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'!$A$1:$V$42</definedName>
    <definedName name="_xlnm.Print_Area" localSheetId="1">РАСХОДЫ!$A$1:$V$87</definedName>
  </definedNames>
  <calcPr calcId="145621"/>
</workbook>
</file>

<file path=xl/calcChain.xml><?xml version="1.0" encoding="utf-8"?>
<calcChain xmlns="http://schemas.openxmlformats.org/spreadsheetml/2006/main">
  <c r="V86" i="2" l="1"/>
  <c r="T83" i="2"/>
  <c r="V39" i="2"/>
  <c r="R7" i="2"/>
  <c r="S7" i="2"/>
  <c r="U7" i="2"/>
  <c r="S17" i="2"/>
  <c r="U17" i="2"/>
  <c r="S20" i="2"/>
  <c r="U20" i="2"/>
  <c r="S25" i="2"/>
  <c r="U25" i="2"/>
  <c r="S36" i="2"/>
  <c r="T36" i="2"/>
  <c r="U36" i="2"/>
  <c r="S42" i="2"/>
  <c r="U42" i="2"/>
  <c r="S47" i="2"/>
  <c r="U47" i="2"/>
  <c r="S55" i="2"/>
  <c r="U55" i="2"/>
  <c r="S58" i="2"/>
  <c r="S87" i="2" s="1"/>
  <c r="U58" i="2"/>
  <c r="S66" i="2"/>
  <c r="U66" i="2"/>
  <c r="S72" i="2"/>
  <c r="U72" i="2"/>
  <c r="S77" i="2"/>
  <c r="U77" i="2"/>
  <c r="S81" i="2"/>
  <c r="U81" i="2"/>
  <c r="S83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1" i="2"/>
  <c r="U43" i="2"/>
  <c r="U44" i="2"/>
  <c r="U45" i="2"/>
  <c r="U46" i="2"/>
  <c r="U48" i="2"/>
  <c r="U49" i="2"/>
  <c r="U50" i="2"/>
  <c r="U51" i="2"/>
  <c r="U52" i="2"/>
  <c r="U53" i="2"/>
  <c r="U54" i="2"/>
  <c r="U56" i="2"/>
  <c r="U57" i="2"/>
  <c r="U59" i="2"/>
  <c r="U60" i="2"/>
  <c r="U61" i="2"/>
  <c r="U62" i="2"/>
  <c r="U63" i="2"/>
  <c r="U64" i="2"/>
  <c r="U65" i="2"/>
  <c r="U67" i="2"/>
  <c r="U68" i="2"/>
  <c r="U69" i="2"/>
  <c r="U70" i="2"/>
  <c r="U71" i="2"/>
  <c r="U73" i="2"/>
  <c r="U74" i="2"/>
  <c r="U75" i="2"/>
  <c r="U76" i="2"/>
  <c r="U78" i="2"/>
  <c r="U79" i="2"/>
  <c r="U80" i="2"/>
  <c r="U82" i="2"/>
  <c r="U84" i="2"/>
  <c r="U85" i="2"/>
  <c r="U86" i="2"/>
  <c r="U83" i="2" s="1"/>
  <c r="U8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1" i="2"/>
  <c r="S43" i="2"/>
  <c r="S44" i="2"/>
  <c r="S45" i="2"/>
  <c r="S46" i="2"/>
  <c r="S48" i="2"/>
  <c r="S49" i="2"/>
  <c r="S50" i="2"/>
  <c r="S51" i="2"/>
  <c r="S52" i="2"/>
  <c r="S53" i="2"/>
  <c r="S54" i="2"/>
  <c r="S56" i="2"/>
  <c r="S57" i="2"/>
  <c r="S59" i="2"/>
  <c r="S60" i="2"/>
  <c r="S61" i="2"/>
  <c r="S62" i="2"/>
  <c r="S63" i="2"/>
  <c r="S64" i="2"/>
  <c r="S65" i="2"/>
  <c r="S67" i="2"/>
  <c r="S68" i="2"/>
  <c r="S69" i="2"/>
  <c r="S70" i="2"/>
  <c r="S71" i="2"/>
  <c r="S73" i="2"/>
  <c r="S74" i="2"/>
  <c r="S75" i="2"/>
  <c r="S76" i="2"/>
  <c r="S78" i="2"/>
  <c r="S79" i="2"/>
  <c r="S80" i="2"/>
  <c r="S82" i="2"/>
  <c r="S84" i="2"/>
  <c r="S85" i="2"/>
  <c r="S86" i="2"/>
  <c r="S8" i="2"/>
  <c r="U35" i="1"/>
  <c r="U36" i="1"/>
  <c r="U37" i="1"/>
  <c r="U39" i="1"/>
  <c r="U40" i="1"/>
  <c r="U41" i="1"/>
  <c r="U34" i="1"/>
  <c r="U22" i="1"/>
  <c r="U23" i="1"/>
  <c r="U24" i="1"/>
  <c r="U25" i="1"/>
  <c r="U26" i="1"/>
  <c r="U27" i="1"/>
  <c r="U29" i="1"/>
  <c r="U30" i="1"/>
  <c r="U31" i="1"/>
  <c r="U21" i="1"/>
  <c r="U19" i="1"/>
  <c r="U17" i="1"/>
  <c r="U14" i="1"/>
  <c r="U12" i="1"/>
  <c r="V8" i="1"/>
  <c r="T8" i="1"/>
  <c r="V9" i="1"/>
  <c r="U10" i="1"/>
  <c r="U9" i="1"/>
  <c r="T42" i="1"/>
  <c r="S35" i="1"/>
  <c r="S36" i="1"/>
  <c r="S33" i="1" s="1"/>
  <c r="S32" i="1" s="1"/>
  <c r="S37" i="1"/>
  <c r="S39" i="1"/>
  <c r="S40" i="1"/>
  <c r="S41" i="1"/>
  <c r="S34" i="1"/>
  <c r="S7" i="1"/>
  <c r="T7" i="1"/>
  <c r="S22" i="1"/>
  <c r="S23" i="1"/>
  <c r="S24" i="1"/>
  <c r="S25" i="1"/>
  <c r="S26" i="1"/>
  <c r="S27" i="1"/>
  <c r="S29" i="1"/>
  <c r="S30" i="1"/>
  <c r="S31" i="1"/>
  <c r="S21" i="1"/>
  <c r="S20" i="1"/>
  <c r="S19" i="1"/>
  <c r="S17" i="1"/>
  <c r="S16" i="1" s="1"/>
  <c r="S13" i="1"/>
  <c r="S14" i="1"/>
  <c r="S12" i="1"/>
  <c r="S11" i="1"/>
  <c r="S8" i="1"/>
  <c r="S10" i="1"/>
  <c r="S9" i="1"/>
  <c r="T87" i="2" l="1"/>
  <c r="U87" i="2"/>
  <c r="S42" i="1"/>
  <c r="V62" i="2"/>
  <c r="V64" i="2"/>
  <c r="V65" i="2"/>
  <c r="V68" i="2"/>
  <c r="V69" i="2"/>
  <c r="V70" i="2"/>
  <c r="V71" i="2"/>
  <c r="V74" i="2"/>
  <c r="V61" i="2"/>
  <c r="V60" i="2"/>
  <c r="V59" i="2"/>
  <c r="V56" i="2"/>
  <c r="V52" i="2"/>
  <c r="V51" i="2"/>
  <c r="V50" i="2"/>
  <c r="V49" i="2"/>
  <c r="V48" i="2"/>
  <c r="V44" i="2"/>
  <c r="V41" i="2"/>
  <c r="R36" i="2"/>
  <c r="V38" i="2"/>
  <c r="V37" i="2"/>
  <c r="V35" i="2"/>
  <c r="V32" i="2"/>
  <c r="V31" i="2"/>
  <c r="V28" i="2"/>
  <c r="V16" i="2"/>
  <c r="V14" i="2"/>
  <c r="V10" i="2"/>
  <c r="V8" i="2"/>
  <c r="Q83" i="2"/>
  <c r="R83" i="2"/>
  <c r="Q81" i="2"/>
  <c r="Q77" i="2"/>
  <c r="Q72" i="2"/>
  <c r="R72" i="2"/>
  <c r="Q66" i="2"/>
  <c r="R66" i="2"/>
  <c r="Q58" i="2"/>
  <c r="R58" i="2"/>
  <c r="Q55" i="2"/>
  <c r="R55" i="2"/>
  <c r="Q47" i="2"/>
  <c r="R47" i="2"/>
  <c r="Q42" i="2"/>
  <c r="R42" i="2"/>
  <c r="Q36" i="2"/>
  <c r="Q25" i="2"/>
  <c r="R25" i="2"/>
  <c r="Q20" i="2"/>
  <c r="Q17" i="2"/>
  <c r="Q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1" i="2"/>
  <c r="Q43" i="2"/>
  <c r="Q44" i="2"/>
  <c r="Q45" i="2"/>
  <c r="Q46" i="2"/>
  <c r="Q48" i="2"/>
  <c r="Q49" i="2"/>
  <c r="Q50" i="2"/>
  <c r="Q51" i="2"/>
  <c r="Q52" i="2"/>
  <c r="Q53" i="2"/>
  <c r="Q54" i="2"/>
  <c r="Q56" i="2"/>
  <c r="Q57" i="2"/>
  <c r="Q59" i="2"/>
  <c r="Q60" i="2"/>
  <c r="Q61" i="2"/>
  <c r="Q62" i="2"/>
  <c r="Q63" i="2"/>
  <c r="Q64" i="2"/>
  <c r="Q65" i="2"/>
  <c r="Q67" i="2"/>
  <c r="Q68" i="2"/>
  <c r="Q69" i="2"/>
  <c r="Q70" i="2"/>
  <c r="Q71" i="2"/>
  <c r="Q73" i="2"/>
  <c r="Q74" i="2"/>
  <c r="Q75" i="2"/>
  <c r="Q76" i="2"/>
  <c r="Q78" i="2"/>
  <c r="Q79" i="2"/>
  <c r="Q80" i="2"/>
  <c r="Q82" i="2"/>
  <c r="Q84" i="2"/>
  <c r="Q85" i="2"/>
  <c r="Q86" i="2"/>
  <c r="Q8" i="2"/>
  <c r="V39" i="1"/>
  <c r="V37" i="1"/>
  <c r="V35" i="1"/>
  <c r="V34" i="1"/>
  <c r="Q23" i="1"/>
  <c r="O23" i="1"/>
  <c r="V10" i="1"/>
  <c r="Q35" i="1"/>
  <c r="Q33" i="1" s="1"/>
  <c r="Q32" i="1" s="1"/>
  <c r="Q36" i="1"/>
  <c r="Q37" i="1"/>
  <c r="Q39" i="1"/>
  <c r="Q40" i="1"/>
  <c r="Q41" i="1"/>
  <c r="Q34" i="1"/>
  <c r="Q22" i="1"/>
  <c r="Q24" i="1"/>
  <c r="Q25" i="1"/>
  <c r="Q26" i="1"/>
  <c r="Q27" i="1"/>
  <c r="Q29" i="1"/>
  <c r="Q30" i="1"/>
  <c r="Q31" i="1"/>
  <c r="Q21" i="1"/>
  <c r="Q19" i="1"/>
  <c r="Q17" i="1"/>
  <c r="Q16" i="1" s="1"/>
  <c r="Q14" i="1"/>
  <c r="Q13" i="1" s="1"/>
  <c r="Q12" i="1"/>
  <c r="Q11" i="1" s="1"/>
  <c r="Q10" i="1"/>
  <c r="Q9" i="1"/>
  <c r="R33" i="1"/>
  <c r="R32" i="1" s="1"/>
  <c r="Q20" i="1"/>
  <c r="R8" i="1"/>
  <c r="R7" i="1" s="1"/>
  <c r="Q87" i="2" l="1"/>
  <c r="R87" i="2"/>
  <c r="R42" i="1"/>
  <c r="Q8" i="1"/>
  <c r="Q7" i="1" s="1"/>
  <c r="Q42" i="1" s="1"/>
  <c r="V77" i="2"/>
  <c r="V82" i="2"/>
  <c r="V75" i="2"/>
  <c r="V33" i="2"/>
  <c r="V26" i="2"/>
  <c r="V23" i="2"/>
  <c r="V11" i="2"/>
  <c r="V80" i="2"/>
  <c r="V73" i="2"/>
  <c r="V54" i="2"/>
  <c r="V53" i="2"/>
  <c r="P47" i="2"/>
  <c r="O83" i="2"/>
  <c r="P83" i="2"/>
  <c r="O81" i="2"/>
  <c r="O77" i="2"/>
  <c r="P77" i="2"/>
  <c r="O72" i="2"/>
  <c r="P72" i="2"/>
  <c r="O66" i="2"/>
  <c r="P66" i="2"/>
  <c r="O58" i="2"/>
  <c r="P58" i="2"/>
  <c r="O55" i="2"/>
  <c r="O47" i="2"/>
  <c r="O42" i="2"/>
  <c r="O36" i="2"/>
  <c r="P36" i="2"/>
  <c r="O25" i="2"/>
  <c r="P25" i="2"/>
  <c r="O20" i="2"/>
  <c r="P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1" i="2"/>
  <c r="O43" i="2"/>
  <c r="O44" i="2"/>
  <c r="O45" i="2"/>
  <c r="O46" i="2"/>
  <c r="O48" i="2"/>
  <c r="O49" i="2"/>
  <c r="O50" i="2"/>
  <c r="O51" i="2"/>
  <c r="O52" i="2"/>
  <c r="O53" i="2"/>
  <c r="O54" i="2"/>
  <c r="O56" i="2"/>
  <c r="O57" i="2"/>
  <c r="O59" i="2"/>
  <c r="O60" i="2"/>
  <c r="O61" i="2"/>
  <c r="O62" i="2"/>
  <c r="O63" i="2"/>
  <c r="O64" i="2"/>
  <c r="O65" i="2"/>
  <c r="O67" i="2"/>
  <c r="O68" i="2"/>
  <c r="O69" i="2"/>
  <c r="O70" i="2"/>
  <c r="O71" i="2"/>
  <c r="O73" i="2"/>
  <c r="O74" i="2"/>
  <c r="O75" i="2"/>
  <c r="O76" i="2"/>
  <c r="O78" i="2"/>
  <c r="O79" i="2"/>
  <c r="O80" i="2"/>
  <c r="O82" i="2"/>
  <c r="O84" i="2"/>
  <c r="O85" i="2"/>
  <c r="O86" i="2"/>
  <c r="O8" i="2"/>
  <c r="O87" i="2" l="1"/>
  <c r="P81" i="2"/>
  <c r="P87" i="2"/>
  <c r="V33" i="1"/>
  <c r="P33" i="1"/>
  <c r="P32" i="1" s="1"/>
  <c r="P42" i="1" s="1"/>
  <c r="O35" i="1"/>
  <c r="O33" i="1" s="1"/>
  <c r="O32" i="1" s="1"/>
  <c r="O36" i="1"/>
  <c r="O37" i="1"/>
  <c r="O39" i="1"/>
  <c r="O40" i="1"/>
  <c r="O41" i="1"/>
  <c r="O34" i="1"/>
  <c r="O7" i="1"/>
  <c r="O24" i="1"/>
  <c r="O25" i="1"/>
  <c r="O26" i="1"/>
  <c r="O27" i="1"/>
  <c r="O29" i="1"/>
  <c r="O30" i="1"/>
  <c r="O31" i="1"/>
  <c r="O22" i="1"/>
  <c r="O21" i="1"/>
  <c r="O20" i="1"/>
  <c r="O16" i="1"/>
  <c r="O19" i="1"/>
  <c r="O17" i="1"/>
  <c r="O14" i="1"/>
  <c r="O13" i="1"/>
  <c r="O12" i="1"/>
  <c r="O11" i="1"/>
  <c r="O10" i="1"/>
  <c r="O8" i="1" s="1"/>
  <c r="O9" i="1"/>
  <c r="O42" i="1" l="1"/>
  <c r="M7" i="2"/>
  <c r="N7" i="2"/>
  <c r="M17" i="2"/>
  <c r="M20" i="2"/>
  <c r="L25" i="2"/>
  <c r="M25" i="2"/>
  <c r="M36" i="2"/>
  <c r="M42" i="2"/>
  <c r="M47" i="2"/>
  <c r="N47" i="2"/>
  <c r="M55" i="2"/>
  <c r="M58" i="2"/>
  <c r="M66" i="2"/>
  <c r="M72" i="2"/>
  <c r="M77" i="2"/>
  <c r="M81" i="2"/>
  <c r="M83" i="2"/>
  <c r="N83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1" i="2"/>
  <c r="M43" i="2"/>
  <c r="M44" i="2"/>
  <c r="M45" i="2"/>
  <c r="M46" i="2"/>
  <c r="M48" i="2"/>
  <c r="M49" i="2"/>
  <c r="M50" i="2"/>
  <c r="M51" i="2"/>
  <c r="M52" i="2"/>
  <c r="M53" i="2"/>
  <c r="M54" i="2"/>
  <c r="M56" i="2"/>
  <c r="M57" i="2"/>
  <c r="M59" i="2"/>
  <c r="M60" i="2"/>
  <c r="M61" i="2"/>
  <c r="M62" i="2"/>
  <c r="M63" i="2"/>
  <c r="M64" i="2"/>
  <c r="M65" i="2"/>
  <c r="M67" i="2"/>
  <c r="M68" i="2"/>
  <c r="M69" i="2"/>
  <c r="M70" i="2"/>
  <c r="M71" i="2"/>
  <c r="M73" i="2"/>
  <c r="M74" i="2"/>
  <c r="M75" i="2"/>
  <c r="M76" i="2"/>
  <c r="M78" i="2"/>
  <c r="M79" i="2"/>
  <c r="M80" i="2"/>
  <c r="M82" i="2"/>
  <c r="M84" i="2"/>
  <c r="M85" i="2"/>
  <c r="M86" i="2"/>
  <c r="M8" i="2"/>
  <c r="N8" i="1"/>
  <c r="V7" i="1"/>
  <c r="M35" i="1"/>
  <c r="M36" i="1"/>
  <c r="M33" i="1" s="1"/>
  <c r="M32" i="1" s="1"/>
  <c r="M37" i="1"/>
  <c r="M39" i="1"/>
  <c r="M40" i="1"/>
  <c r="M41" i="1"/>
  <c r="M34" i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4" i="1"/>
  <c r="M13" i="1"/>
  <c r="M12" i="1"/>
  <c r="M11" i="1"/>
  <c r="M10" i="1"/>
  <c r="M9" i="1"/>
  <c r="N7" i="1"/>
  <c r="M87" i="2" l="1"/>
  <c r="N87" i="2"/>
  <c r="N42" i="1"/>
  <c r="M8" i="1"/>
  <c r="M7" i="1" s="1"/>
  <c r="M42" i="1" s="1"/>
  <c r="V81" i="2"/>
  <c r="V79" i="2"/>
  <c r="V78" i="2"/>
  <c r="L72" i="2"/>
  <c r="L47" i="2"/>
  <c r="V30" i="2"/>
  <c r="K83" i="2"/>
  <c r="K81" i="2"/>
  <c r="L81" i="2"/>
  <c r="K77" i="2"/>
  <c r="K72" i="2"/>
  <c r="K66" i="2"/>
  <c r="L66" i="2"/>
  <c r="K58" i="2"/>
  <c r="K55" i="2"/>
  <c r="L55" i="2"/>
  <c r="K47" i="2"/>
  <c r="K42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1" i="2"/>
  <c r="K43" i="2"/>
  <c r="K44" i="2"/>
  <c r="K45" i="2"/>
  <c r="K46" i="2"/>
  <c r="K48" i="2"/>
  <c r="K49" i="2"/>
  <c r="K50" i="2"/>
  <c r="K51" i="2"/>
  <c r="K52" i="2"/>
  <c r="K53" i="2"/>
  <c r="K54" i="2"/>
  <c r="K56" i="2"/>
  <c r="K57" i="2"/>
  <c r="K59" i="2"/>
  <c r="K60" i="2"/>
  <c r="K61" i="2"/>
  <c r="K62" i="2"/>
  <c r="K63" i="2"/>
  <c r="K64" i="2"/>
  <c r="K65" i="2"/>
  <c r="K67" i="2"/>
  <c r="K68" i="2"/>
  <c r="K69" i="2"/>
  <c r="K70" i="2"/>
  <c r="K71" i="2"/>
  <c r="K73" i="2"/>
  <c r="K74" i="2"/>
  <c r="K75" i="2"/>
  <c r="K76" i="2"/>
  <c r="K78" i="2"/>
  <c r="K79" i="2"/>
  <c r="K80" i="2"/>
  <c r="K82" i="2"/>
  <c r="K84" i="2"/>
  <c r="K85" i="2"/>
  <c r="K86" i="2"/>
  <c r="K8" i="2"/>
  <c r="V41" i="1"/>
  <c r="V40" i="1"/>
  <c r="V36" i="1"/>
  <c r="L33" i="1"/>
  <c r="V25" i="1"/>
  <c r="K35" i="1"/>
  <c r="K36" i="1"/>
  <c r="K33" i="1" s="1"/>
  <c r="K32" i="1" s="1"/>
  <c r="K37" i="1"/>
  <c r="K39" i="1"/>
  <c r="K40" i="1"/>
  <c r="K34" i="1"/>
  <c r="K24" i="1"/>
  <c r="K25" i="1"/>
  <c r="K26" i="1"/>
  <c r="K27" i="1"/>
  <c r="K29" i="1"/>
  <c r="K30" i="1"/>
  <c r="K31" i="1"/>
  <c r="K23" i="1"/>
  <c r="K22" i="1"/>
  <c r="K20" i="1" s="1"/>
  <c r="K21" i="1"/>
  <c r="K19" i="1"/>
  <c r="K17" i="1"/>
  <c r="K13" i="1"/>
  <c r="K14" i="1"/>
  <c r="K12" i="1"/>
  <c r="K11" i="1"/>
  <c r="K10" i="1"/>
  <c r="K9" i="1"/>
  <c r="L7" i="1"/>
  <c r="L32" i="1"/>
  <c r="K87" i="2" l="1"/>
  <c r="L58" i="2"/>
  <c r="L20" i="2"/>
  <c r="L42" i="1"/>
  <c r="K16" i="1"/>
  <c r="K8" i="1"/>
  <c r="V85" i="2"/>
  <c r="V76" i="2"/>
  <c r="J66" i="2"/>
  <c r="V63" i="2"/>
  <c r="J58" i="2"/>
  <c r="V57" i="2"/>
  <c r="V46" i="2"/>
  <c r="V36" i="2"/>
  <c r="V40" i="2"/>
  <c r="V22" i="2"/>
  <c r="V13" i="2"/>
  <c r="V12" i="2"/>
  <c r="I83" i="2"/>
  <c r="J83" i="2"/>
  <c r="J72" i="2"/>
  <c r="J55" i="2"/>
  <c r="J47" i="2"/>
  <c r="J42" i="2"/>
  <c r="J36" i="2"/>
  <c r="J25" i="2"/>
  <c r="J20" i="2"/>
  <c r="J7" i="2"/>
  <c r="I74" i="2"/>
  <c r="I75" i="2"/>
  <c r="I76" i="2"/>
  <c r="I78" i="2"/>
  <c r="I79" i="2"/>
  <c r="I80" i="2"/>
  <c r="I82" i="2"/>
  <c r="I81" i="2" s="1"/>
  <c r="I84" i="2"/>
  <c r="I85" i="2"/>
  <c r="I86" i="2"/>
  <c r="I8" i="2"/>
  <c r="J33" i="1"/>
  <c r="I35" i="1"/>
  <c r="I36" i="1"/>
  <c r="I33" i="1" s="1"/>
  <c r="I32" i="1" s="1"/>
  <c r="I37" i="1"/>
  <c r="I39" i="1"/>
  <c r="I34" i="1"/>
  <c r="I24" i="1"/>
  <c r="I25" i="1"/>
  <c r="I26" i="1"/>
  <c r="I27" i="1"/>
  <c r="I29" i="1"/>
  <c r="I30" i="1"/>
  <c r="I31" i="1"/>
  <c r="I23" i="1"/>
  <c r="I22" i="1"/>
  <c r="I21" i="1"/>
  <c r="I20" i="1" s="1"/>
  <c r="I19" i="1"/>
  <c r="I17" i="1"/>
  <c r="I16" i="1"/>
  <c r="I14" i="1"/>
  <c r="I13" i="1"/>
  <c r="I12" i="1"/>
  <c r="I11" i="1"/>
  <c r="I10" i="1"/>
  <c r="I9" i="1"/>
  <c r="I8" i="1"/>
  <c r="J32" i="1"/>
  <c r="L87" i="2" l="1"/>
  <c r="K7" i="1"/>
  <c r="K42" i="1" s="1"/>
  <c r="J42" i="1"/>
  <c r="I77" i="2"/>
  <c r="J87" i="2"/>
  <c r="I7" i="1"/>
  <c r="I42" i="1" s="1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G7" i="1"/>
  <c r="G19" i="1"/>
  <c r="G24" i="1"/>
  <c r="G25" i="1"/>
  <c r="G26" i="1"/>
  <c r="G27" i="1"/>
  <c r="G29" i="1"/>
  <c r="G30" i="1"/>
  <c r="G31" i="1"/>
  <c r="G23" i="1"/>
  <c r="G22" i="1"/>
  <c r="G21" i="1"/>
  <c r="G20" i="1"/>
  <c r="G17" i="1"/>
  <c r="G16" i="1"/>
  <c r="G14" i="1"/>
  <c r="G13" i="1"/>
  <c r="G12" i="1"/>
  <c r="G11" i="1"/>
  <c r="G10" i="1"/>
  <c r="G9" i="1"/>
  <c r="G8" i="1" s="1"/>
  <c r="G35" i="1"/>
  <c r="G36" i="1"/>
  <c r="G37" i="1"/>
  <c r="G33" i="1" s="1"/>
  <c r="G32" i="1" s="1"/>
  <c r="G39" i="1"/>
  <c r="G34" i="1"/>
  <c r="H33" i="1" s="1"/>
  <c r="H32" i="1" s="1"/>
  <c r="G42" i="1" l="1"/>
  <c r="H58" i="2"/>
  <c r="H87" i="2" s="1"/>
  <c r="H42" i="1"/>
  <c r="V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V72" i="2"/>
  <c r="E73" i="2"/>
  <c r="G73" i="2" s="1"/>
  <c r="F72" i="2"/>
  <c r="C72" i="2"/>
  <c r="E71" i="2"/>
  <c r="G71" i="2" s="1"/>
  <c r="I71" i="2" s="1"/>
  <c r="E70" i="2"/>
  <c r="G70" i="2" s="1"/>
  <c r="I70" i="2" s="1"/>
  <c r="V66" i="2"/>
  <c r="E69" i="2"/>
  <c r="G69" i="2" s="1"/>
  <c r="I69" i="2" s="1"/>
  <c r="E68" i="2"/>
  <c r="E67" i="2"/>
  <c r="G67" i="2" s="1"/>
  <c r="F66" i="2"/>
  <c r="D66" i="2"/>
  <c r="C66" i="2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V58" i="2"/>
  <c r="E60" i="2"/>
  <c r="E59" i="2"/>
  <c r="G59" i="2" s="1"/>
  <c r="F58" i="2"/>
  <c r="D58" i="2"/>
  <c r="C58" i="2"/>
  <c r="V55" i="2"/>
  <c r="E57" i="2"/>
  <c r="G57" i="2" s="1"/>
  <c r="I57" i="2" s="1"/>
  <c r="E56" i="2"/>
  <c r="F55" i="2"/>
  <c r="C55" i="2"/>
  <c r="E54" i="2"/>
  <c r="G54" i="2" s="1"/>
  <c r="I54" i="2" s="1"/>
  <c r="E53" i="2"/>
  <c r="G53" i="2" s="1"/>
  <c r="I53" i="2" s="1"/>
  <c r="E52" i="2"/>
  <c r="G52" i="2" s="1"/>
  <c r="I52" i="2" s="1"/>
  <c r="E51" i="2"/>
  <c r="G51" i="2" s="1"/>
  <c r="I51" i="2" s="1"/>
  <c r="E50" i="2"/>
  <c r="G50" i="2" s="1"/>
  <c r="I50" i="2" s="1"/>
  <c r="E49" i="2"/>
  <c r="G49" i="2" s="1"/>
  <c r="I49" i="2" s="1"/>
  <c r="V47" i="2"/>
  <c r="E48" i="2"/>
  <c r="F47" i="2"/>
  <c r="C47" i="2"/>
  <c r="E46" i="2"/>
  <c r="G46" i="2" s="1"/>
  <c r="I46" i="2" s="1"/>
  <c r="E45" i="2"/>
  <c r="G45" i="2" s="1"/>
  <c r="I45" i="2" s="1"/>
  <c r="V42" i="2"/>
  <c r="E44" i="2"/>
  <c r="G44" i="2" s="1"/>
  <c r="I44" i="2" s="1"/>
  <c r="E43" i="2"/>
  <c r="F42" i="2"/>
  <c r="C42" i="2"/>
  <c r="E41" i="2"/>
  <c r="G41" i="2" s="1"/>
  <c r="I41" i="2" s="1"/>
  <c r="E39" i="2"/>
  <c r="G39" i="2" s="1"/>
  <c r="I39" i="2" s="1"/>
  <c r="E38" i="2"/>
  <c r="G38" i="2" s="1"/>
  <c r="I38" i="2" s="1"/>
  <c r="E37" i="2"/>
  <c r="G37" i="2" s="1"/>
  <c r="F36" i="2"/>
  <c r="D36" i="2"/>
  <c r="C36" i="2"/>
  <c r="E35" i="2"/>
  <c r="G35" i="2" s="1"/>
  <c r="I35" i="2" s="1"/>
  <c r="E34" i="2"/>
  <c r="G34" i="2" s="1"/>
  <c r="I34" i="2" s="1"/>
  <c r="E33" i="2"/>
  <c r="G33" i="2" s="1"/>
  <c r="I33" i="2" s="1"/>
  <c r="E32" i="2"/>
  <c r="G32" i="2" s="1"/>
  <c r="I32" i="2" s="1"/>
  <c r="E31" i="2"/>
  <c r="G31" i="2" s="1"/>
  <c r="I31" i="2" s="1"/>
  <c r="E30" i="2"/>
  <c r="G30" i="2" s="1"/>
  <c r="I30" i="2" s="1"/>
  <c r="V29" i="2"/>
  <c r="E29" i="2"/>
  <c r="G29" i="2" s="1"/>
  <c r="I29" i="2" s="1"/>
  <c r="E28" i="2"/>
  <c r="G28" i="2" s="1"/>
  <c r="I28" i="2" s="1"/>
  <c r="E27" i="2"/>
  <c r="G27" i="2" s="1"/>
  <c r="I27" i="2" s="1"/>
  <c r="E26" i="2"/>
  <c r="G26" i="2" s="1"/>
  <c r="V25" i="2"/>
  <c r="F25" i="2"/>
  <c r="D25" i="2"/>
  <c r="C25" i="2"/>
  <c r="E24" i="2"/>
  <c r="G24" i="2" s="1"/>
  <c r="I24" i="2" s="1"/>
  <c r="E23" i="2"/>
  <c r="G23" i="2" s="1"/>
  <c r="I23" i="2" s="1"/>
  <c r="V21" i="2"/>
  <c r="V20" i="2" s="1"/>
  <c r="E21" i="2"/>
  <c r="G21" i="2" s="1"/>
  <c r="F20" i="2"/>
  <c r="C20" i="2"/>
  <c r="E19" i="2"/>
  <c r="G19" i="2" s="1"/>
  <c r="I19" i="2" s="1"/>
  <c r="E18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E8" i="2"/>
  <c r="V7" i="2"/>
  <c r="F7" i="2"/>
  <c r="D7" i="2"/>
  <c r="C7" i="2"/>
  <c r="E39" i="1"/>
  <c r="E37" i="1"/>
  <c r="E36" i="1"/>
  <c r="V32" i="1"/>
  <c r="V42" i="1" s="1"/>
  <c r="E35" i="1"/>
  <c r="E33" i="1" s="1"/>
  <c r="E32" i="1" s="1"/>
  <c r="E34" i="1"/>
  <c r="F33" i="1"/>
  <c r="F32" i="1" s="1"/>
  <c r="F42" i="1" s="1"/>
  <c r="D33" i="1"/>
  <c r="C33" i="1"/>
  <c r="C32" i="1" s="1"/>
  <c r="D32" i="1"/>
  <c r="D42" i="1" s="1"/>
  <c r="E31" i="1"/>
  <c r="E30" i="1"/>
  <c r="E29" i="1"/>
  <c r="E27" i="1"/>
  <c r="E26" i="1"/>
  <c r="E25" i="1"/>
  <c r="E24" i="1"/>
  <c r="E23" i="1"/>
  <c r="E22" i="1"/>
  <c r="E21" i="1"/>
  <c r="U20" i="1" s="1"/>
  <c r="E20" i="1"/>
  <c r="C20" i="1"/>
  <c r="E19" i="1"/>
  <c r="U16" i="1"/>
  <c r="E17" i="1"/>
  <c r="E16" i="1" s="1"/>
  <c r="C16" i="1"/>
  <c r="C7" i="1" s="1"/>
  <c r="U13" i="1"/>
  <c r="E14" i="1"/>
  <c r="E13" i="1"/>
  <c r="C13" i="1"/>
  <c r="E12" i="1"/>
  <c r="U11" i="1"/>
  <c r="E11" i="1"/>
  <c r="C11" i="1"/>
  <c r="E10" i="1"/>
  <c r="E9" i="1"/>
  <c r="E8" i="1"/>
  <c r="C8" i="1"/>
  <c r="I73" i="2" l="1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I9" i="2"/>
  <c r="G7" i="2"/>
  <c r="I59" i="2"/>
  <c r="G58" i="2"/>
  <c r="E58" i="2"/>
  <c r="G60" i="2"/>
  <c r="I60" i="2" s="1"/>
  <c r="E20" i="2"/>
  <c r="E47" i="2"/>
  <c r="G48" i="2"/>
  <c r="E72" i="2"/>
  <c r="F87" i="2"/>
  <c r="D87" i="2"/>
  <c r="U8" i="1"/>
  <c r="U7" i="1" s="1"/>
  <c r="V87" i="2"/>
  <c r="E7" i="1"/>
  <c r="E42" i="1" s="1"/>
  <c r="C42" i="1"/>
  <c r="U33" i="1"/>
  <c r="U32" i="1" s="1"/>
  <c r="E25" i="2"/>
  <c r="E36" i="2"/>
  <c r="E77" i="2"/>
  <c r="I58" i="2" l="1"/>
  <c r="I25" i="2"/>
  <c r="I56" i="2"/>
  <c r="G55" i="2"/>
  <c r="I48" i="2"/>
  <c r="G47" i="2"/>
  <c r="I7" i="2"/>
  <c r="I20" i="2"/>
  <c r="I18" i="2"/>
  <c r="G17" i="2"/>
  <c r="G66" i="2"/>
  <c r="I66" i="2"/>
  <c r="I43" i="2"/>
  <c r="G42" i="2"/>
  <c r="I36" i="2"/>
  <c r="I72" i="2"/>
  <c r="E87" i="2"/>
  <c r="U42" i="1"/>
  <c r="G87" i="2" l="1"/>
  <c r="I47" i="2"/>
  <c r="I17" i="2"/>
  <c r="I55" i="2"/>
  <c r="I42" i="2"/>
  <c r="I87" i="2" l="1"/>
</calcChain>
</file>

<file path=xl/sharedStrings.xml><?xml version="1.0" encoding="utf-8"?>
<sst xmlns="http://schemas.openxmlformats.org/spreadsheetml/2006/main" count="300" uniqueCount="253">
  <si>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</si>
  <si>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</si>
  <si>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</si>
  <si>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</si>
  <si>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</si>
  <si>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</si>
  <si>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</si>
  <si>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</si>
  <si>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</si>
  <si>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</si>
  <si>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</si>
  <si>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</si>
  <si>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</si>
  <si>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</si>
  <si>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</si>
  <si>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</si>
  <si>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</si>
  <si>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</si>
  <si>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</si>
  <si>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</si>
  <si>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</si>
  <si>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</si>
  <si>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</si>
  <si>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</si>
  <si>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</si>
  <si>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</si>
  <si>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</si>
  <si>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</si>
  <si>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</si>
  <si>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</si>
  <si>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</si>
  <si>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</si>
  <si>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</si>
  <si>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</si>
  <si>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</si>
  <si>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</si>
  <si>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</si>
  <si>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</si>
  <si>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</si>
  <si>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</si>
  <si>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</si>
  <si>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</si>
  <si>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</si>
  <si>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</si>
  <si>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</si>
  <si>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</si>
  <si>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</si>
  <si>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</si>
  <si>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</si>
  <si>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</si>
  <si>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</si>
  <si>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</si>
  <si>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</si>
  <si>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</si>
  <si>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</si>
  <si>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</si>
  <si>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</si>
  <si>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</si>
  <si>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</si>
  <si>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</si>
  <si>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</si>
  <si>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</si>
  <si>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</si>
  <si>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</si>
  <si>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</si>
  <si>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</si>
  <si>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</si>
  <si>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</si>
  <si>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</si>
  <si>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</si>
  <si>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</si>
  <si>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</si>
  <si>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</si>
  <si>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</si>
  <si>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</si>
  <si>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</si>
  <si>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</si>
  <si>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</si>
  <si>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</si>
  <si>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</si>
  <si>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</si>
  <si>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</si>
  <si>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</si>
  <si>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</si>
  <si>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</si>
  <si>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</si>
  <si>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</si>
  <si>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</si>
  <si>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</si>
  <si>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</si>
  <si>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</si>
  <si>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</si>
  <si>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</si>
  <si>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</si>
  <si>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</si>
  <si>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</si>
  <si>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</si>
  <si>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</si>
  <si>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</si>
  <si>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</si>
  <si>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</si>
  <si>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</si>
  <si>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</si>
  <si>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</si>
  <si>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</si>
  <si>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</si>
  <si>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</si>
  <si>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</si>
  <si>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</si>
  <si>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</si>
  <si>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</si>
  <si>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</si>
  <si>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</si>
  <si>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</si>
  <si>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</si>
  <si>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</si>
  <si>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</si>
  <si>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</si>
  <si>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</si>
  <si>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</si>
  <si>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</si>
  <si>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</si>
  <si>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</si>
  <si>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</si>
  <si>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</si>
  <si>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</si>
  <si>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</si>
  <si>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</si>
  <si>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</si>
  <si>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</si>
  <si>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</si>
  <si>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</si>
  <si>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</si>
  <si>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</si>
  <si>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</si>
  <si>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</si>
  <si>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</si>
  <si>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</si>
  <si>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</si>
  <si>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</si>
  <si>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</si>
  <si>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</si>
  <si>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</si>
  <si>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</si>
  <si>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</si>
  <si>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</si>
  <si>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</si>
  <si>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</si>
  <si>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</si>
  <si>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</si>
  <si>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</si>
  <si>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</si>
  <si>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</si>
  <si>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</si>
  <si>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</si>
  <si>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</si>
  <si>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</si>
  <si>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</si>
  <si>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</si>
  <si>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</si>
  <si>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</si>
  <si>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</si>
  <si>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</si>
  <si>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</si>
  <si>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</si>
  <si>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</si>
  <si>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</si>
  <si>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</si>
  <si>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</si>
  <si>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</si>
  <si>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</si>
  <si>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</si>
  <si>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</si>
  <si>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</si>
  <si>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</si>
  <si>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</si>
  <si>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</si>
  <si>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</si>
  <si>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</si>
  <si>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</si>
  <si>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</si>
  <si>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</si>
  <si>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</si>
  <si>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</si>
  <si>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</si>
  <si>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</si>
  <si>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</si>
  <si>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</si>
  <si>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</si>
  <si>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</si>
  <si>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</si>
  <si>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</si>
  <si>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</si>
  <si>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</si>
  <si>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</si>
  <si>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</si>
  <si>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</si>
  <si>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</si>
  <si>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</si>
  <si>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</si>
  <si>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</si>
  <si>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</si>
  <si>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</si>
  <si>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</si>
  <si>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</si>
  <si>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</si>
  <si>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</si>
  <si>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</si>
  <si>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</si>
  <si>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</si>
  <si>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</si>
  <si>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</si>
  <si>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</si>
  <si>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</si>
  <si>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</si>
  <si>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</si>
  <si>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</si>
  <si>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</si>
  <si>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</si>
  <si>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</si>
  <si>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</si>
  <si>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</si>
  <si>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</si>
  <si>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</si>
  <si>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</si>
  <si>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</si>
  <si>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</si>
  <si>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</si>
  <si>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</si>
  <si>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</si>
  <si>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</si>
  <si>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</si>
  <si>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</si>
  <si>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</si>
  <si>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</si>
  <si>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</si>
  <si>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</si>
  <si>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</si>
  <si>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</si>
  <si>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</si>
  <si>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</si>
  <si>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</si>
  <si>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</si>
  <si>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</si>
  <si>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</si>
  <si>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</si>
  <si>
    <t>56-ЗСО от 27.05.2021</t>
  </si>
  <si>
    <t>69-ЗСО от 10.06.2021</t>
  </si>
  <si>
    <t>74-ЗСО от 23.06.2021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</si>
  <si>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</si>
  <si>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</si>
  <si>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80-ЗСО от 22.07.2021</t>
  </si>
  <si>
    <t>89-ЗСО от 04.08.2021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</si>
</sst>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10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left"/>
    </xf>
    <xf numFmtId="164" fontId="2" fillId="0" borderId="14" xfId="0" applyNumberFormat="1" applyFont="1" applyFill="1" applyBorder="1" applyAlignment="1">
      <alignment horizontal="center" vertical="center" wrapText="1" shrinkToFit="1"/>
    </xf>
    <xf numFmtId="164" fontId="5" fillId="0" borderId="14" xfId="0" applyNumberFormat="1" applyFont="1" applyFill="1" applyBorder="1" applyAlignment="1">
      <alignment horizontal="center" vertical="center" wrapText="1" shrinkToFit="1"/>
    </xf>
    <xf numFmtId="164" fontId="2" fillId="0" borderId="20" xfId="0" applyNumberFormat="1" applyFont="1" applyFill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W5" sqref="W5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20" width="20" style="1" customWidth="1"/>
    <col min="21" max="21" width="22.5" style="1" customWidth="1"/>
    <col min="22" max="22" width="18.33203125" style="1" customWidth="1"/>
    <col min="23" max="23" width="18" style="1" customWidth="1"/>
    <col min="24" max="24" width="16.5" style="1" customWidth="1"/>
    <col min="25" max="25" width="13.1640625" style="1" customWidth="1"/>
    <col min="26" max="26" width="15.83203125" style="1" bestFit="1" customWidth="1"/>
    <col min="27" max="27" width="16" style="1" bestFit="1" customWidth="1"/>
    <col min="28" max="16384" width="9.33203125" style="1"/>
  </cols>
  <sheetData>
    <row r="1" spans="1:23" ht="20.25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3" ht="14.25" customHeight="1" thickBot="1" x14ac:dyDescent="0.25">
      <c r="B2" s="2"/>
      <c r="C2" s="2"/>
      <c r="V2" s="3" t="s">
        <v>1</v>
      </c>
    </row>
    <row r="3" spans="1:23" ht="61.5" customHeight="1" thickBot="1" x14ac:dyDescent="0.25">
      <c r="A3" s="77" t="s">
        <v>2</v>
      </c>
      <c r="B3" s="77" t="s">
        <v>3</v>
      </c>
      <c r="C3" s="80" t="s">
        <v>4</v>
      </c>
      <c r="D3" s="88" t="s">
        <v>5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90"/>
      <c r="U3" s="83" t="s">
        <v>6</v>
      </c>
      <c r="V3" s="80" t="s">
        <v>7</v>
      </c>
    </row>
    <row r="4" spans="1:23" ht="28.5" customHeight="1" thickBot="1" x14ac:dyDescent="0.25">
      <c r="A4" s="78"/>
      <c r="B4" s="78"/>
      <c r="C4" s="81"/>
      <c r="D4" s="86" t="s">
        <v>8</v>
      </c>
      <c r="E4" s="87"/>
      <c r="F4" s="86" t="s">
        <v>9</v>
      </c>
      <c r="G4" s="87"/>
      <c r="H4" s="86" t="s">
        <v>242</v>
      </c>
      <c r="I4" s="87"/>
      <c r="J4" s="86" t="s">
        <v>243</v>
      </c>
      <c r="K4" s="87"/>
      <c r="L4" s="86" t="s">
        <v>246</v>
      </c>
      <c r="M4" s="87"/>
      <c r="N4" s="86" t="s">
        <v>247</v>
      </c>
      <c r="O4" s="87"/>
      <c r="P4" s="86" t="s">
        <v>248</v>
      </c>
      <c r="Q4" s="87"/>
      <c r="R4" s="72" t="s">
        <v>251</v>
      </c>
      <c r="S4" s="73"/>
      <c r="T4" s="70" t="s">
        <v>252</v>
      </c>
      <c r="U4" s="84"/>
      <c r="V4" s="81"/>
    </row>
    <row r="5" spans="1:23" ht="34.5" customHeight="1" thickBot="1" x14ac:dyDescent="0.25">
      <c r="A5" s="79"/>
      <c r="B5" s="79"/>
      <c r="C5" s="82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6" t="s">
        <v>11</v>
      </c>
      <c r="L5" s="6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85"/>
      <c r="V5" s="82"/>
    </row>
    <row r="6" spans="1:23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</row>
    <row r="7" spans="1:23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U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0">
        <f t="shared" si="0"/>
        <v>69028380.999999985</v>
      </c>
      <c r="L7" s="10">
        <f t="shared" si="0"/>
        <v>9774.9000000000015</v>
      </c>
      <c r="M7" s="10">
        <f t="shared" si="0"/>
        <v>69038155.899999991</v>
      </c>
      <c r="N7" s="10">
        <f t="shared" si="0"/>
        <v>2182361.4000000004</v>
      </c>
      <c r="O7" s="10">
        <f t="shared" si="0"/>
        <v>71220517.299999982</v>
      </c>
      <c r="P7" s="10"/>
      <c r="Q7" s="10">
        <f t="shared" si="0"/>
        <v>71220517.299999982</v>
      </c>
      <c r="R7" s="10">
        <f t="shared" si="0"/>
        <v>444600</v>
      </c>
      <c r="S7" s="10">
        <f t="shared" si="0"/>
        <v>71665117.299999982</v>
      </c>
      <c r="T7" s="10">
        <f t="shared" si="0"/>
        <v>281700</v>
      </c>
      <c r="U7" s="10">
        <f t="shared" si="0"/>
        <v>71946817.299999982</v>
      </c>
      <c r="V7" s="10">
        <f>SUM(V8,V11,V13,V16,V20,V23,V24,V25,V26,V27,V28,V29,V30,V31)</f>
        <v>2918436.3000000003</v>
      </c>
      <c r="W7" s="11"/>
    </row>
    <row r="8" spans="1:23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6"/>
      <c r="M8" s="15">
        <f>M9+M10</f>
        <v>42153487.100000001</v>
      </c>
      <c r="N8" s="16">
        <f>N9</f>
        <v>2182361.4000000004</v>
      </c>
      <c r="O8" s="67">
        <f>O9+O10</f>
        <v>44335848.5</v>
      </c>
      <c r="P8" s="20"/>
      <c r="Q8" s="67">
        <f t="shared" ref="Q8:R8" si="1">Q9+Q10</f>
        <v>44335848.5</v>
      </c>
      <c r="R8" s="20">
        <f t="shared" si="1"/>
        <v>444600</v>
      </c>
      <c r="S8" s="68">
        <f>S9+S10</f>
        <v>44780448.5</v>
      </c>
      <c r="T8" s="20">
        <f>T9+T10</f>
        <v>281700</v>
      </c>
      <c r="U8" s="15">
        <f>U9+U10</f>
        <v>45062148.5</v>
      </c>
      <c r="V8" s="17">
        <f>V9+V10</f>
        <v>2908661.4000000004</v>
      </c>
      <c r="W8" s="11"/>
    </row>
    <row r="9" spans="1:23" s="12" customFormat="1" ht="16.5" customHeight="1" x14ac:dyDescent="0.2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20"/>
      <c r="M9" s="19">
        <f>K9+L9</f>
        <v>16291519.6</v>
      </c>
      <c r="N9" s="20">
        <v>2182361.4000000004</v>
      </c>
      <c r="O9" s="68">
        <f>M9+N9</f>
        <v>18473881</v>
      </c>
      <c r="P9" s="20"/>
      <c r="Q9" s="68">
        <f>O9+P9</f>
        <v>18473881</v>
      </c>
      <c r="R9" s="20"/>
      <c r="S9" s="68">
        <f>Q9+R9</f>
        <v>18473881</v>
      </c>
      <c r="T9" s="20">
        <v>281700</v>
      </c>
      <c r="U9" s="19">
        <f>S9+T9</f>
        <v>18755581</v>
      </c>
      <c r="V9" s="17">
        <f>N9+T9</f>
        <v>2464061.4000000004</v>
      </c>
      <c r="W9" s="21"/>
    </row>
    <row r="10" spans="1:23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20"/>
      <c r="M10" s="19">
        <f>K10+L10</f>
        <v>25861967.5</v>
      </c>
      <c r="N10" s="20"/>
      <c r="O10" s="68">
        <f>M10+N10</f>
        <v>25861967.5</v>
      </c>
      <c r="P10" s="20"/>
      <c r="Q10" s="68">
        <f>O10+P10</f>
        <v>25861967.5</v>
      </c>
      <c r="R10" s="20">
        <v>444600</v>
      </c>
      <c r="S10" s="68">
        <f>Q10+R10</f>
        <v>26306567.5</v>
      </c>
      <c r="T10" s="20"/>
      <c r="U10" s="19">
        <f>S10+T10</f>
        <v>26306567.5</v>
      </c>
      <c r="V10" s="17">
        <f>R10</f>
        <v>444600</v>
      </c>
      <c r="W10" s="21"/>
    </row>
    <row r="11" spans="1:23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6"/>
      <c r="M11" s="15">
        <f>M12</f>
        <v>12319518.5</v>
      </c>
      <c r="N11" s="16"/>
      <c r="O11" s="67">
        <f>O12</f>
        <v>12319518.5</v>
      </c>
      <c r="P11" s="20"/>
      <c r="Q11" s="67">
        <f t="shared" ref="Q11" si="2">Q12</f>
        <v>12319518.5</v>
      </c>
      <c r="R11" s="20"/>
      <c r="S11" s="68">
        <f>S12</f>
        <v>12319518.5</v>
      </c>
      <c r="T11" s="20"/>
      <c r="U11" s="15">
        <f>U12</f>
        <v>12319518.5</v>
      </c>
      <c r="V11" s="17"/>
    </row>
    <row r="12" spans="1:23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20"/>
      <c r="M12" s="19">
        <f>K12+L12</f>
        <v>12319518.5</v>
      </c>
      <c r="N12" s="20"/>
      <c r="O12" s="68">
        <f>M12+N12</f>
        <v>12319518.5</v>
      </c>
      <c r="P12" s="20"/>
      <c r="Q12" s="68">
        <f>O12+P12</f>
        <v>12319518.5</v>
      </c>
      <c r="R12" s="20"/>
      <c r="S12" s="68">
        <f>Q12+R12</f>
        <v>12319518.5</v>
      </c>
      <c r="T12" s="20"/>
      <c r="U12" s="19">
        <f>S12+T12</f>
        <v>12319518.5</v>
      </c>
      <c r="V12" s="17"/>
    </row>
    <row r="13" spans="1:23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6"/>
      <c r="M13" s="15">
        <f>M14+M15</f>
        <v>4832581.4000000004</v>
      </c>
      <c r="N13" s="16"/>
      <c r="O13" s="67">
        <f>O14</f>
        <v>4832581.4000000004</v>
      </c>
      <c r="P13" s="20"/>
      <c r="Q13" s="67">
        <f t="shared" ref="Q13" si="3">Q14</f>
        <v>4832581.4000000004</v>
      </c>
      <c r="R13" s="20"/>
      <c r="S13" s="68">
        <f>S14+S15</f>
        <v>4832581.4000000004</v>
      </c>
      <c r="T13" s="20"/>
      <c r="U13" s="15">
        <f>U14+U15</f>
        <v>4832581.4000000004</v>
      </c>
      <c r="V13" s="17"/>
    </row>
    <row r="14" spans="1:23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20"/>
      <c r="M14" s="19">
        <f>K14+L14</f>
        <v>4832581.4000000004</v>
      </c>
      <c r="N14" s="20"/>
      <c r="O14" s="68">
        <f>M14+N14</f>
        <v>4832581.4000000004</v>
      </c>
      <c r="P14" s="20"/>
      <c r="Q14" s="68">
        <f>O14+P14</f>
        <v>4832581.4000000004</v>
      </c>
      <c r="R14" s="20"/>
      <c r="S14" s="68">
        <f>Q14+R14</f>
        <v>4832581.4000000004</v>
      </c>
      <c r="T14" s="20"/>
      <c r="U14" s="19">
        <f>S14+T14</f>
        <v>4832581.4000000004</v>
      </c>
      <c r="V14" s="17"/>
    </row>
    <row r="15" spans="1:23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68"/>
      <c r="P15" s="20"/>
      <c r="Q15" s="68"/>
      <c r="R15" s="20"/>
      <c r="S15" s="68"/>
      <c r="T15" s="20"/>
      <c r="U15" s="19"/>
      <c r="V15" s="17"/>
    </row>
    <row r="16" spans="1:23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6"/>
      <c r="M16" s="15">
        <f>M17+M18+M19</f>
        <v>8112575.4000000004</v>
      </c>
      <c r="N16" s="16"/>
      <c r="O16" s="67">
        <f>O17+O18+O19</f>
        <v>8112575.4000000004</v>
      </c>
      <c r="P16" s="20"/>
      <c r="Q16" s="67">
        <f t="shared" ref="Q16" si="4">Q17+Q18+Q19</f>
        <v>8112575.4000000004</v>
      </c>
      <c r="R16" s="20"/>
      <c r="S16" s="68">
        <f>S17+S18+S19</f>
        <v>8112575.4000000004</v>
      </c>
      <c r="T16" s="20"/>
      <c r="U16" s="15">
        <f>U17+U18+U19</f>
        <v>8112575.4000000004</v>
      </c>
      <c r="V16" s="17"/>
    </row>
    <row r="17" spans="1:23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20"/>
      <c r="M17" s="19">
        <f>K17+L17</f>
        <v>8103812.4000000004</v>
      </c>
      <c r="N17" s="20"/>
      <c r="O17" s="68">
        <f>M17+N17</f>
        <v>8103812.4000000004</v>
      </c>
      <c r="P17" s="20"/>
      <c r="Q17" s="68">
        <f>O17+P17</f>
        <v>8103812.4000000004</v>
      </c>
      <c r="R17" s="20"/>
      <c r="S17" s="68">
        <f>Q17+R17</f>
        <v>8103812.4000000004</v>
      </c>
      <c r="T17" s="20"/>
      <c r="U17" s="19">
        <f>S17+T17</f>
        <v>8103812.4000000004</v>
      </c>
      <c r="V17" s="17"/>
    </row>
    <row r="18" spans="1:23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68"/>
      <c r="P18" s="20"/>
      <c r="Q18" s="68"/>
      <c r="R18" s="20"/>
      <c r="S18" s="68"/>
      <c r="T18" s="20"/>
      <c r="U18" s="19"/>
      <c r="V18" s="17"/>
    </row>
    <row r="19" spans="1:23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5">C19+D19</f>
        <v>8763</v>
      </c>
      <c r="F19" s="20"/>
      <c r="G19" s="19">
        <f t="shared" ref="G19" si="6">E19+F19</f>
        <v>8763</v>
      </c>
      <c r="H19" s="20"/>
      <c r="I19" s="19">
        <f t="shared" ref="I19" si="7">G19+H19</f>
        <v>8763</v>
      </c>
      <c r="J19" s="20"/>
      <c r="K19" s="19">
        <f t="shared" ref="K19" si="8">I19+J19</f>
        <v>8763</v>
      </c>
      <c r="L19" s="20"/>
      <c r="M19" s="19">
        <f t="shared" ref="M19" si="9">K19+L19</f>
        <v>8763</v>
      </c>
      <c r="N19" s="20"/>
      <c r="O19" s="68">
        <f t="shared" ref="O19" si="10">M19+N19</f>
        <v>8763</v>
      </c>
      <c r="P19" s="20"/>
      <c r="Q19" s="68">
        <f t="shared" ref="Q19" si="11">O19+P19</f>
        <v>8763</v>
      </c>
      <c r="R19" s="20"/>
      <c r="S19" s="68">
        <f t="shared" ref="S19" si="12">Q19+R19</f>
        <v>8763</v>
      </c>
      <c r="T19" s="20"/>
      <c r="U19" s="19">
        <f t="shared" ref="U19" si="13">S19+T19</f>
        <v>8763</v>
      </c>
      <c r="V19" s="17"/>
    </row>
    <row r="20" spans="1:23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6"/>
      <c r="M20" s="15">
        <f>M21+M22</f>
        <v>60122</v>
      </c>
      <c r="N20" s="16"/>
      <c r="O20" s="67">
        <f>O21+O22</f>
        <v>60122</v>
      </c>
      <c r="P20" s="20"/>
      <c r="Q20" s="67">
        <f t="shared" ref="Q20" si="14">Q21+Q22</f>
        <v>60122</v>
      </c>
      <c r="R20" s="20"/>
      <c r="S20" s="68">
        <f>S21+S22</f>
        <v>60122</v>
      </c>
      <c r="T20" s="20"/>
      <c r="U20" s="15">
        <f>U21+U22</f>
        <v>60122</v>
      </c>
      <c r="V20" s="17"/>
    </row>
    <row r="21" spans="1:23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0"/>
      <c r="M21" s="19">
        <f>K21+L21</f>
        <v>58725</v>
      </c>
      <c r="N21" s="20"/>
      <c r="O21" s="68">
        <f>M21+N21</f>
        <v>58725</v>
      </c>
      <c r="P21" s="20"/>
      <c r="Q21" s="68">
        <f>O21+P21</f>
        <v>58725</v>
      </c>
      <c r="R21" s="20"/>
      <c r="S21" s="68">
        <f>Q21+R21</f>
        <v>58725</v>
      </c>
      <c r="T21" s="20"/>
      <c r="U21" s="19">
        <f>S21+T21</f>
        <v>58725</v>
      </c>
      <c r="V21" s="24"/>
    </row>
    <row r="22" spans="1:23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0"/>
      <c r="M22" s="19">
        <f>K22+L22</f>
        <v>1397</v>
      </c>
      <c r="N22" s="20"/>
      <c r="O22" s="68">
        <f>M22+N22</f>
        <v>1397</v>
      </c>
      <c r="P22" s="20"/>
      <c r="Q22" s="68">
        <f t="shared" ref="Q22:Q31" si="15">O22+P22</f>
        <v>1397</v>
      </c>
      <c r="R22" s="20"/>
      <c r="S22" s="68">
        <f t="shared" ref="S22:S31" si="16">Q22+R22</f>
        <v>1397</v>
      </c>
      <c r="T22" s="20"/>
      <c r="U22" s="19">
        <f t="shared" ref="U22:U31" si="17">S22+T22</f>
        <v>1397</v>
      </c>
      <c r="V22" s="24"/>
    </row>
    <row r="23" spans="1:23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6"/>
      <c r="M23" s="15">
        <f>K23+L23</f>
        <v>309060.7</v>
      </c>
      <c r="N23" s="16"/>
      <c r="O23" s="67">
        <f>M23+N23</f>
        <v>309060.7</v>
      </c>
      <c r="P23" s="20"/>
      <c r="Q23" s="67">
        <f>O23+P23</f>
        <v>309060.7</v>
      </c>
      <c r="R23" s="20"/>
      <c r="S23" s="67">
        <f t="shared" si="16"/>
        <v>309060.7</v>
      </c>
      <c r="T23" s="20"/>
      <c r="U23" s="15">
        <f t="shared" si="17"/>
        <v>309060.7</v>
      </c>
      <c r="V23" s="17"/>
    </row>
    <row r="24" spans="1:23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18">C24+D24</f>
        <v>1432.8</v>
      </c>
      <c r="F24" s="16"/>
      <c r="G24" s="15">
        <f t="shared" ref="G24:G31" si="19">E24+F24</f>
        <v>1432.8</v>
      </c>
      <c r="H24" s="16"/>
      <c r="I24" s="15">
        <f t="shared" ref="I24:I31" si="20">G24+H24</f>
        <v>1432.8</v>
      </c>
      <c r="J24" s="16"/>
      <c r="K24" s="15">
        <f t="shared" ref="K24:K31" si="21">I24+J24</f>
        <v>1432.8</v>
      </c>
      <c r="L24" s="16"/>
      <c r="M24" s="15">
        <f t="shared" ref="M24:M31" si="22">K24+L24</f>
        <v>1432.8</v>
      </c>
      <c r="N24" s="16"/>
      <c r="O24" s="67">
        <f t="shared" ref="O24:O31" si="23">M24+N24</f>
        <v>1432.8</v>
      </c>
      <c r="P24" s="20"/>
      <c r="Q24" s="67">
        <f t="shared" si="15"/>
        <v>1432.8</v>
      </c>
      <c r="R24" s="20"/>
      <c r="S24" s="67">
        <f t="shared" si="16"/>
        <v>1432.8</v>
      </c>
      <c r="T24" s="20"/>
      <c r="U24" s="15">
        <f t="shared" si="17"/>
        <v>1432.8</v>
      </c>
      <c r="V24" s="17"/>
    </row>
    <row r="25" spans="1:23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18"/>
        <v>19111.599999999999</v>
      </c>
      <c r="F25" s="16"/>
      <c r="G25" s="15">
        <f t="shared" si="19"/>
        <v>19111.599999999999</v>
      </c>
      <c r="H25" s="16"/>
      <c r="I25" s="15">
        <f t="shared" si="20"/>
        <v>19111.599999999999</v>
      </c>
      <c r="J25" s="16"/>
      <c r="K25" s="15">
        <f t="shared" si="21"/>
        <v>19111.599999999999</v>
      </c>
      <c r="L25" s="16">
        <v>9774.9000000000015</v>
      </c>
      <c r="M25" s="15">
        <f t="shared" si="22"/>
        <v>28886.5</v>
      </c>
      <c r="N25" s="16"/>
      <c r="O25" s="67">
        <f t="shared" si="23"/>
        <v>28886.5</v>
      </c>
      <c r="P25" s="16"/>
      <c r="Q25" s="67">
        <f t="shared" si="15"/>
        <v>28886.5</v>
      </c>
      <c r="R25" s="20"/>
      <c r="S25" s="67">
        <f t="shared" si="16"/>
        <v>28886.5</v>
      </c>
      <c r="T25" s="20"/>
      <c r="U25" s="15">
        <f t="shared" si="17"/>
        <v>28886.5</v>
      </c>
      <c r="V25" s="17">
        <f>L25</f>
        <v>9774.9000000000015</v>
      </c>
      <c r="W25" s="21"/>
    </row>
    <row r="26" spans="1:23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18"/>
        <v>105782.6</v>
      </c>
      <c r="F26" s="16"/>
      <c r="G26" s="15">
        <f t="shared" si="19"/>
        <v>105782.6</v>
      </c>
      <c r="H26" s="16"/>
      <c r="I26" s="15">
        <f t="shared" si="20"/>
        <v>105782.6</v>
      </c>
      <c r="J26" s="16"/>
      <c r="K26" s="15">
        <f t="shared" si="21"/>
        <v>105782.6</v>
      </c>
      <c r="L26" s="16"/>
      <c r="M26" s="15">
        <f t="shared" si="22"/>
        <v>105782.6</v>
      </c>
      <c r="N26" s="16"/>
      <c r="O26" s="67">
        <f t="shared" si="23"/>
        <v>105782.6</v>
      </c>
      <c r="P26" s="16"/>
      <c r="Q26" s="67">
        <f t="shared" si="15"/>
        <v>105782.6</v>
      </c>
      <c r="R26" s="16"/>
      <c r="S26" s="67">
        <f t="shared" si="16"/>
        <v>105782.6</v>
      </c>
      <c r="T26" s="16"/>
      <c r="U26" s="15">
        <f t="shared" si="17"/>
        <v>105782.6</v>
      </c>
      <c r="V26" s="17"/>
      <c r="W26" s="21"/>
    </row>
    <row r="27" spans="1:23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18"/>
        <v>226261.6</v>
      </c>
      <c r="F27" s="16"/>
      <c r="G27" s="15">
        <f t="shared" si="19"/>
        <v>226261.6</v>
      </c>
      <c r="H27" s="16"/>
      <c r="I27" s="15">
        <f t="shared" si="20"/>
        <v>226261.6</v>
      </c>
      <c r="J27" s="16"/>
      <c r="K27" s="15">
        <f t="shared" si="21"/>
        <v>226261.6</v>
      </c>
      <c r="L27" s="16"/>
      <c r="M27" s="15">
        <f t="shared" si="22"/>
        <v>226261.6</v>
      </c>
      <c r="N27" s="16"/>
      <c r="O27" s="67">
        <f t="shared" si="23"/>
        <v>226261.6</v>
      </c>
      <c r="P27" s="16"/>
      <c r="Q27" s="67">
        <f t="shared" si="15"/>
        <v>226261.6</v>
      </c>
      <c r="R27" s="16"/>
      <c r="S27" s="67">
        <f t="shared" si="16"/>
        <v>226261.6</v>
      </c>
      <c r="T27" s="16"/>
      <c r="U27" s="15">
        <f t="shared" si="17"/>
        <v>226261.6</v>
      </c>
      <c r="V27" s="17"/>
      <c r="W27" s="21"/>
    </row>
    <row r="28" spans="1:23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67"/>
      <c r="P28" s="16"/>
      <c r="Q28" s="67"/>
      <c r="R28" s="16"/>
      <c r="S28" s="67"/>
      <c r="T28" s="16"/>
      <c r="U28" s="15"/>
      <c r="V28" s="17"/>
    </row>
    <row r="29" spans="1:23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18"/>
        <v>14700</v>
      </c>
      <c r="F29" s="16"/>
      <c r="G29" s="15">
        <f t="shared" si="19"/>
        <v>14700</v>
      </c>
      <c r="H29" s="16"/>
      <c r="I29" s="15">
        <f t="shared" si="20"/>
        <v>14700</v>
      </c>
      <c r="J29" s="16"/>
      <c r="K29" s="15">
        <f t="shared" si="21"/>
        <v>14700</v>
      </c>
      <c r="L29" s="16"/>
      <c r="M29" s="15">
        <f t="shared" si="22"/>
        <v>14700</v>
      </c>
      <c r="N29" s="16"/>
      <c r="O29" s="67">
        <f t="shared" si="23"/>
        <v>14700</v>
      </c>
      <c r="P29" s="16"/>
      <c r="Q29" s="67">
        <f t="shared" si="15"/>
        <v>14700</v>
      </c>
      <c r="R29" s="16"/>
      <c r="S29" s="67">
        <f t="shared" si="16"/>
        <v>14700</v>
      </c>
      <c r="T29" s="16"/>
      <c r="U29" s="15">
        <f t="shared" si="17"/>
        <v>14700</v>
      </c>
      <c r="V29" s="17"/>
    </row>
    <row r="30" spans="1:23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18"/>
        <v>867707.29999999993</v>
      </c>
      <c r="F30" s="16"/>
      <c r="G30" s="15">
        <f t="shared" si="19"/>
        <v>867707.29999999993</v>
      </c>
      <c r="H30" s="16"/>
      <c r="I30" s="15">
        <f t="shared" si="20"/>
        <v>867707.29999999993</v>
      </c>
      <c r="J30" s="16"/>
      <c r="K30" s="15">
        <f t="shared" si="21"/>
        <v>867707.29999999993</v>
      </c>
      <c r="L30" s="16"/>
      <c r="M30" s="15">
        <f t="shared" si="22"/>
        <v>867707.29999999993</v>
      </c>
      <c r="N30" s="16"/>
      <c r="O30" s="67">
        <f t="shared" si="23"/>
        <v>867707.29999999993</v>
      </c>
      <c r="P30" s="16"/>
      <c r="Q30" s="67">
        <f t="shared" si="15"/>
        <v>867707.29999999993</v>
      </c>
      <c r="R30" s="16"/>
      <c r="S30" s="67">
        <f t="shared" si="16"/>
        <v>867707.29999999993</v>
      </c>
      <c r="T30" s="16"/>
      <c r="U30" s="15">
        <f t="shared" si="17"/>
        <v>867707.29999999993</v>
      </c>
      <c r="V30" s="17"/>
      <c r="W30" s="25"/>
    </row>
    <row r="31" spans="1:23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18"/>
        <v>6040</v>
      </c>
      <c r="F31" s="16"/>
      <c r="G31" s="15">
        <f t="shared" si="19"/>
        <v>6040</v>
      </c>
      <c r="H31" s="16"/>
      <c r="I31" s="15">
        <f t="shared" si="20"/>
        <v>6040</v>
      </c>
      <c r="J31" s="16"/>
      <c r="K31" s="15">
        <f t="shared" si="21"/>
        <v>6040</v>
      </c>
      <c r="L31" s="16"/>
      <c r="M31" s="15">
        <f t="shared" si="22"/>
        <v>6040</v>
      </c>
      <c r="N31" s="16"/>
      <c r="O31" s="67">
        <f t="shared" si="23"/>
        <v>6040</v>
      </c>
      <c r="P31" s="16"/>
      <c r="Q31" s="67">
        <f t="shared" si="15"/>
        <v>6040</v>
      </c>
      <c r="R31" s="16"/>
      <c r="S31" s="67">
        <f t="shared" si="16"/>
        <v>6040</v>
      </c>
      <c r="T31" s="16"/>
      <c r="U31" s="15">
        <f t="shared" si="17"/>
        <v>6040</v>
      </c>
      <c r="V31" s="17"/>
    </row>
    <row r="32" spans="1:23" s="12" customFormat="1" ht="18" customHeight="1" x14ac:dyDescent="0.2">
      <c r="A32" s="26" t="s">
        <v>62</v>
      </c>
      <c r="B32" s="27" t="s">
        <v>63</v>
      </c>
      <c r="C32" s="28">
        <f>C33+C39+C40+C41</f>
        <v>41660548.100000001</v>
      </c>
      <c r="D32" s="28">
        <f t="shared" ref="D32:U32" si="24">D33+D39+D40+D41</f>
        <v>88716.5</v>
      </c>
      <c r="E32" s="28">
        <f t="shared" si="24"/>
        <v>41749264.600000001</v>
      </c>
      <c r="F32" s="28">
        <f t="shared" si="24"/>
        <v>-229183.09999999963</v>
      </c>
      <c r="G32" s="28">
        <f t="shared" si="24"/>
        <v>41520081.5</v>
      </c>
      <c r="H32" s="28">
        <f t="shared" si="24"/>
        <v>3196302.1999999997</v>
      </c>
      <c r="I32" s="28">
        <f t="shared" si="24"/>
        <v>44716383.700000003</v>
      </c>
      <c r="J32" s="28">
        <f t="shared" si="24"/>
        <v>185353.80000000037</v>
      </c>
      <c r="K32" s="28">
        <f t="shared" si="24"/>
        <v>44901737.5</v>
      </c>
      <c r="L32" s="28">
        <f t="shared" si="24"/>
        <v>2268317.7000000002</v>
      </c>
      <c r="M32" s="28">
        <f t="shared" si="24"/>
        <v>47170055.200000003</v>
      </c>
      <c r="N32" s="28"/>
      <c r="O32" s="28">
        <f t="shared" si="24"/>
        <v>47170055.200000003</v>
      </c>
      <c r="P32" s="28">
        <f t="shared" si="24"/>
        <v>2091800.6999999983</v>
      </c>
      <c r="Q32" s="28">
        <f t="shared" si="24"/>
        <v>49261855.899999999</v>
      </c>
      <c r="R32" s="28">
        <f t="shared" si="24"/>
        <v>2742747.6999999997</v>
      </c>
      <c r="S32" s="28">
        <f t="shared" si="24"/>
        <v>52004603.599999994</v>
      </c>
      <c r="T32" s="28"/>
      <c r="U32" s="28">
        <f t="shared" si="24"/>
        <v>52004603.599999994</v>
      </c>
      <c r="V32" s="28">
        <f>V33+V39+V40+V41</f>
        <v>10344055.5</v>
      </c>
      <c r="W32" s="11"/>
    </row>
    <row r="33" spans="1:27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U33" si="25">E34+E35+E36+E37+E38</f>
        <v>41357917</v>
      </c>
      <c r="F33" s="16">
        <f t="shared" si="25"/>
        <v>-189003.59999999963</v>
      </c>
      <c r="G33" s="15">
        <f t="shared" si="25"/>
        <v>41168913.399999999</v>
      </c>
      <c r="H33" s="16">
        <f t="shared" si="25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>K34+K35+K36+K37+K38</f>
        <v>41387845.399999999</v>
      </c>
      <c r="L33" s="16">
        <f>L34+L35+L36+L37+L38</f>
        <v>2256163.4000000004</v>
      </c>
      <c r="M33" s="15">
        <f t="shared" ref="M33:S33" si="26">M34+M35+M36+M37+M38</f>
        <v>43644008.800000004</v>
      </c>
      <c r="N33" s="16"/>
      <c r="O33" s="15">
        <f t="shared" si="26"/>
        <v>43644008.800000004</v>
      </c>
      <c r="P33" s="16">
        <f t="shared" si="26"/>
        <v>2091800.6999999983</v>
      </c>
      <c r="Q33" s="67">
        <f t="shared" si="26"/>
        <v>45735809.5</v>
      </c>
      <c r="R33" s="16">
        <f t="shared" si="26"/>
        <v>2760855.5</v>
      </c>
      <c r="S33" s="67">
        <f t="shared" si="26"/>
        <v>48496665</v>
      </c>
      <c r="T33" s="16"/>
      <c r="U33" s="15">
        <f t="shared" si="25"/>
        <v>48496665</v>
      </c>
      <c r="V33" s="17">
        <f>V34+V35+V36+V37+V38</f>
        <v>7227464.4999999991</v>
      </c>
      <c r="W33" s="25"/>
    </row>
    <row r="34" spans="1:27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6"/>
      <c r="M34" s="15">
        <f>K34+L34</f>
        <v>11848267.800000001</v>
      </c>
      <c r="N34" s="16"/>
      <c r="O34" s="67">
        <f>M34+N34</f>
        <v>11848267.800000001</v>
      </c>
      <c r="P34" s="16"/>
      <c r="Q34" s="67">
        <f>O34+P34</f>
        <v>11848267.800000001</v>
      </c>
      <c r="R34" s="16">
        <v>1000000</v>
      </c>
      <c r="S34" s="67">
        <f>Q34+R34</f>
        <v>12848267.800000001</v>
      </c>
      <c r="T34" s="16"/>
      <c r="U34" s="15">
        <f>S34+T34</f>
        <v>12848267.800000001</v>
      </c>
      <c r="V34" s="17">
        <f>R34</f>
        <v>1000000</v>
      </c>
      <c r="W34" s="29"/>
      <c r="X34" s="30"/>
      <c r="Y34" s="12"/>
      <c r="Z34" s="30"/>
    </row>
    <row r="35" spans="1:27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27">C35+D35</f>
        <v>17579490.699999999</v>
      </c>
      <c r="F35" s="16">
        <v>-195383</v>
      </c>
      <c r="G35" s="15">
        <f t="shared" ref="G35:G39" si="28">E35+F35</f>
        <v>17384107.699999999</v>
      </c>
      <c r="H35" s="16"/>
      <c r="I35" s="15">
        <f t="shared" ref="I35:I39" si="29">G35+H35</f>
        <v>17384107.699999999</v>
      </c>
      <c r="J35" s="16">
        <v>60000</v>
      </c>
      <c r="K35" s="15">
        <f t="shared" ref="K35:K40" si="30">I35+J35</f>
        <v>17444107.699999999</v>
      </c>
      <c r="L35" s="16">
        <v>791862.60000000149</v>
      </c>
      <c r="M35" s="15">
        <f t="shared" ref="M35:M41" si="31">K35+L35</f>
        <v>18235970.300000001</v>
      </c>
      <c r="N35" s="16"/>
      <c r="O35" s="67">
        <f t="shared" ref="O35:O41" si="32">M35+N35</f>
        <v>18235970.300000001</v>
      </c>
      <c r="P35" s="16">
        <v>1651011.0999999978</v>
      </c>
      <c r="Q35" s="67">
        <f t="shared" ref="Q35:Q41" si="33">O35+P35</f>
        <v>19886981.399999999</v>
      </c>
      <c r="R35" s="16">
        <v>760855.5</v>
      </c>
      <c r="S35" s="67">
        <f t="shared" ref="S35:S41" si="34">Q35+R35</f>
        <v>20647836.899999999</v>
      </c>
      <c r="T35" s="16"/>
      <c r="U35" s="15">
        <f t="shared" ref="U35:U41" si="35">S35+T35</f>
        <v>20647836.899999999</v>
      </c>
      <c r="V35" s="17">
        <f>D35+F35+J35+L35+P35+R35</f>
        <v>3157062.6999999993</v>
      </c>
      <c r="W35" s="29"/>
      <c r="X35" s="30"/>
      <c r="Z35" s="30"/>
    </row>
    <row r="36" spans="1:27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27"/>
        <v>7447190.5999999996</v>
      </c>
      <c r="F36" s="16">
        <v>6379.4000000003725</v>
      </c>
      <c r="G36" s="15">
        <f t="shared" si="28"/>
        <v>7453570</v>
      </c>
      <c r="H36" s="16"/>
      <c r="I36" s="15">
        <f t="shared" si="29"/>
        <v>7453570</v>
      </c>
      <c r="J36" s="16"/>
      <c r="K36" s="15">
        <f t="shared" si="30"/>
        <v>7453570</v>
      </c>
      <c r="L36" s="16">
        <v>20.099999999627471</v>
      </c>
      <c r="M36" s="15">
        <f t="shared" si="31"/>
        <v>7453590.0999999996</v>
      </c>
      <c r="N36" s="16"/>
      <c r="O36" s="67">
        <f t="shared" si="32"/>
        <v>7453590.0999999996</v>
      </c>
      <c r="P36" s="16"/>
      <c r="Q36" s="67">
        <f t="shared" si="33"/>
        <v>7453590.0999999996</v>
      </c>
      <c r="R36" s="16"/>
      <c r="S36" s="67">
        <f t="shared" si="34"/>
        <v>7453590.0999999996</v>
      </c>
      <c r="T36" s="16"/>
      <c r="U36" s="15">
        <f t="shared" si="35"/>
        <v>7453590.0999999996</v>
      </c>
      <c r="V36" s="17">
        <f>F36+L36</f>
        <v>6399.5</v>
      </c>
      <c r="W36" s="29"/>
      <c r="X36" s="30"/>
      <c r="Z36" s="30"/>
    </row>
    <row r="37" spans="1:27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27"/>
        <v>4482967.9000000004</v>
      </c>
      <c r="F37" s="16"/>
      <c r="G37" s="15">
        <f t="shared" si="28"/>
        <v>4482967.9000000004</v>
      </c>
      <c r="H37" s="16">
        <v>40157.599999999627</v>
      </c>
      <c r="I37" s="15">
        <f t="shared" si="29"/>
        <v>4523125.5</v>
      </c>
      <c r="J37" s="16">
        <v>118774.40000000037</v>
      </c>
      <c r="K37" s="15">
        <f t="shared" si="30"/>
        <v>4641899.9000000004</v>
      </c>
      <c r="L37" s="16">
        <v>1464280.6999999993</v>
      </c>
      <c r="M37" s="15">
        <f t="shared" si="31"/>
        <v>6106180.5999999996</v>
      </c>
      <c r="N37" s="16"/>
      <c r="O37" s="67">
        <f t="shared" si="32"/>
        <v>6106180.5999999996</v>
      </c>
      <c r="P37" s="16">
        <v>440789.60000000056</v>
      </c>
      <c r="Q37" s="67">
        <f t="shared" si="33"/>
        <v>6546970.2000000002</v>
      </c>
      <c r="R37" s="16">
        <v>1000000</v>
      </c>
      <c r="S37" s="67">
        <f t="shared" si="34"/>
        <v>7546970.2000000002</v>
      </c>
      <c r="T37" s="16"/>
      <c r="U37" s="15">
        <f t="shared" si="35"/>
        <v>7546970.2000000002</v>
      </c>
      <c r="V37" s="17">
        <f>H37+J37+L37+P37+R37</f>
        <v>3064002.3</v>
      </c>
      <c r="W37" s="29"/>
      <c r="X37" s="30"/>
      <c r="Z37" s="30"/>
    </row>
    <row r="38" spans="1:27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6"/>
      <c r="M38" s="15"/>
      <c r="N38" s="16"/>
      <c r="O38" s="67"/>
      <c r="P38" s="16"/>
      <c r="Q38" s="67"/>
      <c r="R38" s="16"/>
      <c r="S38" s="67"/>
      <c r="T38" s="16"/>
      <c r="U38" s="15"/>
      <c r="V38" s="17"/>
    </row>
    <row r="39" spans="1:27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27"/>
        <v>391347.6</v>
      </c>
      <c r="F39" s="16">
        <v>-40179.5</v>
      </c>
      <c r="G39" s="15">
        <f t="shared" si="28"/>
        <v>351168.1</v>
      </c>
      <c r="H39" s="16">
        <v>3156144.6</v>
      </c>
      <c r="I39" s="15">
        <f t="shared" si="29"/>
        <v>3507312.7</v>
      </c>
      <c r="J39" s="16"/>
      <c r="K39" s="15">
        <f t="shared" si="30"/>
        <v>3507312.7</v>
      </c>
      <c r="L39" s="16"/>
      <c r="M39" s="15">
        <f t="shared" si="31"/>
        <v>3507312.7</v>
      </c>
      <c r="N39" s="16"/>
      <c r="O39" s="67">
        <f t="shared" si="32"/>
        <v>3507312.7</v>
      </c>
      <c r="P39" s="16"/>
      <c r="Q39" s="67">
        <f t="shared" si="33"/>
        <v>3507312.7</v>
      </c>
      <c r="R39" s="16">
        <v>-18107.800000000279</v>
      </c>
      <c r="S39" s="67">
        <f t="shared" si="34"/>
        <v>3489204.9</v>
      </c>
      <c r="T39" s="16"/>
      <c r="U39" s="15">
        <f t="shared" si="35"/>
        <v>3489204.9</v>
      </c>
      <c r="V39" s="17">
        <f>F39+H39+R39</f>
        <v>3097857.3</v>
      </c>
      <c r="Y39" s="30"/>
    </row>
    <row r="40" spans="1:27" ht="66.75" customHeight="1" x14ac:dyDescent="0.25">
      <c r="A40" s="31" t="s">
        <v>78</v>
      </c>
      <c r="B40" s="32" t="s">
        <v>79</v>
      </c>
      <c r="C40" s="33"/>
      <c r="D40" s="34"/>
      <c r="E40" s="15"/>
      <c r="F40" s="34"/>
      <c r="G40" s="15"/>
      <c r="H40" s="34"/>
      <c r="I40" s="15"/>
      <c r="J40" s="34">
        <v>6579.4</v>
      </c>
      <c r="K40" s="15">
        <f t="shared" si="30"/>
        <v>6579.4</v>
      </c>
      <c r="L40" s="34">
        <v>15148.4</v>
      </c>
      <c r="M40" s="15">
        <f t="shared" si="31"/>
        <v>21727.8</v>
      </c>
      <c r="N40" s="34"/>
      <c r="O40" s="67">
        <f t="shared" si="32"/>
        <v>21727.8</v>
      </c>
      <c r="P40" s="34"/>
      <c r="Q40" s="67">
        <f t="shared" si="33"/>
        <v>21727.8</v>
      </c>
      <c r="R40" s="34"/>
      <c r="S40" s="67">
        <f t="shared" si="34"/>
        <v>21727.8</v>
      </c>
      <c r="T40" s="34"/>
      <c r="U40" s="15">
        <f t="shared" si="35"/>
        <v>21727.8</v>
      </c>
      <c r="V40" s="17">
        <f>J40+L40</f>
        <v>21727.8</v>
      </c>
      <c r="W40" s="35"/>
    </row>
    <row r="41" spans="1:27" ht="55.5" customHeight="1" x14ac:dyDescent="0.25">
      <c r="A41" s="31" t="s">
        <v>80</v>
      </c>
      <c r="B41" s="32" t="s">
        <v>81</v>
      </c>
      <c r="C41" s="33"/>
      <c r="D41" s="34"/>
      <c r="E41" s="15"/>
      <c r="F41" s="34"/>
      <c r="G41" s="15"/>
      <c r="H41" s="34"/>
      <c r="I41" s="15"/>
      <c r="J41" s="34"/>
      <c r="K41" s="15"/>
      <c r="L41" s="34">
        <v>-2994.1</v>
      </c>
      <c r="M41" s="15">
        <f t="shared" si="31"/>
        <v>-2994.1</v>
      </c>
      <c r="N41" s="34"/>
      <c r="O41" s="67">
        <f t="shared" si="32"/>
        <v>-2994.1</v>
      </c>
      <c r="P41" s="34"/>
      <c r="Q41" s="67">
        <f t="shared" si="33"/>
        <v>-2994.1</v>
      </c>
      <c r="R41" s="34"/>
      <c r="S41" s="67">
        <f t="shared" si="34"/>
        <v>-2994.1</v>
      </c>
      <c r="T41" s="34"/>
      <c r="U41" s="15">
        <f t="shared" si="35"/>
        <v>-2994.1</v>
      </c>
      <c r="V41" s="17">
        <f>L41</f>
        <v>-2994.1</v>
      </c>
      <c r="W41" s="35"/>
      <c r="X41" s="30"/>
    </row>
    <row r="42" spans="1:27" s="12" customFormat="1" ht="19.5" customHeight="1" thickBot="1" x14ac:dyDescent="0.25">
      <c r="A42" s="74" t="s">
        <v>82</v>
      </c>
      <c r="B42" s="75"/>
      <c r="C42" s="36">
        <f>C7+C32</f>
        <v>110688929.09999999</v>
      </c>
      <c r="D42" s="36">
        <f t="shared" ref="D42:V42" si="36">D7+D32</f>
        <v>88716.5</v>
      </c>
      <c r="E42" s="36">
        <f t="shared" si="36"/>
        <v>110777645.59999999</v>
      </c>
      <c r="F42" s="36">
        <f t="shared" si="36"/>
        <v>-229183.09999999963</v>
      </c>
      <c r="G42" s="36">
        <f t="shared" si="36"/>
        <v>110548462.49999999</v>
      </c>
      <c r="H42" s="36">
        <f t="shared" si="36"/>
        <v>3196302.1999999997</v>
      </c>
      <c r="I42" s="36">
        <f t="shared" si="36"/>
        <v>113744764.69999999</v>
      </c>
      <c r="J42" s="36">
        <f t="shared" si="36"/>
        <v>185353.80000000037</v>
      </c>
      <c r="K42" s="36">
        <f t="shared" si="36"/>
        <v>113930118.49999999</v>
      </c>
      <c r="L42" s="36">
        <f t="shared" si="36"/>
        <v>2278092.6</v>
      </c>
      <c r="M42" s="36">
        <f t="shared" si="36"/>
        <v>116208211.09999999</v>
      </c>
      <c r="N42" s="36">
        <f t="shared" si="36"/>
        <v>2182361.4000000004</v>
      </c>
      <c r="O42" s="36">
        <f t="shared" si="36"/>
        <v>118390572.49999999</v>
      </c>
      <c r="P42" s="36">
        <f t="shared" si="36"/>
        <v>2091800.6999999983</v>
      </c>
      <c r="Q42" s="36">
        <f t="shared" si="36"/>
        <v>120482373.19999999</v>
      </c>
      <c r="R42" s="36">
        <f t="shared" si="36"/>
        <v>3187347.6999999997</v>
      </c>
      <c r="S42" s="36">
        <f t="shared" si="36"/>
        <v>123669720.89999998</v>
      </c>
      <c r="T42" s="36">
        <f t="shared" si="36"/>
        <v>281700</v>
      </c>
      <c r="U42" s="36">
        <f t="shared" si="36"/>
        <v>123951420.89999998</v>
      </c>
      <c r="V42" s="36">
        <f t="shared" si="36"/>
        <v>13262491.800000001</v>
      </c>
    </row>
    <row r="44" spans="1:27" x14ac:dyDescent="0.2">
      <c r="U44" s="30"/>
      <c r="W44" s="30"/>
      <c r="AA44" s="30"/>
    </row>
    <row r="45" spans="1:27" x14ac:dyDescent="0.2">
      <c r="C45" s="3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9"/>
      <c r="V45" s="30"/>
    </row>
    <row r="46" spans="1:27" x14ac:dyDescent="0.2">
      <c r="U46" s="30"/>
    </row>
    <row r="47" spans="1:27" x14ac:dyDescent="0.2">
      <c r="U47" s="40"/>
      <c r="V47" s="30"/>
    </row>
    <row r="48" spans="1:27" x14ac:dyDescent="0.2"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30"/>
    </row>
    <row r="49" spans="3:22" x14ac:dyDescent="0.2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0"/>
      <c r="V49" s="30"/>
    </row>
    <row r="50" spans="3:22" x14ac:dyDescent="0.2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V50" s="30"/>
    </row>
    <row r="51" spans="3:22" x14ac:dyDescent="0.2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V51" s="30"/>
    </row>
    <row r="53" spans="3:22" ht="15.75" x14ac:dyDescent="0.25">
      <c r="U53" s="35"/>
    </row>
  </sheetData>
  <mergeCells count="16">
    <mergeCell ref="R4:S4"/>
    <mergeCell ref="A42:B42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D3:T3"/>
  </mergeCells>
  <printOptions horizontalCentered="1"/>
  <pageMargins left="0.19685039370078741" right="0.19685039370078741" top="0.11811023622047245" bottom="0.11811023622047245" header="0" footer="0"/>
  <pageSetup paperSize="8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W3" sqref="W3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20" width="19.1640625" style="47" customWidth="1"/>
    <col min="21" max="21" width="23.5" style="1" customWidth="1"/>
    <col min="22" max="22" width="15.5" style="1" customWidth="1"/>
    <col min="23" max="23" width="29" style="46" customWidth="1"/>
    <col min="24" max="24" width="23.6640625" style="1" customWidth="1"/>
    <col min="25" max="16384" width="9.33203125" style="1"/>
  </cols>
  <sheetData>
    <row r="1" spans="1:24" ht="23.25" customHeight="1" x14ac:dyDescent="0.2">
      <c r="A1" s="95" t="s">
        <v>83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</row>
    <row r="2" spans="1:24" ht="15.75" customHeight="1" thickBot="1" x14ac:dyDescent="0.25">
      <c r="B2" s="2"/>
      <c r="C2" s="2"/>
      <c r="V2" s="3" t="s">
        <v>1</v>
      </c>
    </row>
    <row r="3" spans="1:24" ht="73.5" customHeight="1" thickBot="1" x14ac:dyDescent="0.25">
      <c r="A3" s="80" t="s">
        <v>84</v>
      </c>
      <c r="B3" s="77" t="s">
        <v>3</v>
      </c>
      <c r="C3" s="77" t="s">
        <v>4</v>
      </c>
      <c r="D3" s="97" t="s">
        <v>5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9"/>
      <c r="U3" s="83" t="s">
        <v>6</v>
      </c>
      <c r="V3" s="77" t="s">
        <v>7</v>
      </c>
    </row>
    <row r="4" spans="1:24" ht="26.25" customHeight="1" thickBot="1" x14ac:dyDescent="0.25">
      <c r="A4" s="81"/>
      <c r="B4" s="78"/>
      <c r="C4" s="78"/>
      <c r="D4" s="86" t="s">
        <v>8</v>
      </c>
      <c r="E4" s="87"/>
      <c r="F4" s="86" t="s">
        <v>9</v>
      </c>
      <c r="G4" s="87"/>
      <c r="H4" s="86" t="s">
        <v>242</v>
      </c>
      <c r="I4" s="87"/>
      <c r="J4" s="86" t="s">
        <v>243</v>
      </c>
      <c r="K4" s="87"/>
      <c r="L4" s="86" t="s">
        <v>246</v>
      </c>
      <c r="M4" s="87"/>
      <c r="N4" s="86" t="s">
        <v>247</v>
      </c>
      <c r="O4" s="87"/>
      <c r="P4" s="86" t="s">
        <v>248</v>
      </c>
      <c r="Q4" s="87"/>
      <c r="R4" s="91" t="s">
        <v>251</v>
      </c>
      <c r="S4" s="92"/>
      <c r="T4" s="71" t="s">
        <v>252</v>
      </c>
      <c r="U4" s="84"/>
      <c r="V4" s="78"/>
    </row>
    <row r="5" spans="1:24" ht="27" customHeight="1" thickBot="1" x14ac:dyDescent="0.25">
      <c r="A5" s="79"/>
      <c r="B5" s="79"/>
      <c r="C5" s="96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4" t="s">
        <v>10</v>
      </c>
      <c r="K5" s="6" t="s">
        <v>11</v>
      </c>
      <c r="L5" s="65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85"/>
      <c r="V5" s="96"/>
    </row>
    <row r="6" spans="1:24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</row>
    <row r="7" spans="1:24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V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-59321</v>
      </c>
      <c r="M7" s="10">
        <f t="shared" si="0"/>
        <v>4216664.2</v>
      </c>
      <c r="N7" s="10">
        <f t="shared" si="0"/>
        <v>1397411.7999999998</v>
      </c>
      <c r="O7" s="10">
        <f t="shared" si="0"/>
        <v>5614076</v>
      </c>
      <c r="P7" s="10">
        <f t="shared" si="0"/>
        <v>-187516.79999999981</v>
      </c>
      <c r="Q7" s="10">
        <f t="shared" si="0"/>
        <v>5426559.2000000002</v>
      </c>
      <c r="R7" s="10">
        <f t="shared" si="0"/>
        <v>125669.19999999972</v>
      </c>
      <c r="S7" s="10">
        <f t="shared" si="0"/>
        <v>5552228.4000000004</v>
      </c>
      <c r="T7" s="10"/>
      <c r="U7" s="10">
        <f t="shared" si="0"/>
        <v>5552228.4000000004</v>
      </c>
      <c r="V7" s="10">
        <f t="shared" si="0"/>
        <v>576832.19999999995</v>
      </c>
      <c r="W7" s="49"/>
      <c r="X7" s="11"/>
    </row>
    <row r="8" spans="1:24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52"/>
      <c r="M8" s="53">
        <f>K8+L8</f>
        <v>145565.4</v>
      </c>
      <c r="N8" s="52"/>
      <c r="O8" s="69">
        <f>M8+N8</f>
        <v>145565.4</v>
      </c>
      <c r="P8" s="52"/>
      <c r="Q8" s="69">
        <f>O8+P8</f>
        <v>145565.4</v>
      </c>
      <c r="R8" s="52">
        <v>236.5</v>
      </c>
      <c r="S8" s="69">
        <f>Q8+R8</f>
        <v>145801.9</v>
      </c>
      <c r="T8" s="52"/>
      <c r="U8" s="53">
        <f>S8+T8</f>
        <v>145801.9</v>
      </c>
      <c r="V8" s="17">
        <f>J8+R8</f>
        <v>140734.39999999999</v>
      </c>
      <c r="W8" s="54"/>
      <c r="X8" s="11"/>
    </row>
    <row r="9" spans="1:24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1" si="4">I9+J9</f>
        <v>214961.2</v>
      </c>
      <c r="L9" s="52"/>
      <c r="M9" s="53">
        <f t="shared" ref="M9:M71" si="5">K9+L9</f>
        <v>214961.2</v>
      </c>
      <c r="N9" s="52"/>
      <c r="O9" s="69">
        <f t="shared" ref="O9:O71" si="6">M9+N9</f>
        <v>214961.2</v>
      </c>
      <c r="P9" s="52"/>
      <c r="Q9" s="69">
        <f t="shared" ref="Q9:Q71" si="7">O9+P9</f>
        <v>214961.2</v>
      </c>
      <c r="R9" s="52"/>
      <c r="S9" s="69">
        <f t="shared" ref="S9:S71" si="8">Q9+R9</f>
        <v>214961.2</v>
      </c>
      <c r="T9" s="52"/>
      <c r="U9" s="53">
        <f t="shared" ref="U9:U71" si="9">S9+T9</f>
        <v>214961.2</v>
      </c>
      <c r="V9" s="17"/>
      <c r="W9" s="55"/>
      <c r="X9" s="11"/>
    </row>
    <row r="10" spans="1:24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52"/>
      <c r="M10" s="53">
        <f t="shared" si="5"/>
        <v>94180.4</v>
      </c>
      <c r="N10" s="52"/>
      <c r="O10" s="69">
        <f t="shared" si="6"/>
        <v>94180.4</v>
      </c>
      <c r="P10" s="52"/>
      <c r="Q10" s="69">
        <f t="shared" si="7"/>
        <v>94180.4</v>
      </c>
      <c r="R10" s="52">
        <v>-496.59999999999127</v>
      </c>
      <c r="S10" s="69">
        <f t="shared" si="8"/>
        <v>93683.8</v>
      </c>
      <c r="T10" s="52"/>
      <c r="U10" s="53">
        <f t="shared" si="9"/>
        <v>93683.8</v>
      </c>
      <c r="V10" s="17">
        <f>J10+R10</f>
        <v>-178952.5</v>
      </c>
      <c r="W10" s="54"/>
      <c r="X10" s="11"/>
    </row>
    <row r="11" spans="1:24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52">
        <v>-26</v>
      </c>
      <c r="M11" s="53">
        <f t="shared" si="5"/>
        <v>389608.4</v>
      </c>
      <c r="N11" s="52"/>
      <c r="O11" s="69">
        <f t="shared" si="6"/>
        <v>389608.4</v>
      </c>
      <c r="P11" s="52">
        <v>30000</v>
      </c>
      <c r="Q11" s="69">
        <f t="shared" si="7"/>
        <v>419608.4</v>
      </c>
      <c r="R11" s="52"/>
      <c r="S11" s="69">
        <f t="shared" si="8"/>
        <v>419608.4</v>
      </c>
      <c r="T11" s="52"/>
      <c r="U11" s="53">
        <f t="shared" si="9"/>
        <v>419608.4</v>
      </c>
      <c r="V11" s="17">
        <f>J11+L11+P11</f>
        <v>30202.200000000012</v>
      </c>
      <c r="W11" s="55"/>
      <c r="X11" s="11"/>
    </row>
    <row r="12" spans="1:24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52"/>
      <c r="M12" s="53">
        <f t="shared" si="5"/>
        <v>224834.1</v>
      </c>
      <c r="N12" s="52"/>
      <c r="O12" s="69">
        <f t="shared" si="6"/>
        <v>224834.1</v>
      </c>
      <c r="P12" s="52"/>
      <c r="Q12" s="69">
        <f t="shared" si="7"/>
        <v>224834.1</v>
      </c>
      <c r="R12" s="52"/>
      <c r="S12" s="69">
        <f t="shared" si="8"/>
        <v>224834.1</v>
      </c>
      <c r="T12" s="52"/>
      <c r="U12" s="53">
        <f t="shared" si="9"/>
        <v>224834.1</v>
      </c>
      <c r="V12" s="17">
        <f>J12</f>
        <v>5863.8000000000175</v>
      </c>
      <c r="W12" s="54"/>
      <c r="X12" s="11"/>
    </row>
    <row r="13" spans="1:24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52"/>
      <c r="M13" s="53">
        <f t="shared" si="5"/>
        <v>146431.9</v>
      </c>
      <c r="N13" s="52"/>
      <c r="O13" s="69">
        <f t="shared" si="6"/>
        <v>146431.9</v>
      </c>
      <c r="P13" s="52"/>
      <c r="Q13" s="69">
        <f t="shared" si="7"/>
        <v>146431.9</v>
      </c>
      <c r="R13" s="52"/>
      <c r="S13" s="69">
        <f t="shared" si="8"/>
        <v>146431.9</v>
      </c>
      <c r="T13" s="52"/>
      <c r="U13" s="53">
        <f t="shared" si="9"/>
        <v>146431.9</v>
      </c>
      <c r="V13" s="17">
        <f>J13</f>
        <v>43749.099999999991</v>
      </c>
      <c r="W13" s="54"/>
      <c r="X13" s="11"/>
    </row>
    <row r="14" spans="1:24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52">
        <v>-1905.5</v>
      </c>
      <c r="M14" s="53">
        <f t="shared" si="5"/>
        <v>538362.19999999995</v>
      </c>
      <c r="N14" s="52"/>
      <c r="O14" s="69">
        <f t="shared" si="6"/>
        <v>538362.19999999995</v>
      </c>
      <c r="P14" s="52">
        <v>-140</v>
      </c>
      <c r="Q14" s="69">
        <f t="shared" si="7"/>
        <v>538222.19999999995</v>
      </c>
      <c r="R14" s="52">
        <v>233717.70000000007</v>
      </c>
      <c r="S14" s="69">
        <f t="shared" si="8"/>
        <v>771939.9</v>
      </c>
      <c r="T14" s="52"/>
      <c r="U14" s="53">
        <f t="shared" si="9"/>
        <v>771939.9</v>
      </c>
      <c r="V14" s="17">
        <f>J14+L14+P14+R14</f>
        <v>271939.90000000008</v>
      </c>
      <c r="W14" s="55"/>
      <c r="X14" s="11"/>
    </row>
    <row r="15" spans="1:24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52"/>
      <c r="M15" s="53">
        <f t="shared" si="5"/>
        <v>197.9</v>
      </c>
      <c r="N15" s="52"/>
      <c r="O15" s="69">
        <f t="shared" si="6"/>
        <v>197.9</v>
      </c>
      <c r="P15" s="52"/>
      <c r="Q15" s="69">
        <f t="shared" si="7"/>
        <v>197.9</v>
      </c>
      <c r="R15" s="52"/>
      <c r="S15" s="69">
        <f t="shared" si="8"/>
        <v>197.9</v>
      </c>
      <c r="T15" s="52"/>
      <c r="U15" s="53">
        <f t="shared" si="9"/>
        <v>197.9</v>
      </c>
      <c r="V15" s="17"/>
      <c r="W15" s="54"/>
      <c r="X15" s="11"/>
    </row>
    <row r="16" spans="1:24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52">
        <v>-57389.5</v>
      </c>
      <c r="M16" s="53">
        <f t="shared" si="5"/>
        <v>2462522.7000000002</v>
      </c>
      <c r="N16" s="52">
        <v>1397411.7999999998</v>
      </c>
      <c r="O16" s="69">
        <f t="shared" si="6"/>
        <v>3859934.5</v>
      </c>
      <c r="P16" s="52">
        <v>-217376.79999999981</v>
      </c>
      <c r="Q16" s="69">
        <f t="shared" si="7"/>
        <v>3642557.7</v>
      </c>
      <c r="R16" s="52">
        <v>-107788.40000000037</v>
      </c>
      <c r="S16" s="69">
        <f t="shared" si="8"/>
        <v>3534769.3</v>
      </c>
      <c r="T16" s="52"/>
      <c r="U16" s="53">
        <f t="shared" si="9"/>
        <v>3534769.3</v>
      </c>
      <c r="V16" s="17">
        <f>D16+F16+J16+L16+N16+P16+R16</f>
        <v>263295.29999999981</v>
      </c>
      <c r="W16" s="55"/>
      <c r="X16" s="11"/>
    </row>
    <row r="17" spans="1:24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U17" si="10">SUM(E18:E19)</f>
        <v>53994.2</v>
      </c>
      <c r="F17" s="28"/>
      <c r="G17" s="28">
        <f t="shared" si="10"/>
        <v>53994.2</v>
      </c>
      <c r="H17" s="28"/>
      <c r="I17" s="28">
        <f t="shared" si="10"/>
        <v>53994.2</v>
      </c>
      <c r="J17" s="28"/>
      <c r="K17" s="28">
        <f t="shared" si="10"/>
        <v>53994.2</v>
      </c>
      <c r="L17" s="28"/>
      <c r="M17" s="28">
        <f t="shared" si="10"/>
        <v>53994.2</v>
      </c>
      <c r="N17" s="28"/>
      <c r="O17" s="28">
        <f t="shared" si="10"/>
        <v>53994.2</v>
      </c>
      <c r="P17" s="28"/>
      <c r="Q17" s="28">
        <f t="shared" si="10"/>
        <v>53994.2</v>
      </c>
      <c r="R17" s="28"/>
      <c r="S17" s="28">
        <f t="shared" si="10"/>
        <v>53994.2</v>
      </c>
      <c r="T17" s="28"/>
      <c r="U17" s="28">
        <f t="shared" si="10"/>
        <v>53994.2</v>
      </c>
      <c r="V17" s="28"/>
      <c r="W17" s="58"/>
      <c r="X17" s="11"/>
    </row>
    <row r="18" spans="1:24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52"/>
      <c r="M18" s="53">
        <f t="shared" si="5"/>
        <v>51627</v>
      </c>
      <c r="N18" s="52"/>
      <c r="O18" s="69">
        <f t="shared" si="6"/>
        <v>51627</v>
      </c>
      <c r="P18" s="52"/>
      <c r="Q18" s="69">
        <f t="shared" si="7"/>
        <v>51627</v>
      </c>
      <c r="R18" s="52"/>
      <c r="S18" s="69">
        <f t="shared" si="8"/>
        <v>51627</v>
      </c>
      <c r="T18" s="52"/>
      <c r="U18" s="53">
        <f t="shared" si="9"/>
        <v>51627</v>
      </c>
      <c r="V18" s="17"/>
      <c r="W18" s="54"/>
      <c r="X18" s="11"/>
    </row>
    <row r="19" spans="1:24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52"/>
      <c r="M19" s="53">
        <f t="shared" si="5"/>
        <v>2367.1999999999998</v>
      </c>
      <c r="N19" s="52"/>
      <c r="O19" s="69">
        <f t="shared" si="6"/>
        <v>2367.1999999999998</v>
      </c>
      <c r="P19" s="52"/>
      <c r="Q19" s="69">
        <f t="shared" si="7"/>
        <v>2367.1999999999998</v>
      </c>
      <c r="R19" s="52"/>
      <c r="S19" s="69">
        <f t="shared" si="8"/>
        <v>2367.1999999999998</v>
      </c>
      <c r="T19" s="52"/>
      <c r="U19" s="53">
        <f t="shared" si="9"/>
        <v>2367.1999999999998</v>
      </c>
      <c r="V19" s="17"/>
      <c r="W19" s="54"/>
      <c r="X19" s="11"/>
    </row>
    <row r="20" spans="1:24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U20" si="11">SUM(E21:E24)</f>
        <v>539745.69999999995</v>
      </c>
      <c r="F20" s="28">
        <f t="shared" si="11"/>
        <v>3946.0999999999913</v>
      </c>
      <c r="G20" s="28">
        <f t="shared" si="11"/>
        <v>543691.79999999993</v>
      </c>
      <c r="H20" s="28"/>
      <c r="I20" s="28">
        <f t="shared" si="11"/>
        <v>543691.79999999993</v>
      </c>
      <c r="J20" s="28">
        <f t="shared" si="11"/>
        <v>12338.900000000023</v>
      </c>
      <c r="K20" s="28">
        <f t="shared" si="11"/>
        <v>556030.69999999995</v>
      </c>
      <c r="L20" s="28">
        <f t="shared" si="11"/>
        <v>-12</v>
      </c>
      <c r="M20" s="28">
        <f t="shared" si="11"/>
        <v>556018.69999999995</v>
      </c>
      <c r="N20" s="28"/>
      <c r="O20" s="28">
        <f t="shared" si="11"/>
        <v>556018.69999999995</v>
      </c>
      <c r="P20" s="28">
        <f t="shared" si="11"/>
        <v>29000</v>
      </c>
      <c r="Q20" s="28">
        <f t="shared" si="11"/>
        <v>585018.69999999995</v>
      </c>
      <c r="R20" s="28"/>
      <c r="S20" s="28">
        <f t="shared" si="11"/>
        <v>585018.69999999995</v>
      </c>
      <c r="T20" s="28"/>
      <c r="U20" s="28">
        <f t="shared" si="11"/>
        <v>585018.69999999995</v>
      </c>
      <c r="V20" s="28">
        <f>V21+V22+V23+V24</f>
        <v>45273.000000000015</v>
      </c>
      <c r="W20" s="49"/>
      <c r="X20" s="11"/>
    </row>
    <row r="21" spans="1:24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52"/>
      <c r="M21" s="53">
        <f t="shared" si="5"/>
        <v>126001.7</v>
      </c>
      <c r="N21" s="52"/>
      <c r="O21" s="69">
        <f t="shared" si="6"/>
        <v>126001.7</v>
      </c>
      <c r="P21" s="52"/>
      <c r="Q21" s="69">
        <f t="shared" si="7"/>
        <v>126001.7</v>
      </c>
      <c r="R21" s="52"/>
      <c r="S21" s="69">
        <f t="shared" si="8"/>
        <v>126001.7</v>
      </c>
      <c r="T21" s="52"/>
      <c r="U21" s="53">
        <f t="shared" si="9"/>
        <v>126001.7</v>
      </c>
      <c r="V21" s="17">
        <f>F21</f>
        <v>3946.0999999999913</v>
      </c>
      <c r="W21" s="54"/>
      <c r="X21" s="11"/>
    </row>
    <row r="22" spans="1:24" ht="15.75" x14ac:dyDescent="0.25">
      <c r="A22" s="50" t="s">
        <v>115</v>
      </c>
      <c r="B22" s="51" t="s">
        <v>249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52"/>
      <c r="M22" s="53">
        <f t="shared" si="5"/>
        <v>3879.5</v>
      </c>
      <c r="N22" s="52"/>
      <c r="O22" s="69">
        <f t="shared" si="6"/>
        <v>3879.5</v>
      </c>
      <c r="P22" s="52"/>
      <c r="Q22" s="69">
        <f t="shared" si="7"/>
        <v>3879.5</v>
      </c>
      <c r="R22" s="52"/>
      <c r="S22" s="69">
        <f t="shared" si="8"/>
        <v>3879.5</v>
      </c>
      <c r="T22" s="52"/>
      <c r="U22" s="53">
        <f t="shared" si="9"/>
        <v>3879.5</v>
      </c>
      <c r="V22" s="17">
        <f>J22</f>
        <v>3879.5</v>
      </c>
      <c r="W22" s="55"/>
      <c r="X22" s="11"/>
    </row>
    <row r="23" spans="1:24" ht="41.25" customHeight="1" x14ac:dyDescent="0.25">
      <c r="A23" s="50" t="s">
        <v>116</v>
      </c>
      <c r="B23" s="51" t="s">
        <v>250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52">
        <v>-12</v>
      </c>
      <c r="M23" s="53">
        <f t="shared" si="5"/>
        <v>417137.5</v>
      </c>
      <c r="N23" s="52"/>
      <c r="O23" s="69">
        <f t="shared" si="6"/>
        <v>417137.5</v>
      </c>
      <c r="P23" s="52">
        <v>29000</v>
      </c>
      <c r="Q23" s="69">
        <f t="shared" si="7"/>
        <v>446137.5</v>
      </c>
      <c r="R23" s="52"/>
      <c r="S23" s="69">
        <f t="shared" si="8"/>
        <v>446137.5</v>
      </c>
      <c r="T23" s="52"/>
      <c r="U23" s="53">
        <f t="shared" si="9"/>
        <v>446137.5</v>
      </c>
      <c r="V23" s="17">
        <f>J23+L23+P23</f>
        <v>37447.400000000023</v>
      </c>
      <c r="W23" s="55"/>
      <c r="X23" s="11"/>
    </row>
    <row r="24" spans="1:24" ht="16.5" customHeight="1" x14ac:dyDescent="0.25">
      <c r="A24" s="50" t="s">
        <v>117</v>
      </c>
      <c r="B24" s="51" t="s">
        <v>118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52"/>
      <c r="M24" s="53">
        <f t="shared" si="5"/>
        <v>9000</v>
      </c>
      <c r="N24" s="52"/>
      <c r="O24" s="69">
        <f t="shared" si="6"/>
        <v>9000</v>
      </c>
      <c r="P24" s="52"/>
      <c r="Q24" s="69">
        <f t="shared" si="7"/>
        <v>9000</v>
      </c>
      <c r="R24" s="52"/>
      <c r="S24" s="69">
        <f t="shared" si="8"/>
        <v>9000</v>
      </c>
      <c r="T24" s="52"/>
      <c r="U24" s="53">
        <f t="shared" si="9"/>
        <v>9000</v>
      </c>
      <c r="V24" s="17"/>
      <c r="W24" s="54"/>
      <c r="X24" s="11"/>
    </row>
    <row r="25" spans="1:24" s="12" customFormat="1" ht="19.5" customHeight="1" x14ac:dyDescent="0.2">
      <c r="A25" s="57" t="s">
        <v>119</v>
      </c>
      <c r="B25" s="27" t="s">
        <v>120</v>
      </c>
      <c r="C25" s="28">
        <f>SUM(C26:C35)</f>
        <v>17069258.300000001</v>
      </c>
      <c r="D25" s="28">
        <f t="shared" ref="D25:V25" si="12">SUM(D26:D35)</f>
        <v>100000</v>
      </c>
      <c r="E25" s="28">
        <f t="shared" si="12"/>
        <v>17169258.300000001</v>
      </c>
      <c r="F25" s="28">
        <f t="shared" si="12"/>
        <v>217038.39999999997</v>
      </c>
      <c r="G25" s="28">
        <f t="shared" si="12"/>
        <v>17386296.699999999</v>
      </c>
      <c r="H25" s="28">
        <f t="shared" si="12"/>
        <v>30558.399999999965</v>
      </c>
      <c r="I25" s="28">
        <f t="shared" si="12"/>
        <v>17416855.099999998</v>
      </c>
      <c r="J25" s="28">
        <f t="shared" si="12"/>
        <v>192334.50000000012</v>
      </c>
      <c r="K25" s="28">
        <f t="shared" si="12"/>
        <v>17609189.599999998</v>
      </c>
      <c r="L25" s="28">
        <f t="shared" si="12"/>
        <v>713115.2</v>
      </c>
      <c r="M25" s="28">
        <f t="shared" si="12"/>
        <v>18322304.800000001</v>
      </c>
      <c r="N25" s="28"/>
      <c r="O25" s="28">
        <f t="shared" si="12"/>
        <v>18322304.800000001</v>
      </c>
      <c r="P25" s="28">
        <f t="shared" si="12"/>
        <v>421760.20000000013</v>
      </c>
      <c r="Q25" s="28">
        <f t="shared" si="12"/>
        <v>18744064.999999996</v>
      </c>
      <c r="R25" s="28">
        <f t="shared" si="12"/>
        <v>1140270</v>
      </c>
      <c r="S25" s="28">
        <f t="shared" si="12"/>
        <v>19884334.999999996</v>
      </c>
      <c r="T25" s="28"/>
      <c r="U25" s="28">
        <f t="shared" si="12"/>
        <v>19884334.999999996</v>
      </c>
      <c r="V25" s="28">
        <f t="shared" si="12"/>
        <v>2815076.7</v>
      </c>
      <c r="W25" s="59"/>
      <c r="X25" s="11"/>
    </row>
    <row r="26" spans="1:24" ht="18" customHeight="1" x14ac:dyDescent="0.2">
      <c r="A26" s="50" t="s">
        <v>121</v>
      </c>
      <c r="B26" s="51" t="s">
        <v>122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52">
        <v>3054.5999999999767</v>
      </c>
      <c r="M26" s="53">
        <f t="shared" si="5"/>
        <v>450315.8</v>
      </c>
      <c r="N26" s="52"/>
      <c r="O26" s="69">
        <f t="shared" si="6"/>
        <v>450315.8</v>
      </c>
      <c r="P26" s="52">
        <v>1342.2999999999884</v>
      </c>
      <c r="Q26" s="69">
        <f t="shared" si="7"/>
        <v>451658.1</v>
      </c>
      <c r="R26" s="52"/>
      <c r="S26" s="69">
        <f t="shared" si="8"/>
        <v>451658.1</v>
      </c>
      <c r="T26" s="52"/>
      <c r="U26" s="53">
        <f t="shared" si="9"/>
        <v>451658.1</v>
      </c>
      <c r="V26" s="17">
        <f>F26+J26+L26+P26</f>
        <v>14089.699999999953</v>
      </c>
      <c r="W26" s="60"/>
      <c r="X26" s="11"/>
    </row>
    <row r="27" spans="1:24" ht="18.75" customHeight="1" x14ac:dyDescent="0.25">
      <c r="A27" s="50" t="s">
        <v>123</v>
      </c>
      <c r="B27" s="51" t="s">
        <v>124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52"/>
      <c r="M27" s="53">
        <f t="shared" si="5"/>
        <v>145500</v>
      </c>
      <c r="N27" s="52"/>
      <c r="O27" s="69">
        <f t="shared" si="6"/>
        <v>145500</v>
      </c>
      <c r="P27" s="52"/>
      <c r="Q27" s="69">
        <f t="shared" si="7"/>
        <v>145500</v>
      </c>
      <c r="R27" s="52"/>
      <c r="S27" s="69">
        <f t="shared" si="8"/>
        <v>145500</v>
      </c>
      <c r="T27" s="52"/>
      <c r="U27" s="53">
        <f t="shared" si="9"/>
        <v>145500</v>
      </c>
      <c r="V27" s="17"/>
      <c r="W27" s="54"/>
      <c r="X27" s="11"/>
    </row>
    <row r="28" spans="1:24" ht="18" customHeight="1" x14ac:dyDescent="0.25">
      <c r="A28" s="50" t="s">
        <v>125</v>
      </c>
      <c r="B28" s="51" t="s">
        <v>126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52"/>
      <c r="M28" s="53">
        <f t="shared" si="5"/>
        <v>2403494.4</v>
      </c>
      <c r="N28" s="52"/>
      <c r="O28" s="69">
        <f t="shared" si="6"/>
        <v>2403494.4</v>
      </c>
      <c r="P28" s="52">
        <v>385578.60000000009</v>
      </c>
      <c r="Q28" s="69">
        <f t="shared" si="7"/>
        <v>2789073</v>
      </c>
      <c r="R28" s="52">
        <v>51000</v>
      </c>
      <c r="S28" s="69">
        <f t="shared" si="8"/>
        <v>2840073</v>
      </c>
      <c r="T28" s="52"/>
      <c r="U28" s="53">
        <f t="shared" si="9"/>
        <v>2840073</v>
      </c>
      <c r="V28" s="17">
        <f>F28+J28+P28+R28</f>
        <v>561629.70000000019</v>
      </c>
      <c r="W28" s="66"/>
      <c r="X28" s="11"/>
    </row>
    <row r="29" spans="1:24" ht="18.75" customHeight="1" x14ac:dyDescent="0.25">
      <c r="A29" s="50" t="s">
        <v>127</v>
      </c>
      <c r="B29" s="51" t="s">
        <v>128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52"/>
      <c r="M29" s="53">
        <f t="shared" si="5"/>
        <v>239912.3</v>
      </c>
      <c r="N29" s="52"/>
      <c r="O29" s="69">
        <f t="shared" si="6"/>
        <v>239912.3</v>
      </c>
      <c r="P29" s="52"/>
      <c r="Q29" s="69">
        <f t="shared" si="7"/>
        <v>239912.3</v>
      </c>
      <c r="R29" s="52"/>
      <c r="S29" s="69">
        <f t="shared" si="8"/>
        <v>239912.3</v>
      </c>
      <c r="T29" s="52"/>
      <c r="U29" s="53">
        <f t="shared" si="9"/>
        <v>239912.3</v>
      </c>
      <c r="V29" s="17">
        <f>F29</f>
        <v>198623.69999999998</v>
      </c>
      <c r="W29" s="55"/>
      <c r="X29" s="11"/>
    </row>
    <row r="30" spans="1:24" ht="18.75" customHeight="1" x14ac:dyDescent="0.25">
      <c r="A30" s="50" t="s">
        <v>129</v>
      </c>
      <c r="B30" s="51" t="s">
        <v>130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52">
        <v>20.099999999976717</v>
      </c>
      <c r="M30" s="53">
        <f t="shared" si="5"/>
        <v>273412.59999999998</v>
      </c>
      <c r="N30" s="52"/>
      <c r="O30" s="69">
        <f t="shared" si="6"/>
        <v>273412.59999999998</v>
      </c>
      <c r="P30" s="52"/>
      <c r="Q30" s="69">
        <f t="shared" si="7"/>
        <v>273412.59999999998</v>
      </c>
      <c r="R30" s="52"/>
      <c r="S30" s="69">
        <f t="shared" si="8"/>
        <v>273412.59999999998</v>
      </c>
      <c r="T30" s="52"/>
      <c r="U30" s="53">
        <f t="shared" si="9"/>
        <v>273412.59999999998</v>
      </c>
      <c r="V30" s="17">
        <f>L30</f>
        <v>20.099999999976717</v>
      </c>
      <c r="W30" s="54"/>
      <c r="X30" s="11"/>
    </row>
    <row r="31" spans="1:24" ht="17.25" customHeight="1" x14ac:dyDescent="0.25">
      <c r="A31" s="50" t="s">
        <v>131</v>
      </c>
      <c r="B31" s="51" t="s">
        <v>132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52">
        <v>-274.59999999997672</v>
      </c>
      <c r="M31" s="53">
        <f t="shared" si="5"/>
        <v>467925.2</v>
      </c>
      <c r="N31" s="52"/>
      <c r="O31" s="69">
        <f t="shared" si="6"/>
        <v>467925.2</v>
      </c>
      <c r="P31" s="52">
        <v>-545.29999999998836</v>
      </c>
      <c r="Q31" s="69">
        <f t="shared" si="7"/>
        <v>467379.9</v>
      </c>
      <c r="R31" s="52">
        <v>109270</v>
      </c>
      <c r="S31" s="69">
        <f t="shared" si="8"/>
        <v>576649.9</v>
      </c>
      <c r="T31" s="52"/>
      <c r="U31" s="53">
        <f t="shared" si="9"/>
        <v>576649.9</v>
      </c>
      <c r="V31" s="17">
        <f>D31+H31+J31+L31+P31+R31</f>
        <v>291891.7</v>
      </c>
      <c r="W31" s="55"/>
      <c r="X31" s="11"/>
    </row>
    <row r="32" spans="1:24" ht="18" customHeight="1" x14ac:dyDescent="0.25">
      <c r="A32" s="50" t="s">
        <v>133</v>
      </c>
      <c r="B32" s="51" t="s">
        <v>134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52">
        <v>707000</v>
      </c>
      <c r="M32" s="53">
        <f t="shared" si="5"/>
        <v>13795777.5</v>
      </c>
      <c r="N32" s="52"/>
      <c r="O32" s="69">
        <f t="shared" si="6"/>
        <v>13795777.5</v>
      </c>
      <c r="P32" s="52"/>
      <c r="Q32" s="69">
        <f t="shared" si="7"/>
        <v>13795777.5</v>
      </c>
      <c r="R32" s="52">
        <v>1000000</v>
      </c>
      <c r="S32" s="69">
        <f t="shared" si="8"/>
        <v>14795777.5</v>
      </c>
      <c r="T32" s="52"/>
      <c r="U32" s="53">
        <f t="shared" si="9"/>
        <v>14795777.5</v>
      </c>
      <c r="V32" s="17">
        <f>L32+R32</f>
        <v>1707000</v>
      </c>
      <c r="W32" s="55"/>
      <c r="X32" s="11"/>
    </row>
    <row r="33" spans="1:24" ht="18" customHeight="1" x14ac:dyDescent="0.25">
      <c r="A33" s="50" t="s">
        <v>135</v>
      </c>
      <c r="B33" s="51" t="s">
        <v>136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52">
        <v>4270.6999999999971</v>
      </c>
      <c r="M33" s="53">
        <f t="shared" si="5"/>
        <v>72891.199999999997</v>
      </c>
      <c r="N33" s="52"/>
      <c r="O33" s="69">
        <f t="shared" si="6"/>
        <v>72891.199999999997</v>
      </c>
      <c r="P33" s="52">
        <v>-400</v>
      </c>
      <c r="Q33" s="69">
        <f t="shared" si="7"/>
        <v>72491.199999999997</v>
      </c>
      <c r="R33" s="52"/>
      <c r="S33" s="69">
        <f t="shared" si="8"/>
        <v>72491.199999999997</v>
      </c>
      <c r="T33" s="52"/>
      <c r="U33" s="53">
        <f t="shared" si="9"/>
        <v>72491.199999999997</v>
      </c>
      <c r="V33" s="17">
        <f>F33+L33+P33</f>
        <v>2609.8000000000029</v>
      </c>
      <c r="W33" s="54"/>
      <c r="X33" s="11"/>
    </row>
    <row r="34" spans="1:24" ht="25.5" x14ac:dyDescent="0.25">
      <c r="A34" s="50" t="s">
        <v>137</v>
      </c>
      <c r="B34" s="51" t="s">
        <v>138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52"/>
      <c r="M34" s="53">
        <f t="shared" si="5"/>
        <v>200</v>
      </c>
      <c r="N34" s="52"/>
      <c r="O34" s="69">
        <f t="shared" si="6"/>
        <v>200</v>
      </c>
      <c r="P34" s="52"/>
      <c r="Q34" s="69">
        <f t="shared" si="7"/>
        <v>200</v>
      </c>
      <c r="R34" s="52"/>
      <c r="S34" s="69">
        <f t="shared" si="8"/>
        <v>200</v>
      </c>
      <c r="T34" s="52"/>
      <c r="U34" s="53">
        <f t="shared" si="9"/>
        <v>200</v>
      </c>
      <c r="V34" s="17"/>
      <c r="W34" s="54"/>
      <c r="X34" s="11"/>
    </row>
    <row r="35" spans="1:24" ht="17.25" customHeight="1" x14ac:dyDescent="0.25">
      <c r="A35" s="50" t="s">
        <v>139</v>
      </c>
      <c r="B35" s="51" t="s">
        <v>140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52">
        <v>-955.60000000003492</v>
      </c>
      <c r="M35" s="53">
        <f t="shared" si="5"/>
        <v>472875.8</v>
      </c>
      <c r="N35" s="52"/>
      <c r="O35" s="69">
        <f t="shared" si="6"/>
        <v>472875.8</v>
      </c>
      <c r="P35" s="52">
        <v>35784.600000000035</v>
      </c>
      <c r="Q35" s="69">
        <f t="shared" si="7"/>
        <v>508660.4</v>
      </c>
      <c r="R35" s="52">
        <v>-20000</v>
      </c>
      <c r="S35" s="69">
        <f t="shared" si="8"/>
        <v>488660.4</v>
      </c>
      <c r="T35" s="52"/>
      <c r="U35" s="53">
        <f t="shared" si="9"/>
        <v>488660.4</v>
      </c>
      <c r="V35" s="17">
        <f>F35+J35+L35+P35+R35</f>
        <v>39212</v>
      </c>
      <c r="W35" s="55"/>
      <c r="X35" s="11"/>
    </row>
    <row r="36" spans="1:24" s="12" customFormat="1" ht="20.25" customHeight="1" x14ac:dyDescent="0.25">
      <c r="A36" s="57" t="s">
        <v>141</v>
      </c>
      <c r="B36" s="27" t="s">
        <v>142</v>
      </c>
      <c r="C36" s="28">
        <f t="shared" ref="C36:V36" si="13">SUM(C37:C41)</f>
        <v>2798701.7</v>
      </c>
      <c r="D36" s="28">
        <f t="shared" si="13"/>
        <v>3200</v>
      </c>
      <c r="E36" s="28">
        <f t="shared" si="13"/>
        <v>2801901.7</v>
      </c>
      <c r="F36" s="28">
        <f t="shared" si="13"/>
        <v>98360.999999999884</v>
      </c>
      <c r="G36" s="28">
        <f t="shared" si="13"/>
        <v>2900262.7</v>
      </c>
      <c r="H36" s="28">
        <f t="shared" si="13"/>
        <v>3331583.3000000003</v>
      </c>
      <c r="I36" s="28">
        <f t="shared" si="13"/>
        <v>6231846</v>
      </c>
      <c r="J36" s="28">
        <f t="shared" si="13"/>
        <v>250597</v>
      </c>
      <c r="K36" s="28">
        <f t="shared" ref="K36:U36" si="14">SUM(K37:K41)</f>
        <v>6482443</v>
      </c>
      <c r="L36" s="28"/>
      <c r="M36" s="28">
        <f t="shared" si="14"/>
        <v>6482443</v>
      </c>
      <c r="N36" s="28"/>
      <c r="O36" s="28">
        <f t="shared" si="14"/>
        <v>6482443</v>
      </c>
      <c r="P36" s="28">
        <f t="shared" si="14"/>
        <v>97.200000000186265</v>
      </c>
      <c r="Q36" s="28">
        <f t="shared" si="14"/>
        <v>6482540.2000000002</v>
      </c>
      <c r="R36" s="28">
        <f t="shared" si="14"/>
        <v>1046927.2999999998</v>
      </c>
      <c r="S36" s="28">
        <f t="shared" si="14"/>
        <v>7529467.5</v>
      </c>
      <c r="T36" s="28">
        <f t="shared" si="14"/>
        <v>-620173.80000000005</v>
      </c>
      <c r="U36" s="28">
        <f t="shared" si="14"/>
        <v>6909293.7000000002</v>
      </c>
      <c r="V36" s="28">
        <f t="shared" si="13"/>
        <v>4110592.0000000005</v>
      </c>
      <c r="W36" s="49"/>
      <c r="X36" s="11"/>
    </row>
    <row r="37" spans="1:24" ht="18.75" customHeight="1" x14ac:dyDescent="0.25">
      <c r="A37" s="50" t="s">
        <v>143</v>
      </c>
      <c r="B37" s="51" t="s">
        <v>144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52"/>
      <c r="M37" s="53">
        <f t="shared" si="5"/>
        <v>4298740.7</v>
      </c>
      <c r="N37" s="52"/>
      <c r="O37" s="69">
        <f t="shared" si="6"/>
        <v>4298740.7</v>
      </c>
      <c r="P37" s="52">
        <v>97.200000000186265</v>
      </c>
      <c r="Q37" s="69">
        <f t="shared" si="7"/>
        <v>4298837.9000000004</v>
      </c>
      <c r="R37" s="52">
        <v>327390.29999999981</v>
      </c>
      <c r="S37" s="69">
        <f t="shared" si="8"/>
        <v>4626228.2</v>
      </c>
      <c r="T37" s="52"/>
      <c r="U37" s="53">
        <f t="shared" si="9"/>
        <v>4626228.2</v>
      </c>
      <c r="V37" s="17">
        <f>D37+F37+H37+J37+P37+R37</f>
        <v>3863867.4000000004</v>
      </c>
      <c r="W37" s="55"/>
      <c r="X37" s="11"/>
    </row>
    <row r="38" spans="1:24" ht="18.75" customHeight="1" x14ac:dyDescent="0.25">
      <c r="A38" s="50" t="s">
        <v>145</v>
      </c>
      <c r="B38" s="51" t="s">
        <v>146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52"/>
      <c r="M38" s="53">
        <f t="shared" si="5"/>
        <v>510074.1</v>
      </c>
      <c r="N38" s="52"/>
      <c r="O38" s="69">
        <f t="shared" si="6"/>
        <v>510074.1</v>
      </c>
      <c r="P38" s="52"/>
      <c r="Q38" s="69">
        <f t="shared" si="7"/>
        <v>510074.1</v>
      </c>
      <c r="R38" s="52">
        <v>67000</v>
      </c>
      <c r="S38" s="69">
        <f t="shared" si="8"/>
        <v>577074.1</v>
      </c>
      <c r="T38" s="52"/>
      <c r="U38" s="53">
        <f t="shared" si="9"/>
        <v>577074.1</v>
      </c>
      <c r="V38" s="17">
        <f>R38</f>
        <v>67000</v>
      </c>
      <c r="W38" s="55"/>
      <c r="X38" s="11"/>
    </row>
    <row r="39" spans="1:24" ht="16.5" customHeight="1" x14ac:dyDescent="0.25">
      <c r="A39" s="50" t="s">
        <v>147</v>
      </c>
      <c r="B39" s="51" t="s">
        <v>148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52"/>
      <c r="M39" s="53">
        <f t="shared" si="5"/>
        <v>1337753</v>
      </c>
      <c r="N39" s="52"/>
      <c r="O39" s="69">
        <f t="shared" si="6"/>
        <v>1337753</v>
      </c>
      <c r="P39" s="52"/>
      <c r="Q39" s="69">
        <f t="shared" si="7"/>
        <v>1337753</v>
      </c>
      <c r="R39" s="52">
        <v>620173.80000000005</v>
      </c>
      <c r="S39" s="69">
        <f t="shared" si="8"/>
        <v>1957926.8</v>
      </c>
      <c r="T39" s="52">
        <v>-620173.80000000005</v>
      </c>
      <c r="U39" s="53">
        <f t="shared" si="9"/>
        <v>1337753</v>
      </c>
      <c r="V39" s="17">
        <f>F39+R39+T39</f>
        <v>136364.39999999991</v>
      </c>
      <c r="W39" s="55"/>
      <c r="X39" s="11"/>
    </row>
    <row r="40" spans="1:24" ht="24.75" customHeight="1" x14ac:dyDescent="0.25">
      <c r="A40" s="50" t="s">
        <v>244</v>
      </c>
      <c r="B40" s="51" t="s">
        <v>245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52"/>
      <c r="M40" s="53">
        <f t="shared" si="5"/>
        <v>11000</v>
      </c>
      <c r="N40" s="52"/>
      <c r="O40" s="69">
        <f t="shared" si="6"/>
        <v>11000</v>
      </c>
      <c r="P40" s="52"/>
      <c r="Q40" s="69">
        <f t="shared" si="7"/>
        <v>11000</v>
      </c>
      <c r="R40" s="52"/>
      <c r="S40" s="69">
        <f t="shared" si="8"/>
        <v>11000</v>
      </c>
      <c r="T40" s="52"/>
      <c r="U40" s="53">
        <f t="shared" si="9"/>
        <v>11000</v>
      </c>
      <c r="V40" s="17">
        <f>J40</f>
        <v>11000</v>
      </c>
      <c r="W40" s="55"/>
      <c r="X40" s="11"/>
    </row>
    <row r="41" spans="1:24" ht="25.5" x14ac:dyDescent="0.25">
      <c r="A41" s="50" t="s">
        <v>149</v>
      </c>
      <c r="B41" s="51" t="s">
        <v>150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52"/>
      <c r="M41" s="53">
        <f t="shared" si="5"/>
        <v>324875.2</v>
      </c>
      <c r="N41" s="52"/>
      <c r="O41" s="69">
        <f t="shared" si="6"/>
        <v>324875.2</v>
      </c>
      <c r="P41" s="52"/>
      <c r="Q41" s="69">
        <f t="shared" si="7"/>
        <v>324875.2</v>
      </c>
      <c r="R41" s="52">
        <v>32363.200000000012</v>
      </c>
      <c r="S41" s="69">
        <f t="shared" si="8"/>
        <v>357238.4</v>
      </c>
      <c r="T41" s="52"/>
      <c r="U41" s="53">
        <f t="shared" si="9"/>
        <v>357238.4</v>
      </c>
      <c r="V41" s="17">
        <f>J41+R41</f>
        <v>32360.200000000012</v>
      </c>
      <c r="W41" s="54"/>
      <c r="X41" s="11"/>
    </row>
    <row r="42" spans="1:24" s="12" customFormat="1" ht="18.75" customHeight="1" x14ac:dyDescent="0.2">
      <c r="A42" s="57" t="s">
        <v>151</v>
      </c>
      <c r="B42" s="27" t="s">
        <v>152</v>
      </c>
      <c r="C42" s="28">
        <f>SUM(C43:C46)</f>
        <v>88472.8</v>
      </c>
      <c r="D42" s="28"/>
      <c r="E42" s="28">
        <f t="shared" ref="E42:U42" si="15">SUM(E43:E46)</f>
        <v>88472.8</v>
      </c>
      <c r="F42" s="28">
        <f t="shared" si="15"/>
        <v>12.800000000001091</v>
      </c>
      <c r="G42" s="28">
        <f t="shared" si="15"/>
        <v>88485.6</v>
      </c>
      <c r="H42" s="28"/>
      <c r="I42" s="28">
        <f t="shared" si="15"/>
        <v>88485.6</v>
      </c>
      <c r="J42" s="28">
        <f t="shared" si="15"/>
        <v>5020.3999999999942</v>
      </c>
      <c r="K42" s="28">
        <f t="shared" si="15"/>
        <v>93506</v>
      </c>
      <c r="L42" s="28"/>
      <c r="M42" s="28">
        <f t="shared" si="15"/>
        <v>93506</v>
      </c>
      <c r="N42" s="28"/>
      <c r="O42" s="28">
        <f t="shared" si="15"/>
        <v>93506</v>
      </c>
      <c r="P42" s="28"/>
      <c r="Q42" s="28">
        <f t="shared" si="15"/>
        <v>93506</v>
      </c>
      <c r="R42" s="28">
        <f t="shared" si="15"/>
        <v>418.19999999999891</v>
      </c>
      <c r="S42" s="28">
        <f t="shared" si="15"/>
        <v>93924.2</v>
      </c>
      <c r="T42" s="28"/>
      <c r="U42" s="28">
        <f t="shared" si="15"/>
        <v>93924.2</v>
      </c>
      <c r="V42" s="28">
        <f>V43+V44+V45+V46</f>
        <v>5451.3999999999942</v>
      </c>
      <c r="W42" s="59"/>
      <c r="X42" s="11"/>
    </row>
    <row r="43" spans="1:24" ht="15.75" x14ac:dyDescent="0.2">
      <c r="A43" s="50" t="s">
        <v>153</v>
      </c>
      <c r="B43" s="51" t="s">
        <v>154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52"/>
      <c r="M43" s="53">
        <f t="shared" si="5"/>
        <v>34078.699999999997</v>
      </c>
      <c r="N43" s="52"/>
      <c r="O43" s="69">
        <f t="shared" si="6"/>
        <v>34078.699999999997</v>
      </c>
      <c r="P43" s="52"/>
      <c r="Q43" s="69">
        <f t="shared" si="7"/>
        <v>34078.699999999997</v>
      </c>
      <c r="R43" s="52"/>
      <c r="S43" s="69">
        <f t="shared" si="8"/>
        <v>34078.699999999997</v>
      </c>
      <c r="T43" s="52"/>
      <c r="U43" s="53">
        <f t="shared" si="9"/>
        <v>34078.699999999997</v>
      </c>
      <c r="V43" s="17"/>
      <c r="W43" s="60"/>
      <c r="X43" s="11"/>
    </row>
    <row r="44" spans="1:24" ht="25.5" x14ac:dyDescent="0.25">
      <c r="A44" s="50" t="s">
        <v>155</v>
      </c>
      <c r="B44" s="51" t="s">
        <v>156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52"/>
      <c r="M44" s="53">
        <f t="shared" si="5"/>
        <v>11392.6</v>
      </c>
      <c r="N44" s="52"/>
      <c r="O44" s="69">
        <f t="shared" si="6"/>
        <v>11392.6</v>
      </c>
      <c r="P44" s="52"/>
      <c r="Q44" s="69">
        <f t="shared" si="7"/>
        <v>11392.6</v>
      </c>
      <c r="R44" s="52">
        <v>418.19999999999891</v>
      </c>
      <c r="S44" s="69">
        <f t="shared" si="8"/>
        <v>11810.8</v>
      </c>
      <c r="T44" s="52"/>
      <c r="U44" s="53">
        <f t="shared" si="9"/>
        <v>11810.8</v>
      </c>
      <c r="V44" s="17">
        <f>F44+R44</f>
        <v>431</v>
      </c>
      <c r="W44" s="55"/>
      <c r="X44" s="11"/>
    </row>
    <row r="45" spans="1:24" ht="25.5" x14ac:dyDescent="0.25">
      <c r="A45" s="50" t="s">
        <v>157</v>
      </c>
      <c r="B45" s="51" t="s">
        <v>158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52"/>
      <c r="M45" s="53">
        <f t="shared" si="5"/>
        <v>150</v>
      </c>
      <c r="N45" s="52"/>
      <c r="O45" s="69">
        <f t="shared" si="6"/>
        <v>150</v>
      </c>
      <c r="P45" s="52"/>
      <c r="Q45" s="69">
        <f t="shared" si="7"/>
        <v>150</v>
      </c>
      <c r="R45" s="52"/>
      <c r="S45" s="69">
        <f t="shared" si="8"/>
        <v>150</v>
      </c>
      <c r="T45" s="52"/>
      <c r="U45" s="53">
        <f t="shared" si="9"/>
        <v>150</v>
      </c>
      <c r="V45" s="17"/>
      <c r="W45" s="55"/>
      <c r="X45" s="11"/>
    </row>
    <row r="46" spans="1:24" ht="20.25" customHeight="1" x14ac:dyDescent="0.25">
      <c r="A46" s="50" t="s">
        <v>159</v>
      </c>
      <c r="B46" s="51" t="s">
        <v>160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52"/>
      <c r="M46" s="53">
        <f t="shared" si="5"/>
        <v>47884.7</v>
      </c>
      <c r="N46" s="52"/>
      <c r="O46" s="69">
        <f t="shared" si="6"/>
        <v>47884.7</v>
      </c>
      <c r="P46" s="52"/>
      <c r="Q46" s="69">
        <f t="shared" si="7"/>
        <v>47884.7</v>
      </c>
      <c r="R46" s="52"/>
      <c r="S46" s="69">
        <f t="shared" si="8"/>
        <v>47884.7</v>
      </c>
      <c r="T46" s="52"/>
      <c r="U46" s="53">
        <f t="shared" si="9"/>
        <v>47884.7</v>
      </c>
      <c r="V46" s="17">
        <f>J46</f>
        <v>5020.3999999999942</v>
      </c>
      <c r="W46" s="55"/>
      <c r="X46" s="11"/>
    </row>
    <row r="47" spans="1:24" s="12" customFormat="1" ht="15.75" x14ac:dyDescent="0.2">
      <c r="A47" s="57" t="s">
        <v>161</v>
      </c>
      <c r="B47" s="27" t="s">
        <v>162</v>
      </c>
      <c r="C47" s="28">
        <f>SUM(C48:C54)</f>
        <v>30530038.699999999</v>
      </c>
      <c r="D47" s="28"/>
      <c r="E47" s="28">
        <f t="shared" ref="E47:U47" si="16">SUM(E48:E54)</f>
        <v>30530038.699999999</v>
      </c>
      <c r="F47" s="28">
        <f t="shared" si="16"/>
        <v>-247304.29999999789</v>
      </c>
      <c r="G47" s="28">
        <f t="shared" si="16"/>
        <v>30282734.400000002</v>
      </c>
      <c r="H47" s="28">
        <f t="shared" si="16"/>
        <v>130</v>
      </c>
      <c r="I47" s="28">
        <f t="shared" si="16"/>
        <v>30282864.400000002</v>
      </c>
      <c r="J47" s="28">
        <f t="shared" si="16"/>
        <v>48854.799999997806</v>
      </c>
      <c r="K47" s="28">
        <f t="shared" si="16"/>
        <v>30331719.199999996</v>
      </c>
      <c r="L47" s="28">
        <f t="shared" si="16"/>
        <v>-22744.600000000297</v>
      </c>
      <c r="M47" s="28">
        <f t="shared" si="16"/>
        <v>30308974.600000001</v>
      </c>
      <c r="N47" s="28">
        <f t="shared" si="16"/>
        <v>627187.10000000242</v>
      </c>
      <c r="O47" s="28">
        <f t="shared" si="16"/>
        <v>30936161.700000003</v>
      </c>
      <c r="P47" s="28">
        <f t="shared" si="16"/>
        <v>3935.8999999999301</v>
      </c>
      <c r="Q47" s="28">
        <f t="shared" si="16"/>
        <v>30940097.599999998</v>
      </c>
      <c r="R47" s="28">
        <f t="shared" si="16"/>
        <v>312522.09999999974</v>
      </c>
      <c r="S47" s="28">
        <f t="shared" si="16"/>
        <v>31252619.700000003</v>
      </c>
      <c r="T47" s="28"/>
      <c r="U47" s="28">
        <f t="shared" si="16"/>
        <v>31252619.700000003</v>
      </c>
      <c r="V47" s="28">
        <f>V48+V49+V50+V51+V52+V53+V54</f>
        <v>722581.00000000163</v>
      </c>
      <c r="W47" s="59"/>
      <c r="X47" s="11"/>
    </row>
    <row r="48" spans="1:24" ht="17.25" customHeight="1" x14ac:dyDescent="0.2">
      <c r="A48" s="50" t="s">
        <v>163</v>
      </c>
      <c r="B48" s="51" t="s">
        <v>164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52"/>
      <c r="M48" s="53">
        <f t="shared" si="5"/>
        <v>7321069.2000000002</v>
      </c>
      <c r="N48" s="52">
        <v>192586.70000000019</v>
      </c>
      <c r="O48" s="69">
        <f t="shared" si="6"/>
        <v>7513655.9000000004</v>
      </c>
      <c r="P48" s="52"/>
      <c r="Q48" s="69">
        <f t="shared" si="7"/>
        <v>7513655.9000000004</v>
      </c>
      <c r="R48" s="52">
        <v>36685.399999999441</v>
      </c>
      <c r="S48" s="69">
        <f t="shared" si="8"/>
        <v>7550341.2999999998</v>
      </c>
      <c r="T48" s="52"/>
      <c r="U48" s="53">
        <f t="shared" si="9"/>
        <v>7550341.2999999998</v>
      </c>
      <c r="V48" s="17">
        <f>F48+J48+N48+R48</f>
        <v>254510.20000000019</v>
      </c>
      <c r="W48" s="60"/>
      <c r="X48" s="11"/>
    </row>
    <row r="49" spans="1:24" ht="18" customHeight="1" x14ac:dyDescent="0.25">
      <c r="A49" s="50" t="s">
        <v>165</v>
      </c>
      <c r="B49" s="51" t="s">
        <v>166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52"/>
      <c r="M49" s="53">
        <f t="shared" si="5"/>
        <v>18024369.699999999</v>
      </c>
      <c r="N49" s="52">
        <v>434600.40000000224</v>
      </c>
      <c r="O49" s="69">
        <f t="shared" si="6"/>
        <v>18458970.100000001</v>
      </c>
      <c r="P49" s="52"/>
      <c r="Q49" s="69">
        <f t="shared" si="7"/>
        <v>18458970.100000001</v>
      </c>
      <c r="R49" s="52">
        <v>272918.5</v>
      </c>
      <c r="S49" s="69">
        <f t="shared" si="8"/>
        <v>18731888.600000001</v>
      </c>
      <c r="T49" s="52"/>
      <c r="U49" s="53">
        <f t="shared" si="9"/>
        <v>18731888.600000001</v>
      </c>
      <c r="V49" s="17">
        <f>F49+J49+N49+R49</f>
        <v>687946.60000000149</v>
      </c>
      <c r="W49" s="55"/>
      <c r="X49" s="11"/>
    </row>
    <row r="50" spans="1:24" ht="19.5" customHeight="1" x14ac:dyDescent="0.25">
      <c r="A50" s="50" t="s">
        <v>167</v>
      </c>
      <c r="B50" s="51" t="s">
        <v>168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52">
        <v>1188.5999999999767</v>
      </c>
      <c r="M50" s="53">
        <f t="shared" si="5"/>
        <v>748637.5</v>
      </c>
      <c r="N50" s="52"/>
      <c r="O50" s="69">
        <f t="shared" si="6"/>
        <v>748637.5</v>
      </c>
      <c r="P50" s="52">
        <v>-28.599999999976717</v>
      </c>
      <c r="Q50" s="69">
        <f t="shared" si="7"/>
        <v>748608.9</v>
      </c>
      <c r="R50" s="52">
        <v>-192.59999999997672</v>
      </c>
      <c r="S50" s="69">
        <f t="shared" si="8"/>
        <v>748416.3</v>
      </c>
      <c r="T50" s="52"/>
      <c r="U50" s="53">
        <f t="shared" si="9"/>
        <v>748416.3</v>
      </c>
      <c r="V50" s="17">
        <f>F50+J50+L50+P50+R50</f>
        <v>46541.400000000023</v>
      </c>
      <c r="W50" s="55"/>
      <c r="X50" s="11"/>
    </row>
    <row r="51" spans="1:24" ht="18" customHeight="1" x14ac:dyDescent="0.25">
      <c r="A51" s="50" t="s">
        <v>169</v>
      </c>
      <c r="B51" s="51" t="s">
        <v>170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52">
        <v>3311.6999999997206</v>
      </c>
      <c r="M51" s="53">
        <f t="shared" si="5"/>
        <v>3112052.8</v>
      </c>
      <c r="N51" s="52"/>
      <c r="O51" s="69">
        <f t="shared" si="6"/>
        <v>3112052.8</v>
      </c>
      <c r="P51" s="52">
        <v>140</v>
      </c>
      <c r="Q51" s="69">
        <f t="shared" si="7"/>
        <v>3112192.8</v>
      </c>
      <c r="R51" s="52">
        <v>661.3000000002794</v>
      </c>
      <c r="S51" s="69">
        <f t="shared" si="8"/>
        <v>3112854.1</v>
      </c>
      <c r="T51" s="52"/>
      <c r="U51" s="53">
        <f t="shared" si="9"/>
        <v>3112854.1</v>
      </c>
      <c r="V51" s="17">
        <f>F51+J51+L51+P51+R51</f>
        <v>3912.6000000000931</v>
      </c>
      <c r="W51" s="55"/>
      <c r="X51" s="11"/>
    </row>
    <row r="52" spans="1:24" ht="25.5" x14ac:dyDescent="0.25">
      <c r="A52" s="50" t="s">
        <v>171</v>
      </c>
      <c r="B52" s="51" t="s">
        <v>172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52">
        <v>1007.1000000000058</v>
      </c>
      <c r="M52" s="53">
        <f t="shared" si="5"/>
        <v>225217</v>
      </c>
      <c r="N52" s="52"/>
      <c r="O52" s="69">
        <f t="shared" si="6"/>
        <v>225217</v>
      </c>
      <c r="P52" s="52">
        <v>2026.5</v>
      </c>
      <c r="Q52" s="69">
        <f t="shared" si="7"/>
        <v>227243.5</v>
      </c>
      <c r="R52" s="52">
        <v>2449.5</v>
      </c>
      <c r="S52" s="69">
        <f t="shared" si="8"/>
        <v>229693</v>
      </c>
      <c r="T52" s="52"/>
      <c r="U52" s="53">
        <f t="shared" si="9"/>
        <v>229693</v>
      </c>
      <c r="V52" s="17">
        <f>F52+H52+J52+L52+P52+R52</f>
        <v>-194208.7</v>
      </c>
      <c r="W52" s="55"/>
      <c r="X52" s="11"/>
    </row>
    <row r="53" spans="1:24" ht="17.25" customHeight="1" x14ac:dyDescent="0.25">
      <c r="A53" s="50" t="s">
        <v>173</v>
      </c>
      <c r="B53" s="51" t="s">
        <v>174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52">
        <v>-27915.099999999977</v>
      </c>
      <c r="M53" s="53">
        <f t="shared" si="5"/>
        <v>603406.30000000005</v>
      </c>
      <c r="N53" s="52"/>
      <c r="O53" s="69">
        <f t="shared" si="6"/>
        <v>603406.30000000005</v>
      </c>
      <c r="P53" s="52">
        <v>1777.3999999999069</v>
      </c>
      <c r="Q53" s="69">
        <f t="shared" si="7"/>
        <v>605183.69999999995</v>
      </c>
      <c r="R53" s="52"/>
      <c r="S53" s="69">
        <f t="shared" si="8"/>
        <v>605183.69999999995</v>
      </c>
      <c r="T53" s="52"/>
      <c r="U53" s="53">
        <f t="shared" si="9"/>
        <v>605183.69999999995</v>
      </c>
      <c r="V53" s="17">
        <f>J53+L53+P53</f>
        <v>-79100.400000000023</v>
      </c>
      <c r="W53" s="55"/>
      <c r="X53" s="11"/>
    </row>
    <row r="54" spans="1:24" ht="16.5" customHeight="1" x14ac:dyDescent="0.25">
      <c r="A54" s="50" t="s">
        <v>175</v>
      </c>
      <c r="B54" s="51" t="s">
        <v>176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52">
        <v>-336.90000000002328</v>
      </c>
      <c r="M54" s="53">
        <f t="shared" si="5"/>
        <v>274222.09999999998</v>
      </c>
      <c r="N54" s="52"/>
      <c r="O54" s="69">
        <f t="shared" si="6"/>
        <v>274222.09999999998</v>
      </c>
      <c r="P54" s="52">
        <v>20.6</v>
      </c>
      <c r="Q54" s="69">
        <f t="shared" si="7"/>
        <v>274242.69999999995</v>
      </c>
      <c r="R54" s="52"/>
      <c r="S54" s="69">
        <f t="shared" si="8"/>
        <v>274242.69999999995</v>
      </c>
      <c r="T54" s="52"/>
      <c r="U54" s="53">
        <f t="shared" si="9"/>
        <v>274242.69999999995</v>
      </c>
      <c r="V54" s="17">
        <f>F54+J54+L54+P54</f>
        <v>2979.2999999999533</v>
      </c>
      <c r="W54" s="54"/>
      <c r="X54" s="11"/>
    </row>
    <row r="55" spans="1:24" s="12" customFormat="1" ht="21" customHeight="1" x14ac:dyDescent="0.2">
      <c r="A55" s="57" t="s">
        <v>177</v>
      </c>
      <c r="B55" s="27" t="s">
        <v>178</v>
      </c>
      <c r="C55" s="28">
        <f>SUM(C56:C57)</f>
        <v>2101371.7000000002</v>
      </c>
      <c r="D55" s="28"/>
      <c r="E55" s="28">
        <f t="shared" ref="E55:U55" si="17">SUM(E56:E57)</f>
        <v>2101371.7000000002</v>
      </c>
      <c r="F55" s="28">
        <f t="shared" si="17"/>
        <v>263941.40000000014</v>
      </c>
      <c r="G55" s="28">
        <f t="shared" si="17"/>
        <v>2365313.1</v>
      </c>
      <c r="H55" s="28"/>
      <c r="I55" s="28">
        <f t="shared" si="17"/>
        <v>2365313.1</v>
      </c>
      <c r="J55" s="28">
        <f t="shared" si="17"/>
        <v>50926</v>
      </c>
      <c r="K55" s="28">
        <f t="shared" si="17"/>
        <v>2416239.1</v>
      </c>
      <c r="L55" s="28">
        <f t="shared" si="17"/>
        <v>34343.299999999814</v>
      </c>
      <c r="M55" s="28">
        <f t="shared" si="17"/>
        <v>2450582.4</v>
      </c>
      <c r="N55" s="28"/>
      <c r="O55" s="28">
        <f t="shared" si="17"/>
        <v>2450582.4</v>
      </c>
      <c r="P55" s="28"/>
      <c r="Q55" s="28">
        <f t="shared" si="17"/>
        <v>2450582.4</v>
      </c>
      <c r="R55" s="28">
        <f t="shared" si="17"/>
        <v>164531.30000000028</v>
      </c>
      <c r="S55" s="28">
        <f t="shared" si="17"/>
        <v>2615113.7000000002</v>
      </c>
      <c r="T55" s="28"/>
      <c r="U55" s="28">
        <f t="shared" si="17"/>
        <v>2615113.7000000002</v>
      </c>
      <c r="V55" s="28">
        <f>V56+V57</f>
        <v>513742.00000000023</v>
      </c>
      <c r="W55" s="59"/>
      <c r="X55" s="11"/>
    </row>
    <row r="56" spans="1:24" ht="18" customHeight="1" x14ac:dyDescent="0.2">
      <c r="A56" s="50" t="s">
        <v>179</v>
      </c>
      <c r="B56" s="51" t="s">
        <v>180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52">
        <v>34343.299999999814</v>
      </c>
      <c r="M56" s="53">
        <f t="shared" si="5"/>
        <v>2403697.4</v>
      </c>
      <c r="N56" s="52"/>
      <c r="O56" s="69">
        <f t="shared" si="6"/>
        <v>2403697.4</v>
      </c>
      <c r="P56" s="52"/>
      <c r="Q56" s="69">
        <f t="shared" si="7"/>
        <v>2403697.4</v>
      </c>
      <c r="R56" s="52">
        <v>164531.30000000028</v>
      </c>
      <c r="S56" s="69">
        <f t="shared" si="8"/>
        <v>2568228.7000000002</v>
      </c>
      <c r="T56" s="52"/>
      <c r="U56" s="53">
        <f t="shared" si="9"/>
        <v>2568228.7000000002</v>
      </c>
      <c r="V56" s="17">
        <f>F56+J56+L56+R56</f>
        <v>513775.50000000023</v>
      </c>
      <c r="W56" s="60"/>
      <c r="X56" s="11"/>
    </row>
    <row r="57" spans="1:24" ht="18.75" customHeight="1" x14ac:dyDescent="0.25">
      <c r="A57" s="50" t="s">
        <v>181</v>
      </c>
      <c r="B57" s="51" t="s">
        <v>182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52"/>
      <c r="M57" s="53">
        <f t="shared" si="5"/>
        <v>46885</v>
      </c>
      <c r="N57" s="52"/>
      <c r="O57" s="69">
        <f t="shared" si="6"/>
        <v>46885</v>
      </c>
      <c r="P57" s="52"/>
      <c r="Q57" s="69">
        <f t="shared" si="7"/>
        <v>46885</v>
      </c>
      <c r="R57" s="52"/>
      <c r="S57" s="69">
        <f t="shared" si="8"/>
        <v>46885</v>
      </c>
      <c r="T57" s="52"/>
      <c r="U57" s="53">
        <f t="shared" si="9"/>
        <v>46885</v>
      </c>
      <c r="V57" s="17">
        <f>F57+J57</f>
        <v>-33.5</v>
      </c>
      <c r="W57" s="55"/>
      <c r="X57" s="11"/>
    </row>
    <row r="58" spans="1:24" s="12" customFormat="1" ht="20.25" customHeight="1" x14ac:dyDescent="0.2">
      <c r="A58" s="57" t="s">
        <v>183</v>
      </c>
      <c r="B58" s="27" t="s">
        <v>184</v>
      </c>
      <c r="C58" s="28">
        <f>SUM(C59:C65)</f>
        <v>11012757.400000002</v>
      </c>
      <c r="D58" s="28">
        <f t="shared" ref="D58:V58" si="18">SUM(D59:D65)</f>
        <v>293500</v>
      </c>
      <c r="E58" s="28">
        <f t="shared" si="18"/>
        <v>11306257.399999999</v>
      </c>
      <c r="F58" s="28">
        <f t="shared" si="18"/>
        <v>78.799999999813735</v>
      </c>
      <c r="G58" s="28">
        <f t="shared" si="18"/>
        <v>11306336.199999999</v>
      </c>
      <c r="H58" s="28">
        <f t="shared" si="18"/>
        <v>40024.19999999908</v>
      </c>
      <c r="I58" s="28">
        <f t="shared" si="18"/>
        <v>11346360.399999999</v>
      </c>
      <c r="J58" s="28">
        <f t="shared" si="18"/>
        <v>948867.30000000028</v>
      </c>
      <c r="K58" s="28">
        <f t="shared" si="18"/>
        <v>12295227.700000001</v>
      </c>
      <c r="L58" s="28">
        <f t="shared" si="18"/>
        <v>1911951.7</v>
      </c>
      <c r="M58" s="28">
        <f t="shared" si="18"/>
        <v>14207179.399999999</v>
      </c>
      <c r="N58" s="28"/>
      <c r="O58" s="28">
        <f t="shared" si="18"/>
        <v>14207179.399999999</v>
      </c>
      <c r="P58" s="28">
        <f t="shared" si="18"/>
        <v>1885590</v>
      </c>
      <c r="Q58" s="28">
        <f t="shared" si="18"/>
        <v>16092769.399999999</v>
      </c>
      <c r="R58" s="28">
        <f t="shared" si="18"/>
        <v>465424.09999999974</v>
      </c>
      <c r="S58" s="28">
        <f t="shared" si="18"/>
        <v>16558193.499999998</v>
      </c>
      <c r="T58" s="28"/>
      <c r="U58" s="28">
        <f t="shared" si="18"/>
        <v>16558193.499999998</v>
      </c>
      <c r="V58" s="28">
        <f t="shared" si="18"/>
        <v>5545436.0999999987</v>
      </c>
      <c r="W58" s="59"/>
      <c r="X58" s="11"/>
    </row>
    <row r="59" spans="1:24" ht="18.75" customHeight="1" x14ac:dyDescent="0.2">
      <c r="A59" s="50" t="s">
        <v>185</v>
      </c>
      <c r="B59" s="51" t="s">
        <v>186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52">
        <v>1027288.8999999994</v>
      </c>
      <c r="M59" s="53">
        <f t="shared" si="5"/>
        <v>8420440.6999999993</v>
      </c>
      <c r="N59" s="52"/>
      <c r="O59" s="69">
        <f t="shared" si="6"/>
        <v>8420440.6999999993</v>
      </c>
      <c r="P59" s="52">
        <v>1885590</v>
      </c>
      <c r="Q59" s="69">
        <f t="shared" si="7"/>
        <v>10306030.699999999</v>
      </c>
      <c r="R59" s="52">
        <v>577344</v>
      </c>
      <c r="S59" s="69">
        <f t="shared" si="8"/>
        <v>10883374.699999999</v>
      </c>
      <c r="T59" s="52"/>
      <c r="U59" s="53">
        <f t="shared" si="9"/>
        <v>10883374.699999999</v>
      </c>
      <c r="V59" s="17">
        <f>H59+J59+L59+P59+R59</f>
        <v>3467762.2999999989</v>
      </c>
      <c r="W59" s="60"/>
      <c r="X59" s="11"/>
    </row>
    <row r="60" spans="1:24" ht="21" customHeight="1" x14ac:dyDescent="0.25">
      <c r="A60" s="50" t="s">
        <v>187</v>
      </c>
      <c r="B60" s="51" t="s">
        <v>188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52">
        <v>36474.300000000047</v>
      </c>
      <c r="M60" s="53">
        <f t="shared" si="5"/>
        <v>1316178.3</v>
      </c>
      <c r="N60" s="52"/>
      <c r="O60" s="69">
        <f t="shared" si="6"/>
        <v>1316178.3</v>
      </c>
      <c r="P60" s="52"/>
      <c r="Q60" s="69">
        <f t="shared" si="7"/>
        <v>1316178.3</v>
      </c>
      <c r="R60" s="52">
        <v>-107301.30000000005</v>
      </c>
      <c r="S60" s="69">
        <f t="shared" si="8"/>
        <v>1208877</v>
      </c>
      <c r="T60" s="52"/>
      <c r="U60" s="53">
        <f t="shared" si="9"/>
        <v>1208877</v>
      </c>
      <c r="V60" s="17">
        <f>D60+H60+J60+L60+R60</f>
        <v>779917.3</v>
      </c>
      <c r="W60" s="55"/>
      <c r="X60" s="11"/>
    </row>
    <row r="61" spans="1:24" ht="17.25" customHeight="1" x14ac:dyDescent="0.25">
      <c r="A61" s="50" t="s">
        <v>189</v>
      </c>
      <c r="B61" s="51" t="s">
        <v>190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52">
        <v>26239.400000000023</v>
      </c>
      <c r="M61" s="53">
        <f t="shared" si="5"/>
        <v>499790.2</v>
      </c>
      <c r="N61" s="52"/>
      <c r="O61" s="69">
        <f t="shared" si="6"/>
        <v>499790.2</v>
      </c>
      <c r="P61" s="52"/>
      <c r="Q61" s="69">
        <f t="shared" si="7"/>
        <v>499790.2</v>
      </c>
      <c r="R61" s="52">
        <v>14657.099999999977</v>
      </c>
      <c r="S61" s="69">
        <f t="shared" si="8"/>
        <v>514447.3</v>
      </c>
      <c r="T61" s="52"/>
      <c r="U61" s="53">
        <f t="shared" si="9"/>
        <v>514447.3</v>
      </c>
      <c r="V61" s="17">
        <f>D61+J61+L61+R61</f>
        <v>364219.8</v>
      </c>
      <c r="W61" s="55"/>
      <c r="X61" s="11"/>
    </row>
    <row r="62" spans="1:24" ht="17.25" customHeight="1" x14ac:dyDescent="0.25">
      <c r="A62" s="50" t="s">
        <v>191</v>
      </c>
      <c r="B62" s="51" t="s">
        <v>192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52">
        <v>28.30000000000291</v>
      </c>
      <c r="M62" s="53">
        <f t="shared" si="5"/>
        <v>94165.8</v>
      </c>
      <c r="N62" s="52"/>
      <c r="O62" s="69">
        <f t="shared" si="6"/>
        <v>94165.8</v>
      </c>
      <c r="P62" s="52"/>
      <c r="Q62" s="69">
        <f t="shared" si="7"/>
        <v>94165.8</v>
      </c>
      <c r="R62" s="52">
        <v>-383.60000000000582</v>
      </c>
      <c r="S62" s="69">
        <f t="shared" si="8"/>
        <v>93782.2</v>
      </c>
      <c r="T62" s="52"/>
      <c r="U62" s="53">
        <f t="shared" si="9"/>
        <v>93782.2</v>
      </c>
      <c r="V62" s="17">
        <f>J62+L62+R62</f>
        <v>331</v>
      </c>
      <c r="W62" s="55"/>
      <c r="X62" s="11"/>
    </row>
    <row r="63" spans="1:24" ht="25.5" x14ac:dyDescent="0.25">
      <c r="A63" s="50" t="s">
        <v>193</v>
      </c>
      <c r="B63" s="51" t="s">
        <v>194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52"/>
      <c r="M63" s="53">
        <f t="shared" si="5"/>
        <v>205627.2</v>
      </c>
      <c r="N63" s="52"/>
      <c r="O63" s="69">
        <f t="shared" si="6"/>
        <v>205627.2</v>
      </c>
      <c r="P63" s="52"/>
      <c r="Q63" s="69">
        <f t="shared" si="7"/>
        <v>205627.2</v>
      </c>
      <c r="R63" s="52"/>
      <c r="S63" s="69">
        <f t="shared" si="8"/>
        <v>205627.2</v>
      </c>
      <c r="T63" s="52"/>
      <c r="U63" s="53">
        <f t="shared" si="9"/>
        <v>205627.2</v>
      </c>
      <c r="V63" s="17">
        <f>J63</f>
        <v>28</v>
      </c>
      <c r="W63" s="55"/>
      <c r="X63" s="11"/>
    </row>
    <row r="64" spans="1:24" ht="17.25" customHeight="1" x14ac:dyDescent="0.25">
      <c r="A64" s="50" t="s">
        <v>195</v>
      </c>
      <c r="B64" s="51" t="s">
        <v>196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52">
        <v>153.60000000000036</v>
      </c>
      <c r="M64" s="53">
        <f t="shared" si="5"/>
        <v>7634.5</v>
      </c>
      <c r="N64" s="52"/>
      <c r="O64" s="69">
        <f t="shared" si="6"/>
        <v>7634.5</v>
      </c>
      <c r="P64" s="52"/>
      <c r="Q64" s="69">
        <f t="shared" si="7"/>
        <v>7634.5</v>
      </c>
      <c r="R64" s="52">
        <v>-146.39999999999964</v>
      </c>
      <c r="S64" s="69">
        <f t="shared" si="8"/>
        <v>7488.1</v>
      </c>
      <c r="T64" s="52"/>
      <c r="U64" s="53">
        <f t="shared" si="9"/>
        <v>7488.1</v>
      </c>
      <c r="V64" s="17">
        <f>J64+L64+R64</f>
        <v>311.90000000000055</v>
      </c>
      <c r="W64" s="55"/>
      <c r="X64" s="11"/>
    </row>
    <row r="65" spans="1:24" ht="18.75" customHeight="1" x14ac:dyDescent="0.25">
      <c r="A65" s="50" t="s">
        <v>197</v>
      </c>
      <c r="B65" s="51" t="s">
        <v>198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52">
        <v>821767.20000000019</v>
      </c>
      <c r="M65" s="53">
        <f t="shared" si="5"/>
        <v>3663342.7</v>
      </c>
      <c r="N65" s="52"/>
      <c r="O65" s="69">
        <f t="shared" si="6"/>
        <v>3663342.7</v>
      </c>
      <c r="P65" s="52"/>
      <c r="Q65" s="69">
        <f t="shared" si="7"/>
        <v>3663342.7</v>
      </c>
      <c r="R65" s="52">
        <v>-18745.700000000186</v>
      </c>
      <c r="S65" s="69">
        <f t="shared" si="8"/>
        <v>3644597</v>
      </c>
      <c r="T65" s="52"/>
      <c r="U65" s="53">
        <f t="shared" si="9"/>
        <v>3644597</v>
      </c>
      <c r="V65" s="17">
        <f>F65+H65+J65+L65+R65</f>
        <v>932865.79999999981</v>
      </c>
      <c r="W65" s="55"/>
      <c r="X65" s="11"/>
    </row>
    <row r="66" spans="1:24" s="12" customFormat="1" ht="24" customHeight="1" x14ac:dyDescent="0.2">
      <c r="A66" s="57" t="s">
        <v>199</v>
      </c>
      <c r="B66" s="27" t="s">
        <v>200</v>
      </c>
      <c r="C66" s="28">
        <f>SUM(C67:C71)</f>
        <v>42122098.199999996</v>
      </c>
      <c r="D66" s="28">
        <f t="shared" ref="D66:V66" si="19">SUM(D67:D71)</f>
        <v>90527.09999999986</v>
      </c>
      <c r="E66" s="28">
        <f t="shared" si="19"/>
        <v>42212625.299999997</v>
      </c>
      <c r="F66" s="28">
        <f t="shared" si="19"/>
        <v>19761.799999998882</v>
      </c>
      <c r="G66" s="28">
        <f t="shared" si="19"/>
        <v>42232387.100000001</v>
      </c>
      <c r="H66" s="28">
        <f t="shared" si="19"/>
        <v>15303.400000000373</v>
      </c>
      <c r="I66" s="28">
        <f t="shared" si="19"/>
        <v>42247690.5</v>
      </c>
      <c r="J66" s="28">
        <f t="shared" si="19"/>
        <v>388256.09999999986</v>
      </c>
      <c r="K66" s="28">
        <f t="shared" si="19"/>
        <v>42635946.600000001</v>
      </c>
      <c r="L66" s="28">
        <f t="shared" si="19"/>
        <v>23060.800000001444</v>
      </c>
      <c r="M66" s="28">
        <f t="shared" si="19"/>
        <v>42659007.399999999</v>
      </c>
      <c r="N66" s="28"/>
      <c r="O66" s="28">
        <f t="shared" si="19"/>
        <v>42659007.399999999</v>
      </c>
      <c r="P66" s="28">
        <f t="shared" si="19"/>
        <v>738.99999999976717</v>
      </c>
      <c r="Q66" s="28">
        <f t="shared" si="19"/>
        <v>42659746.399999999</v>
      </c>
      <c r="R66" s="28">
        <f t="shared" si="19"/>
        <v>58285.499999998137</v>
      </c>
      <c r="S66" s="28">
        <f t="shared" si="19"/>
        <v>42718031.899999991</v>
      </c>
      <c r="T66" s="28"/>
      <c r="U66" s="28">
        <f t="shared" si="19"/>
        <v>42718031.899999991</v>
      </c>
      <c r="V66" s="28">
        <f t="shared" si="19"/>
        <v>595933.69999999832</v>
      </c>
      <c r="W66" s="59"/>
      <c r="X66" s="11"/>
    </row>
    <row r="67" spans="1:24" ht="19.5" customHeight="1" x14ac:dyDescent="0.2">
      <c r="A67" s="50" t="s">
        <v>201</v>
      </c>
      <c r="B67" s="51" t="s">
        <v>202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52"/>
      <c r="M67" s="53">
        <f t="shared" si="5"/>
        <v>141349.1</v>
      </c>
      <c r="N67" s="52"/>
      <c r="O67" s="69">
        <f t="shared" si="6"/>
        <v>141349.1</v>
      </c>
      <c r="P67" s="52"/>
      <c r="Q67" s="69">
        <f t="shared" si="7"/>
        <v>141349.1</v>
      </c>
      <c r="R67" s="52"/>
      <c r="S67" s="69">
        <f t="shared" si="8"/>
        <v>141349.1</v>
      </c>
      <c r="T67" s="52"/>
      <c r="U67" s="53">
        <f t="shared" si="9"/>
        <v>141349.1</v>
      </c>
      <c r="V67" s="17"/>
      <c r="W67" s="60"/>
      <c r="X67" s="11"/>
    </row>
    <row r="68" spans="1:24" ht="20.25" customHeight="1" x14ac:dyDescent="0.25">
      <c r="A68" s="50" t="s">
        <v>203</v>
      </c>
      <c r="B68" s="51" t="s">
        <v>204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52">
        <v>63560.5</v>
      </c>
      <c r="M68" s="53">
        <f t="shared" si="5"/>
        <v>6133944.7000000002</v>
      </c>
      <c r="N68" s="52"/>
      <c r="O68" s="69">
        <f t="shared" si="6"/>
        <v>6133944.7000000002</v>
      </c>
      <c r="P68" s="52">
        <v>4144.5999999996275</v>
      </c>
      <c r="Q68" s="69">
        <f t="shared" si="7"/>
        <v>6138089.2999999998</v>
      </c>
      <c r="R68" s="52">
        <v>-2449.5</v>
      </c>
      <c r="S68" s="69">
        <f t="shared" si="8"/>
        <v>6135639.7999999998</v>
      </c>
      <c r="T68" s="52"/>
      <c r="U68" s="53">
        <f t="shared" si="9"/>
        <v>6135639.7999999998</v>
      </c>
      <c r="V68" s="17">
        <f>J68+L68+P68+R68</f>
        <v>78015.899999999441</v>
      </c>
      <c r="W68" s="55"/>
      <c r="X68" s="11"/>
    </row>
    <row r="69" spans="1:24" ht="20.25" customHeight="1" x14ac:dyDescent="0.25">
      <c r="A69" s="50" t="s">
        <v>205</v>
      </c>
      <c r="B69" s="51" t="s">
        <v>206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52">
        <v>-51166.599999997765</v>
      </c>
      <c r="M69" s="53">
        <f t="shared" si="5"/>
        <v>21266558.100000001</v>
      </c>
      <c r="N69" s="52"/>
      <c r="O69" s="69">
        <f t="shared" si="6"/>
        <v>21266558.100000001</v>
      </c>
      <c r="P69" s="52">
        <v>-8279.5</v>
      </c>
      <c r="Q69" s="69">
        <f t="shared" si="7"/>
        <v>21258278.600000001</v>
      </c>
      <c r="R69" s="52">
        <v>32628.099999997765</v>
      </c>
      <c r="S69" s="69">
        <f t="shared" si="8"/>
        <v>21290906.699999999</v>
      </c>
      <c r="T69" s="52"/>
      <c r="U69" s="53">
        <f t="shared" si="9"/>
        <v>21290906.699999999</v>
      </c>
      <c r="V69" s="17">
        <f>F69+J69+L69+P69+R69</f>
        <v>6836.8999999985099</v>
      </c>
      <c r="W69" s="55"/>
      <c r="X69" s="11"/>
    </row>
    <row r="70" spans="1:24" ht="20.25" customHeight="1" x14ac:dyDescent="0.25">
      <c r="A70" s="50" t="s">
        <v>207</v>
      </c>
      <c r="B70" s="51" t="s">
        <v>208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52">
        <v>866.19999999925494</v>
      </c>
      <c r="M70" s="53">
        <f t="shared" si="5"/>
        <v>13891420.6</v>
      </c>
      <c r="N70" s="52"/>
      <c r="O70" s="69">
        <f t="shared" si="6"/>
        <v>13891420.6</v>
      </c>
      <c r="P70" s="52"/>
      <c r="Q70" s="69">
        <f t="shared" si="7"/>
        <v>13891420.6</v>
      </c>
      <c r="R70" s="52">
        <v>23670.400000000373</v>
      </c>
      <c r="S70" s="69">
        <f t="shared" si="8"/>
        <v>13915091</v>
      </c>
      <c r="T70" s="52"/>
      <c r="U70" s="53">
        <f t="shared" si="9"/>
        <v>13915091</v>
      </c>
      <c r="V70" s="17">
        <f>F70+H70+J70+L70+R70</f>
        <v>382567.40000000037</v>
      </c>
      <c r="W70" s="55"/>
      <c r="X70" s="11"/>
    </row>
    <row r="71" spans="1:24" ht="18" customHeight="1" x14ac:dyDescent="0.25">
      <c r="A71" s="50" t="s">
        <v>209</v>
      </c>
      <c r="B71" s="51" t="s">
        <v>210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52">
        <v>9800.6999999999534</v>
      </c>
      <c r="M71" s="53">
        <f t="shared" si="5"/>
        <v>1225734.8999999999</v>
      </c>
      <c r="N71" s="52"/>
      <c r="O71" s="69">
        <f t="shared" si="6"/>
        <v>1225734.8999999999</v>
      </c>
      <c r="P71" s="52">
        <v>4873.9000000001397</v>
      </c>
      <c r="Q71" s="69">
        <f t="shared" si="7"/>
        <v>1230608.8</v>
      </c>
      <c r="R71" s="52">
        <v>4436.5</v>
      </c>
      <c r="S71" s="69">
        <f t="shared" si="8"/>
        <v>1235045.3</v>
      </c>
      <c r="T71" s="52"/>
      <c r="U71" s="53">
        <f t="shared" si="9"/>
        <v>1235045.3</v>
      </c>
      <c r="V71" s="17">
        <f>D71+H71+J71+L71+P71+R71</f>
        <v>128513.5</v>
      </c>
      <c r="W71" s="55"/>
      <c r="X71" s="11"/>
    </row>
    <row r="72" spans="1:24" s="12" customFormat="1" ht="18.75" customHeight="1" x14ac:dyDescent="0.25">
      <c r="A72" s="57" t="s">
        <v>211</v>
      </c>
      <c r="B72" s="27" t="s">
        <v>212</v>
      </c>
      <c r="C72" s="28">
        <f>SUM(C73:C76)</f>
        <v>1847129.7999999998</v>
      </c>
      <c r="D72" s="28"/>
      <c r="E72" s="28">
        <f t="shared" ref="E72:U72" si="20">SUM(E73:E76)</f>
        <v>1847129.7999999998</v>
      </c>
      <c r="F72" s="28">
        <f t="shared" si="20"/>
        <v>4331</v>
      </c>
      <c r="G72" s="28">
        <f t="shared" si="20"/>
        <v>1851460.7999999998</v>
      </c>
      <c r="H72" s="28"/>
      <c r="I72" s="28">
        <f t="shared" si="20"/>
        <v>1851460.7999999998</v>
      </c>
      <c r="J72" s="28">
        <f t="shared" si="20"/>
        <v>78164.700000000143</v>
      </c>
      <c r="K72" s="28">
        <f t="shared" si="20"/>
        <v>1929625.5000000002</v>
      </c>
      <c r="L72" s="28">
        <f t="shared" si="20"/>
        <v>38957.599999999977</v>
      </c>
      <c r="M72" s="28">
        <f t="shared" si="20"/>
        <v>1968583.1</v>
      </c>
      <c r="N72" s="28"/>
      <c r="O72" s="28">
        <f t="shared" si="20"/>
        <v>1968583.1</v>
      </c>
      <c r="P72" s="28">
        <f t="shared" si="20"/>
        <v>-1777.4000000000233</v>
      </c>
      <c r="Q72" s="28">
        <f t="shared" si="20"/>
        <v>1966805.7000000002</v>
      </c>
      <c r="R72" s="28">
        <f t="shared" si="20"/>
        <v>-146700</v>
      </c>
      <c r="S72" s="28">
        <f t="shared" si="20"/>
        <v>1820105.7000000002</v>
      </c>
      <c r="T72" s="28"/>
      <c r="U72" s="28">
        <f t="shared" si="20"/>
        <v>1820105.7000000002</v>
      </c>
      <c r="V72" s="28">
        <f>V73+V74+V75+V76</f>
        <v>-27024.099999999908</v>
      </c>
      <c r="W72" s="54"/>
      <c r="X72" s="11"/>
    </row>
    <row r="73" spans="1:24" ht="20.25" customHeight="1" x14ac:dyDescent="0.25">
      <c r="A73" s="50" t="s">
        <v>213</v>
      </c>
      <c r="B73" s="51" t="s">
        <v>214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ref="K73:K86" si="21">I73+J73</f>
        <v>615551.80000000005</v>
      </c>
      <c r="L73" s="52">
        <v>80</v>
      </c>
      <c r="M73" s="53">
        <f t="shared" ref="M73:M86" si="22">K73+L73</f>
        <v>615631.80000000005</v>
      </c>
      <c r="N73" s="52"/>
      <c r="O73" s="69">
        <f t="shared" ref="O73:O86" si="23">M73+N73</f>
        <v>615631.80000000005</v>
      </c>
      <c r="P73" s="52">
        <v>-2792.1000000000931</v>
      </c>
      <c r="Q73" s="69">
        <f t="shared" ref="Q73:Q86" si="24">O73+P73</f>
        <v>612839.69999999995</v>
      </c>
      <c r="R73" s="52"/>
      <c r="S73" s="69">
        <f t="shared" ref="S73:S86" si="25">Q73+R73</f>
        <v>612839.69999999995</v>
      </c>
      <c r="T73" s="52"/>
      <c r="U73" s="53">
        <f t="shared" ref="U73:U86" si="26">S73+T73</f>
        <v>612839.69999999995</v>
      </c>
      <c r="V73" s="17">
        <f>F73+J73+L73+P73</f>
        <v>10501.099999999977</v>
      </c>
      <c r="W73" s="54"/>
      <c r="X73" s="11"/>
    </row>
    <row r="74" spans="1:24" ht="19.5" customHeight="1" x14ac:dyDescent="0.25">
      <c r="A74" s="50" t="s">
        <v>215</v>
      </c>
      <c r="B74" s="51" t="s">
        <v>216</v>
      </c>
      <c r="C74" s="15">
        <v>678777.2</v>
      </c>
      <c r="D74" s="52"/>
      <c r="E74" s="53">
        <f t="shared" ref="E74:E86" si="27">C74+D74</f>
        <v>678777.2</v>
      </c>
      <c r="F74" s="52"/>
      <c r="G74" s="53">
        <f t="shared" ref="G74:G86" si="28">E74+F74</f>
        <v>678777.2</v>
      </c>
      <c r="H74" s="52"/>
      <c r="I74" s="53">
        <f t="shared" ref="I74:I86" si="29">G74+H74</f>
        <v>678777.2</v>
      </c>
      <c r="J74" s="52">
        <v>69105.70000000007</v>
      </c>
      <c r="K74" s="53">
        <f t="shared" si="21"/>
        <v>747882.9</v>
      </c>
      <c r="L74" s="52">
        <v>38877.599999999977</v>
      </c>
      <c r="M74" s="53">
        <f t="shared" si="22"/>
        <v>786760.5</v>
      </c>
      <c r="N74" s="52"/>
      <c r="O74" s="69">
        <f t="shared" si="23"/>
        <v>786760.5</v>
      </c>
      <c r="P74" s="52">
        <v>1641.9000000000233</v>
      </c>
      <c r="Q74" s="69">
        <f t="shared" si="24"/>
        <v>788402.4</v>
      </c>
      <c r="R74" s="52">
        <v>-146700</v>
      </c>
      <c r="S74" s="69">
        <f t="shared" si="25"/>
        <v>641702.40000000002</v>
      </c>
      <c r="T74" s="52"/>
      <c r="U74" s="53">
        <f t="shared" si="26"/>
        <v>641702.40000000002</v>
      </c>
      <c r="V74" s="17">
        <f>J74+L74+P74+R74</f>
        <v>-37074.79999999993</v>
      </c>
      <c r="W74" s="54"/>
      <c r="X74" s="11"/>
    </row>
    <row r="75" spans="1:24" ht="19.5" customHeight="1" x14ac:dyDescent="0.25">
      <c r="A75" s="50" t="s">
        <v>217</v>
      </c>
      <c r="B75" s="51" t="s">
        <v>218</v>
      </c>
      <c r="C75" s="15">
        <v>545150.19999999995</v>
      </c>
      <c r="D75" s="52"/>
      <c r="E75" s="53">
        <f t="shared" si="27"/>
        <v>545150.19999999995</v>
      </c>
      <c r="F75" s="52"/>
      <c r="G75" s="53">
        <f t="shared" si="28"/>
        <v>545150.19999999995</v>
      </c>
      <c r="H75" s="52"/>
      <c r="I75" s="53">
        <f t="shared" si="29"/>
        <v>545150.19999999995</v>
      </c>
      <c r="J75" s="52">
        <v>177</v>
      </c>
      <c r="K75" s="53">
        <f t="shared" si="21"/>
        <v>545327.19999999995</v>
      </c>
      <c r="L75" s="52"/>
      <c r="M75" s="53">
        <f t="shared" si="22"/>
        <v>545327.19999999995</v>
      </c>
      <c r="N75" s="52"/>
      <c r="O75" s="69">
        <f t="shared" si="23"/>
        <v>545327.19999999995</v>
      </c>
      <c r="P75" s="52">
        <v>-627.19999999995343</v>
      </c>
      <c r="Q75" s="69">
        <f t="shared" si="24"/>
        <v>544700</v>
      </c>
      <c r="R75" s="52"/>
      <c r="S75" s="69">
        <f t="shared" si="25"/>
        <v>544700</v>
      </c>
      <c r="T75" s="52"/>
      <c r="U75" s="53">
        <f t="shared" si="26"/>
        <v>544700</v>
      </c>
      <c r="V75" s="17">
        <f>J75+P75</f>
        <v>-450.19999999995343</v>
      </c>
      <c r="W75" s="54"/>
      <c r="X75" s="11"/>
    </row>
    <row r="76" spans="1:24" ht="27.75" customHeight="1" x14ac:dyDescent="0.25">
      <c r="A76" s="50" t="s">
        <v>219</v>
      </c>
      <c r="B76" s="51" t="s">
        <v>220</v>
      </c>
      <c r="C76" s="15">
        <v>20863.8</v>
      </c>
      <c r="D76" s="52"/>
      <c r="E76" s="53">
        <f t="shared" si="27"/>
        <v>20863.8</v>
      </c>
      <c r="F76" s="52"/>
      <c r="G76" s="53">
        <f t="shared" si="28"/>
        <v>20863.8</v>
      </c>
      <c r="H76" s="52"/>
      <c r="I76" s="53">
        <f t="shared" si="29"/>
        <v>20863.8</v>
      </c>
      <c r="J76" s="52">
        <v>-0.2</v>
      </c>
      <c r="K76" s="53">
        <f t="shared" si="21"/>
        <v>20863.599999999999</v>
      </c>
      <c r="L76" s="52"/>
      <c r="M76" s="53">
        <f t="shared" si="22"/>
        <v>20863.599999999999</v>
      </c>
      <c r="N76" s="52"/>
      <c r="O76" s="69">
        <f t="shared" si="23"/>
        <v>20863.599999999999</v>
      </c>
      <c r="P76" s="52"/>
      <c r="Q76" s="69">
        <f t="shared" si="24"/>
        <v>20863.599999999999</v>
      </c>
      <c r="R76" s="52"/>
      <c r="S76" s="69">
        <f t="shared" si="25"/>
        <v>20863.599999999999</v>
      </c>
      <c r="T76" s="52"/>
      <c r="U76" s="53">
        <f t="shared" si="26"/>
        <v>20863.599999999999</v>
      </c>
      <c r="V76" s="17">
        <f>J76</f>
        <v>-0.2</v>
      </c>
      <c r="W76" s="54"/>
      <c r="X76" s="11"/>
    </row>
    <row r="77" spans="1:24" s="12" customFormat="1" ht="21" customHeight="1" x14ac:dyDescent="0.25">
      <c r="A77" s="57" t="s">
        <v>221</v>
      </c>
      <c r="B77" s="27" t="s">
        <v>222</v>
      </c>
      <c r="C77" s="28">
        <f t="shared" ref="C77:U77" si="30">SUM(C78:C80)</f>
        <v>119853.1</v>
      </c>
      <c r="D77" s="28"/>
      <c r="E77" s="28">
        <f t="shared" si="30"/>
        <v>119853.1</v>
      </c>
      <c r="F77" s="28"/>
      <c r="G77" s="28">
        <f t="shared" si="30"/>
        <v>119853.1</v>
      </c>
      <c r="H77" s="28"/>
      <c r="I77" s="28">
        <f t="shared" si="30"/>
        <v>119853.1</v>
      </c>
      <c r="J77" s="28"/>
      <c r="K77" s="28">
        <f t="shared" si="30"/>
        <v>119853.1</v>
      </c>
      <c r="L77" s="28"/>
      <c r="M77" s="28">
        <f t="shared" si="30"/>
        <v>119853.1</v>
      </c>
      <c r="N77" s="28"/>
      <c r="O77" s="28">
        <f t="shared" si="30"/>
        <v>119853.1</v>
      </c>
      <c r="P77" s="28">
        <f t="shared" si="30"/>
        <v>-27.399999999994179</v>
      </c>
      <c r="Q77" s="28">
        <f t="shared" si="30"/>
        <v>119825.70000000001</v>
      </c>
      <c r="R77" s="28"/>
      <c r="S77" s="28">
        <f t="shared" si="30"/>
        <v>119825.70000000001</v>
      </c>
      <c r="T77" s="28"/>
      <c r="U77" s="28">
        <f t="shared" si="30"/>
        <v>119825.70000000001</v>
      </c>
      <c r="V77" s="28">
        <f>V78+V79+V80</f>
        <v>-27.399999999994179</v>
      </c>
      <c r="W77" s="54"/>
      <c r="X77" s="11"/>
    </row>
    <row r="78" spans="1:24" ht="18.75" customHeight="1" x14ac:dyDescent="0.25">
      <c r="A78" s="50" t="s">
        <v>223</v>
      </c>
      <c r="B78" s="51" t="s">
        <v>224</v>
      </c>
      <c r="C78" s="61">
        <v>31201.200000000001</v>
      </c>
      <c r="D78" s="52"/>
      <c r="E78" s="53">
        <f t="shared" si="27"/>
        <v>31201.200000000001</v>
      </c>
      <c r="F78" s="52"/>
      <c r="G78" s="53">
        <f t="shared" si="28"/>
        <v>31201.200000000001</v>
      </c>
      <c r="H78" s="52"/>
      <c r="I78" s="53">
        <f t="shared" si="29"/>
        <v>31201.200000000001</v>
      </c>
      <c r="J78" s="52"/>
      <c r="K78" s="53">
        <f t="shared" si="21"/>
        <v>31201.200000000001</v>
      </c>
      <c r="L78" s="52">
        <v>1417.7000000000007</v>
      </c>
      <c r="M78" s="53">
        <f t="shared" si="22"/>
        <v>32618.9</v>
      </c>
      <c r="N78" s="52"/>
      <c r="O78" s="69">
        <f t="shared" si="23"/>
        <v>32618.9</v>
      </c>
      <c r="P78" s="52"/>
      <c r="Q78" s="69">
        <f t="shared" si="24"/>
        <v>32618.9</v>
      </c>
      <c r="R78" s="52"/>
      <c r="S78" s="69">
        <f t="shared" si="25"/>
        <v>32618.9</v>
      </c>
      <c r="T78" s="52"/>
      <c r="U78" s="53">
        <f t="shared" si="26"/>
        <v>32618.9</v>
      </c>
      <c r="V78" s="17">
        <f>L78</f>
        <v>1417.7000000000007</v>
      </c>
      <c r="W78" s="54"/>
      <c r="X78" s="11"/>
    </row>
    <row r="79" spans="1:24" ht="21" customHeight="1" x14ac:dyDescent="0.25">
      <c r="A79" s="50" t="s">
        <v>225</v>
      </c>
      <c r="B79" s="51" t="s">
        <v>226</v>
      </c>
      <c r="C79" s="61">
        <v>18141.900000000001</v>
      </c>
      <c r="D79" s="52"/>
      <c r="E79" s="53">
        <f t="shared" si="27"/>
        <v>18141.900000000001</v>
      </c>
      <c r="F79" s="52"/>
      <c r="G79" s="53">
        <f t="shared" si="28"/>
        <v>18141.900000000001</v>
      </c>
      <c r="H79" s="52"/>
      <c r="I79" s="53">
        <f t="shared" si="29"/>
        <v>18141.900000000001</v>
      </c>
      <c r="J79" s="52"/>
      <c r="K79" s="53">
        <f t="shared" si="21"/>
        <v>18141.900000000001</v>
      </c>
      <c r="L79" s="52">
        <v>-1417.7000000000007</v>
      </c>
      <c r="M79" s="53">
        <f t="shared" si="22"/>
        <v>16724.2</v>
      </c>
      <c r="N79" s="52"/>
      <c r="O79" s="69">
        <f t="shared" si="23"/>
        <v>16724.2</v>
      </c>
      <c r="P79" s="52"/>
      <c r="Q79" s="69">
        <f t="shared" si="24"/>
        <v>16724.2</v>
      </c>
      <c r="R79" s="52"/>
      <c r="S79" s="69">
        <f t="shared" si="25"/>
        <v>16724.2</v>
      </c>
      <c r="T79" s="52"/>
      <c r="U79" s="53">
        <f t="shared" si="26"/>
        <v>16724.2</v>
      </c>
      <c r="V79" s="17">
        <f>L79</f>
        <v>-1417.7000000000007</v>
      </c>
      <c r="W79" s="54"/>
      <c r="X79" s="11"/>
    </row>
    <row r="80" spans="1:24" ht="25.5" x14ac:dyDescent="0.25">
      <c r="A80" s="50" t="s">
        <v>227</v>
      </c>
      <c r="B80" s="51" t="s">
        <v>228</v>
      </c>
      <c r="C80" s="15">
        <v>70510</v>
      </c>
      <c r="D80" s="52"/>
      <c r="E80" s="53">
        <f t="shared" si="27"/>
        <v>70510</v>
      </c>
      <c r="F80" s="52"/>
      <c r="G80" s="53">
        <f t="shared" si="28"/>
        <v>70510</v>
      </c>
      <c r="H80" s="52"/>
      <c r="I80" s="53">
        <f t="shared" si="29"/>
        <v>70510</v>
      </c>
      <c r="J80" s="52"/>
      <c r="K80" s="53">
        <f t="shared" si="21"/>
        <v>70510</v>
      </c>
      <c r="L80" s="52"/>
      <c r="M80" s="53">
        <f t="shared" si="22"/>
        <v>70510</v>
      </c>
      <c r="N80" s="52"/>
      <c r="O80" s="69">
        <f t="shared" si="23"/>
        <v>70510</v>
      </c>
      <c r="P80" s="52">
        <v>-27.399999999994179</v>
      </c>
      <c r="Q80" s="69">
        <f t="shared" si="24"/>
        <v>70482.600000000006</v>
      </c>
      <c r="R80" s="52"/>
      <c r="S80" s="69">
        <f t="shared" si="25"/>
        <v>70482.600000000006</v>
      </c>
      <c r="T80" s="52"/>
      <c r="U80" s="53">
        <f t="shared" si="26"/>
        <v>70482.600000000006</v>
      </c>
      <c r="V80" s="17">
        <f>P80</f>
        <v>-27.399999999994179</v>
      </c>
      <c r="W80" s="54"/>
      <c r="X80" s="11"/>
    </row>
    <row r="81" spans="1:24" s="12" customFormat="1" ht="17.25" customHeight="1" x14ac:dyDescent="0.25">
      <c r="A81" s="57" t="s">
        <v>229</v>
      </c>
      <c r="B81" s="27" t="s">
        <v>230</v>
      </c>
      <c r="C81" s="28">
        <f>SUM(C82)</f>
        <v>2175715.2999999998</v>
      </c>
      <c r="D81" s="28"/>
      <c r="E81" s="28">
        <f t="shared" ref="E81:V81" si="31">SUM(E82)</f>
        <v>2175715.2999999998</v>
      </c>
      <c r="F81" s="28"/>
      <c r="G81" s="28">
        <f t="shared" si="31"/>
        <v>2175715.2999999998</v>
      </c>
      <c r="H81" s="28"/>
      <c r="I81" s="28">
        <f t="shared" si="31"/>
        <v>2175715.2999999998</v>
      </c>
      <c r="J81" s="28"/>
      <c r="K81" s="28">
        <f t="shared" si="31"/>
        <v>2175715.2999999998</v>
      </c>
      <c r="L81" s="28">
        <f t="shared" si="31"/>
        <v>-49413.5</v>
      </c>
      <c r="M81" s="28">
        <f t="shared" si="31"/>
        <v>2126301.7999999998</v>
      </c>
      <c r="N81" s="28"/>
      <c r="O81" s="28">
        <f t="shared" si="31"/>
        <v>2126301.7999999998</v>
      </c>
      <c r="P81" s="28">
        <f t="shared" si="31"/>
        <v>-111999.99999999977</v>
      </c>
      <c r="Q81" s="28">
        <f t="shared" si="31"/>
        <v>2014301.8</v>
      </c>
      <c r="R81" s="28"/>
      <c r="S81" s="28">
        <f t="shared" si="31"/>
        <v>2014301.8</v>
      </c>
      <c r="T81" s="28"/>
      <c r="U81" s="28">
        <f t="shared" si="31"/>
        <v>2014301.8</v>
      </c>
      <c r="V81" s="28">
        <f t="shared" si="31"/>
        <v>-161413.49999999977</v>
      </c>
      <c r="W81" s="54"/>
      <c r="X81" s="11"/>
    </row>
    <row r="82" spans="1:24" ht="25.5" x14ac:dyDescent="0.25">
      <c r="A82" s="50" t="s">
        <v>231</v>
      </c>
      <c r="B82" s="51" t="s">
        <v>232</v>
      </c>
      <c r="C82" s="15">
        <v>2175715.2999999998</v>
      </c>
      <c r="D82" s="52"/>
      <c r="E82" s="53">
        <f t="shared" si="27"/>
        <v>2175715.2999999998</v>
      </c>
      <c r="F82" s="52"/>
      <c r="G82" s="53">
        <f t="shared" si="28"/>
        <v>2175715.2999999998</v>
      </c>
      <c r="H82" s="52"/>
      <c r="I82" s="53">
        <f t="shared" si="29"/>
        <v>2175715.2999999998</v>
      </c>
      <c r="J82" s="52"/>
      <c r="K82" s="53">
        <f t="shared" si="21"/>
        <v>2175715.2999999998</v>
      </c>
      <c r="L82" s="52">
        <v>-49413.5</v>
      </c>
      <c r="M82" s="53">
        <f t="shared" si="22"/>
        <v>2126301.7999999998</v>
      </c>
      <c r="N82" s="52"/>
      <c r="O82" s="69">
        <f t="shared" si="23"/>
        <v>2126301.7999999998</v>
      </c>
      <c r="P82" s="52">
        <v>-111999.99999999977</v>
      </c>
      <c r="Q82" s="69">
        <f t="shared" si="24"/>
        <v>2014301.8</v>
      </c>
      <c r="R82" s="52"/>
      <c r="S82" s="69">
        <f t="shared" si="25"/>
        <v>2014301.8</v>
      </c>
      <c r="T82" s="52"/>
      <c r="U82" s="53">
        <f t="shared" si="26"/>
        <v>2014301.8</v>
      </c>
      <c r="V82" s="17">
        <f>L82+P82</f>
        <v>-161413.49999999977</v>
      </c>
      <c r="W82" s="55"/>
      <c r="X82" s="11"/>
    </row>
    <row r="83" spans="1:24" s="12" customFormat="1" ht="27" customHeight="1" x14ac:dyDescent="0.25">
      <c r="A83" s="57" t="s">
        <v>233</v>
      </c>
      <c r="B83" s="27" t="s">
        <v>234</v>
      </c>
      <c r="C83" s="28">
        <f t="shared" ref="C83:U83" si="32">SUM(C84:C86)</f>
        <v>5608696</v>
      </c>
      <c r="D83" s="28"/>
      <c r="E83" s="28">
        <f t="shared" si="32"/>
        <v>5608696</v>
      </c>
      <c r="F83" s="28">
        <f t="shared" si="32"/>
        <v>48007.100000000093</v>
      </c>
      <c r="G83" s="28">
        <f t="shared" si="32"/>
        <v>5656703.0999999996</v>
      </c>
      <c r="H83" s="28"/>
      <c r="I83" s="28">
        <f t="shared" si="32"/>
        <v>5656703.0999999996</v>
      </c>
      <c r="J83" s="28">
        <f t="shared" si="32"/>
        <v>478076.79999999981</v>
      </c>
      <c r="K83" s="28">
        <f t="shared" si="32"/>
        <v>6134779.9000000004</v>
      </c>
      <c r="L83" s="28"/>
      <c r="M83" s="28">
        <f t="shared" si="32"/>
        <v>6134779.9000000004</v>
      </c>
      <c r="N83" s="28">
        <f t="shared" si="32"/>
        <v>157762.5</v>
      </c>
      <c r="O83" s="28">
        <f t="shared" si="32"/>
        <v>6292542.4000000004</v>
      </c>
      <c r="P83" s="28">
        <f t="shared" si="32"/>
        <v>52000</v>
      </c>
      <c r="Q83" s="28">
        <f t="shared" si="32"/>
        <v>6344542.4000000004</v>
      </c>
      <c r="R83" s="28">
        <f t="shared" si="32"/>
        <v>20000</v>
      </c>
      <c r="S83" s="28">
        <f t="shared" si="32"/>
        <v>6364542.4000000004</v>
      </c>
      <c r="T83" s="28">
        <f t="shared" si="32"/>
        <v>901873.80000000028</v>
      </c>
      <c r="U83" s="28">
        <f t="shared" si="32"/>
        <v>7266416.2000000002</v>
      </c>
      <c r="V83" s="28">
        <f>V84+V85+V86</f>
        <v>1657720.2000000002</v>
      </c>
      <c r="W83" s="54"/>
      <c r="X83" s="11"/>
    </row>
    <row r="84" spans="1:24" ht="38.25" x14ac:dyDescent="0.25">
      <c r="A84" s="50" t="s">
        <v>235</v>
      </c>
      <c r="B84" s="51" t="s">
        <v>236</v>
      </c>
      <c r="C84" s="15">
        <v>3430574.3</v>
      </c>
      <c r="D84" s="52"/>
      <c r="E84" s="53">
        <f t="shared" si="27"/>
        <v>3430574.3</v>
      </c>
      <c r="F84" s="52"/>
      <c r="G84" s="53">
        <f t="shared" si="28"/>
        <v>3430574.3</v>
      </c>
      <c r="H84" s="52"/>
      <c r="I84" s="53">
        <f t="shared" si="29"/>
        <v>3430574.3</v>
      </c>
      <c r="J84" s="52"/>
      <c r="K84" s="53">
        <f t="shared" si="21"/>
        <v>3430574.3</v>
      </c>
      <c r="L84" s="52"/>
      <c r="M84" s="53">
        <f t="shared" si="22"/>
        <v>3430574.3</v>
      </c>
      <c r="N84" s="52"/>
      <c r="O84" s="69">
        <f t="shared" si="23"/>
        <v>3430574.3</v>
      </c>
      <c r="P84" s="52"/>
      <c r="Q84" s="69">
        <f t="shared" si="24"/>
        <v>3430574.3</v>
      </c>
      <c r="R84" s="52"/>
      <c r="S84" s="69">
        <f t="shared" si="25"/>
        <v>3430574.3</v>
      </c>
      <c r="T84" s="52"/>
      <c r="U84" s="53">
        <f t="shared" si="26"/>
        <v>3430574.3</v>
      </c>
      <c r="V84" s="17"/>
      <c r="W84" s="54"/>
      <c r="X84" s="11"/>
    </row>
    <row r="85" spans="1:24" ht="18" customHeight="1" x14ac:dyDescent="0.25">
      <c r="A85" s="50" t="s">
        <v>237</v>
      </c>
      <c r="B85" s="51" t="s">
        <v>238</v>
      </c>
      <c r="C85" s="15">
        <v>857645.3</v>
      </c>
      <c r="D85" s="52"/>
      <c r="E85" s="53">
        <f t="shared" si="27"/>
        <v>857645.3</v>
      </c>
      <c r="F85" s="52"/>
      <c r="G85" s="53">
        <f t="shared" si="28"/>
        <v>857645.3</v>
      </c>
      <c r="H85" s="52"/>
      <c r="I85" s="53">
        <f t="shared" si="29"/>
        <v>857645.3</v>
      </c>
      <c r="J85" s="52">
        <v>478943.89999999991</v>
      </c>
      <c r="K85" s="53">
        <f t="shared" si="21"/>
        <v>1336589.2</v>
      </c>
      <c r="L85" s="52"/>
      <c r="M85" s="53">
        <f t="shared" si="22"/>
        <v>1336589.2</v>
      </c>
      <c r="N85" s="52"/>
      <c r="O85" s="69">
        <f t="shared" si="23"/>
        <v>1336589.2</v>
      </c>
      <c r="P85" s="52"/>
      <c r="Q85" s="69">
        <f t="shared" si="24"/>
        <v>1336589.2</v>
      </c>
      <c r="R85" s="52"/>
      <c r="S85" s="69">
        <f t="shared" si="25"/>
        <v>1336589.2</v>
      </c>
      <c r="T85" s="52"/>
      <c r="U85" s="53">
        <f t="shared" si="26"/>
        <v>1336589.2</v>
      </c>
      <c r="V85" s="17">
        <f>J85</f>
        <v>478943.89999999991</v>
      </c>
      <c r="W85" s="54"/>
      <c r="X85" s="11"/>
    </row>
    <row r="86" spans="1:24" ht="20.25" customHeight="1" x14ac:dyDescent="0.25">
      <c r="A86" s="50" t="s">
        <v>239</v>
      </c>
      <c r="B86" s="51" t="s">
        <v>240</v>
      </c>
      <c r="C86" s="15">
        <v>1320476.3999999999</v>
      </c>
      <c r="D86" s="52"/>
      <c r="E86" s="53">
        <f t="shared" si="27"/>
        <v>1320476.3999999999</v>
      </c>
      <c r="F86" s="52">
        <v>48007.100000000093</v>
      </c>
      <c r="G86" s="53">
        <f t="shared" si="28"/>
        <v>1368483.5</v>
      </c>
      <c r="H86" s="52"/>
      <c r="I86" s="53">
        <f t="shared" si="29"/>
        <v>1368483.5</v>
      </c>
      <c r="J86" s="52">
        <v>-867.10000000009313</v>
      </c>
      <c r="K86" s="53">
        <f t="shared" si="21"/>
        <v>1367616.4</v>
      </c>
      <c r="L86" s="52"/>
      <c r="M86" s="53">
        <f t="shared" si="22"/>
        <v>1367616.4</v>
      </c>
      <c r="N86" s="52">
        <v>157762.5</v>
      </c>
      <c r="O86" s="69">
        <f t="shared" si="23"/>
        <v>1525378.9</v>
      </c>
      <c r="P86" s="52">
        <v>52000</v>
      </c>
      <c r="Q86" s="69">
        <f t="shared" si="24"/>
        <v>1577378.9</v>
      </c>
      <c r="R86" s="52">
        <v>20000</v>
      </c>
      <c r="S86" s="69">
        <f t="shared" si="25"/>
        <v>1597378.9</v>
      </c>
      <c r="T86" s="52">
        <v>901873.80000000028</v>
      </c>
      <c r="U86" s="53">
        <f t="shared" si="26"/>
        <v>2499252.7000000002</v>
      </c>
      <c r="V86" s="17">
        <f>F86+J86+N86+P86+R86+T86</f>
        <v>1178776.3000000003</v>
      </c>
      <c r="W86" s="54"/>
      <c r="X86" s="11"/>
    </row>
    <row r="87" spans="1:24" s="12" customFormat="1" ht="15.75" customHeight="1" thickBot="1" x14ac:dyDescent="0.3">
      <c r="A87" s="93" t="s">
        <v>241</v>
      </c>
      <c r="B87" s="94"/>
      <c r="C87" s="36">
        <f t="shared" ref="C87:V87" si="33">SUM(C7+C17+C20+C25+C36+C42+C47+C55+C58+C66+C72+C77+C81+C83)</f>
        <v>121043229.09999999</v>
      </c>
      <c r="D87" s="36">
        <f t="shared" si="33"/>
        <v>88716.499999999767</v>
      </c>
      <c r="E87" s="36">
        <f t="shared" si="33"/>
        <v>121131945.59999998</v>
      </c>
      <c r="F87" s="36">
        <f t="shared" si="33"/>
        <v>427544.00000000076</v>
      </c>
      <c r="G87" s="36">
        <f t="shared" si="33"/>
        <v>121559489.59999999</v>
      </c>
      <c r="H87" s="36">
        <f t="shared" si="33"/>
        <v>3417599.3</v>
      </c>
      <c r="I87" s="36">
        <f t="shared" si="33"/>
        <v>124977088.89999998</v>
      </c>
      <c r="J87" s="36">
        <f t="shared" si="33"/>
        <v>2133166.1999999983</v>
      </c>
      <c r="K87" s="36">
        <f t="shared" si="33"/>
        <v>127110255.09999998</v>
      </c>
      <c r="L87" s="36">
        <f t="shared" si="33"/>
        <v>2589937.5000000014</v>
      </c>
      <c r="M87" s="36">
        <f t="shared" si="33"/>
        <v>129700192.59999998</v>
      </c>
      <c r="N87" s="36">
        <f t="shared" si="33"/>
        <v>2182361.4000000022</v>
      </c>
      <c r="O87" s="36">
        <f t="shared" si="33"/>
        <v>131882553.99999999</v>
      </c>
      <c r="P87" s="36">
        <f t="shared" si="33"/>
        <v>2091800.7000000004</v>
      </c>
      <c r="Q87" s="36">
        <f t="shared" si="33"/>
        <v>133974354.7</v>
      </c>
      <c r="R87" s="36">
        <f t="shared" si="33"/>
        <v>3187347.6999999974</v>
      </c>
      <c r="S87" s="36">
        <f t="shared" si="33"/>
        <v>137161702.40000001</v>
      </c>
      <c r="T87" s="36">
        <f t="shared" si="33"/>
        <v>281700.00000000023</v>
      </c>
      <c r="U87" s="36">
        <f t="shared" si="33"/>
        <v>137443402.39999998</v>
      </c>
      <c r="V87" s="36">
        <f t="shared" si="33"/>
        <v>16400173.300000001</v>
      </c>
      <c r="W87" s="54"/>
      <c r="X87" s="11"/>
    </row>
    <row r="89" spans="1:24" x14ac:dyDescent="0.2">
      <c r="U89" s="30"/>
    </row>
    <row r="90" spans="1:24" x14ac:dyDescent="0.2">
      <c r="C90" s="38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30"/>
      <c r="V90" s="30"/>
      <c r="X90" s="30"/>
    </row>
    <row r="91" spans="1:24" x14ac:dyDescent="0.2"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30"/>
      <c r="W91" s="63"/>
    </row>
    <row r="92" spans="1:24" x14ac:dyDescent="0.2"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30"/>
    </row>
    <row r="93" spans="1:24" x14ac:dyDescent="0.2">
      <c r="U93" s="30"/>
    </row>
    <row r="94" spans="1:24" x14ac:dyDescent="0.2">
      <c r="U94" s="30"/>
    </row>
    <row r="95" spans="1:24" x14ac:dyDescent="0.2">
      <c r="U95" s="30"/>
      <c r="V95" s="30"/>
    </row>
    <row r="96" spans="1:24" x14ac:dyDescent="0.2"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30"/>
    </row>
    <row r="97" spans="21:21" x14ac:dyDescent="0.2">
      <c r="U97" s="30"/>
    </row>
  </sheetData>
  <mergeCells count="16">
    <mergeCell ref="R4:S4"/>
    <mergeCell ref="A87:B87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D3:T3"/>
  </mergeCells>
  <printOptions horizontalCentered="1"/>
  <pageMargins left="0.39370078740157483" right="0.39370078740157483" top="0.19685039370078741" bottom="0.19685039370078741" header="0" footer="0"/>
  <pageSetup paperSize="8" scale="55" fitToHeight="0" orientation="landscape" r:id="rId1"/>
  <rowBreaks count="1" manualBreakCount="1">
    <brk id="6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2021-08-05T15:21:23Z</cp:lastPrinted>
  <dcterms:created xsi:type="dcterms:W3CDTF">2021-01-28T12:39:41Z</dcterms:created>
  <dcterms:modified xsi:type="dcterms:W3CDTF">2021-08-05T15:22:03Z</dcterms:modified>
</cp:coreProperties>
</file>