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'!$A$1:$N$42</definedName>
    <definedName name="_xlnm.Print_Area" localSheetId="1">РАСХОДЫ!$A$1:$N$87</definedName>
  </definedNames>
  <calcPr calcId="145621"/>
</workbook>
</file>

<file path=xl/calcChain.xml><?xml version="1.0" encoding="utf-8"?>
<calcChain xmlns="http://schemas.openxmlformats.org/spreadsheetml/2006/main">
  <c r="N81" i="2" l="1"/>
  <c r="N82" i="2"/>
  <c r="N79" i="2"/>
  <c r="N78" i="2"/>
  <c r="M79" i="2"/>
  <c r="N74" i="2"/>
  <c r="N73" i="2"/>
  <c r="L72" i="2"/>
  <c r="N71" i="2"/>
  <c r="N70" i="2"/>
  <c r="N69" i="2"/>
  <c r="N68" i="2"/>
  <c r="N65" i="2"/>
  <c r="N64" i="2"/>
  <c r="N62" i="2"/>
  <c r="N61" i="2"/>
  <c r="N60" i="2"/>
  <c r="N59" i="2"/>
  <c r="M59" i="2"/>
  <c r="N56" i="2"/>
  <c r="N54" i="2"/>
  <c r="L47" i="2"/>
  <c r="N53" i="2"/>
  <c r="N52" i="2"/>
  <c r="N51" i="2"/>
  <c r="N50" i="2"/>
  <c r="N33" i="2"/>
  <c r="N35" i="2"/>
  <c r="N32" i="2"/>
  <c r="N31" i="2"/>
  <c r="M31" i="2"/>
  <c r="N30" i="2"/>
  <c r="M30" i="2"/>
  <c r="N26" i="2"/>
  <c r="M26" i="2"/>
  <c r="N23" i="2"/>
  <c r="M23" i="2"/>
  <c r="M20" i="2" s="1"/>
  <c r="N16" i="2"/>
  <c r="N14" i="2"/>
  <c r="N11" i="2"/>
  <c r="K87" i="2"/>
  <c r="K83" i="2"/>
  <c r="L83" i="2"/>
  <c r="M83" i="2"/>
  <c r="K81" i="2"/>
  <c r="L81" i="2"/>
  <c r="M81" i="2"/>
  <c r="K77" i="2"/>
  <c r="K72" i="2"/>
  <c r="K66" i="2"/>
  <c r="L66" i="2"/>
  <c r="K58" i="2"/>
  <c r="K55" i="2"/>
  <c r="L55" i="2"/>
  <c r="K47" i="2"/>
  <c r="K42" i="2"/>
  <c r="M42" i="2"/>
  <c r="K36" i="2"/>
  <c r="M36" i="2"/>
  <c r="K25" i="2"/>
  <c r="K20" i="2"/>
  <c r="K17" i="2"/>
  <c r="M17" i="2"/>
  <c r="K7" i="2"/>
  <c r="L7" i="2"/>
  <c r="M9" i="2"/>
  <c r="M10" i="2"/>
  <c r="M11" i="2"/>
  <c r="M12" i="2"/>
  <c r="M13" i="2"/>
  <c r="M14" i="2"/>
  <c r="M15" i="2"/>
  <c r="M16" i="2"/>
  <c r="M18" i="2"/>
  <c r="M19" i="2"/>
  <c r="M21" i="2"/>
  <c r="M22" i="2"/>
  <c r="M24" i="2"/>
  <c r="M27" i="2"/>
  <c r="M28" i="2"/>
  <c r="M29" i="2"/>
  <c r="M32" i="2"/>
  <c r="M33" i="2"/>
  <c r="M25" i="2" s="1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6" i="2"/>
  <c r="M55" i="2" s="1"/>
  <c r="M57" i="2"/>
  <c r="M60" i="2"/>
  <c r="M61" i="2"/>
  <c r="M62" i="2"/>
  <c r="M63" i="2"/>
  <c r="M64" i="2"/>
  <c r="M65" i="2"/>
  <c r="M67" i="2"/>
  <c r="M68" i="2"/>
  <c r="M69" i="2"/>
  <c r="M70" i="2"/>
  <c r="M71" i="2"/>
  <c r="M74" i="2"/>
  <c r="M75" i="2"/>
  <c r="M76" i="2"/>
  <c r="M78" i="2"/>
  <c r="M80" i="2"/>
  <c r="M82" i="2"/>
  <c r="M84" i="2"/>
  <c r="M85" i="2"/>
  <c r="M86" i="2"/>
  <c r="M8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N41" i="1"/>
  <c r="N40" i="1"/>
  <c r="N37" i="1"/>
  <c r="N36" i="1"/>
  <c r="N35" i="1"/>
  <c r="L33" i="1"/>
  <c r="M36" i="1"/>
  <c r="M37" i="1"/>
  <c r="M35" i="1"/>
  <c r="N7" i="1"/>
  <c r="N25" i="1"/>
  <c r="M39" i="1"/>
  <c r="M40" i="1"/>
  <c r="M41" i="1"/>
  <c r="M34" i="1"/>
  <c r="M24" i="1"/>
  <c r="M25" i="1"/>
  <c r="M26" i="1"/>
  <c r="M27" i="1"/>
  <c r="M29" i="1"/>
  <c r="M30" i="1"/>
  <c r="M31" i="1"/>
  <c r="M23" i="1"/>
  <c r="M22" i="1"/>
  <c r="M21" i="1"/>
  <c r="M19" i="1"/>
  <c r="M18" i="1"/>
  <c r="M17" i="1"/>
  <c r="M15" i="1"/>
  <c r="M14" i="1"/>
  <c r="M12" i="1"/>
  <c r="M10" i="1"/>
  <c r="M9" i="1"/>
  <c r="K35" i="1"/>
  <c r="K36" i="1"/>
  <c r="K33" i="1" s="1"/>
  <c r="K32" i="1" s="1"/>
  <c r="K37" i="1"/>
  <c r="K39" i="1"/>
  <c r="K40" i="1"/>
  <c r="K34" i="1"/>
  <c r="K24" i="1"/>
  <c r="K25" i="1"/>
  <c r="K26" i="1"/>
  <c r="K27" i="1"/>
  <c r="K29" i="1"/>
  <c r="K30" i="1"/>
  <c r="K31" i="1"/>
  <c r="K23" i="1"/>
  <c r="K22" i="1"/>
  <c r="K20" i="1" s="1"/>
  <c r="K21" i="1"/>
  <c r="K19" i="1"/>
  <c r="K17" i="1"/>
  <c r="K13" i="1"/>
  <c r="K14" i="1"/>
  <c r="K12" i="1"/>
  <c r="K11" i="1"/>
  <c r="K10" i="1"/>
  <c r="K9" i="1"/>
  <c r="L7" i="1"/>
  <c r="L32" i="1"/>
  <c r="M77" i="2" l="1"/>
  <c r="M73" i="2"/>
  <c r="M72" i="2" s="1"/>
  <c r="M66" i="2"/>
  <c r="M58" i="2"/>
  <c r="L58" i="2"/>
  <c r="M54" i="2"/>
  <c r="M53" i="2"/>
  <c r="L25" i="2"/>
  <c r="L87" i="2" s="1"/>
  <c r="L20" i="2"/>
  <c r="M7" i="2"/>
  <c r="L42" i="1"/>
  <c r="K16" i="1"/>
  <c r="K8" i="1"/>
  <c r="N86" i="2"/>
  <c r="N85" i="2"/>
  <c r="N76" i="2"/>
  <c r="N75" i="2"/>
  <c r="J66" i="2"/>
  <c r="N63" i="2"/>
  <c r="J58" i="2"/>
  <c r="N57" i="2"/>
  <c r="N49" i="2"/>
  <c r="N48" i="2"/>
  <c r="N46" i="2"/>
  <c r="N41" i="2"/>
  <c r="N36" i="2"/>
  <c r="N40" i="2"/>
  <c r="N37" i="2"/>
  <c r="N28" i="2"/>
  <c r="N22" i="2"/>
  <c r="N13" i="2"/>
  <c r="N12" i="2"/>
  <c r="N10" i="2"/>
  <c r="N8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N33" i="1"/>
  <c r="J33" i="1"/>
  <c r="I35" i="1"/>
  <c r="I36" i="1"/>
  <c r="I33" i="1" s="1"/>
  <c r="I32" i="1" s="1"/>
  <c r="I37" i="1"/>
  <c r="I39" i="1"/>
  <c r="I34" i="1"/>
  <c r="I24" i="1"/>
  <c r="I25" i="1"/>
  <c r="I26" i="1"/>
  <c r="I27" i="1"/>
  <c r="I29" i="1"/>
  <c r="I30" i="1"/>
  <c r="I31" i="1"/>
  <c r="I23" i="1"/>
  <c r="I22" i="1"/>
  <c r="I21" i="1"/>
  <c r="I20" i="1" s="1"/>
  <c r="I19" i="1"/>
  <c r="I17" i="1"/>
  <c r="I16" i="1"/>
  <c r="I14" i="1"/>
  <c r="I13" i="1"/>
  <c r="I12" i="1"/>
  <c r="I11" i="1"/>
  <c r="I10" i="1"/>
  <c r="I9" i="1"/>
  <c r="I8" i="1"/>
  <c r="J32" i="1"/>
  <c r="M47" i="2" l="1"/>
  <c r="M87" i="2" s="1"/>
  <c r="K7" i="1"/>
  <c r="K42" i="1" s="1"/>
  <c r="J42" i="1"/>
  <c r="I77" i="2"/>
  <c r="J87" i="2"/>
  <c r="I7" i="1"/>
  <c r="I42" i="1" s="1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N39" i="1"/>
  <c r="G7" i="1"/>
  <c r="G1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G35" i="1"/>
  <c r="G36" i="1"/>
  <c r="G37" i="1"/>
  <c r="G33" i="1" s="1"/>
  <c r="G32" i="1" s="1"/>
  <c r="G39" i="1"/>
  <c r="G34" i="1"/>
  <c r="H33" i="1" s="1"/>
  <c r="H32" i="1" s="1"/>
  <c r="G42" i="1" l="1"/>
  <c r="H58" i="2"/>
  <c r="H87" i="2" s="1"/>
  <c r="H42" i="1"/>
  <c r="N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N72" i="2"/>
  <c r="E73" i="2"/>
  <c r="G73" i="2" s="1"/>
  <c r="F72" i="2"/>
  <c r="C72" i="2"/>
  <c r="E71" i="2"/>
  <c r="G71" i="2" s="1"/>
  <c r="I71" i="2" s="1"/>
  <c r="E70" i="2"/>
  <c r="G70" i="2" s="1"/>
  <c r="I70" i="2" s="1"/>
  <c r="N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N58" i="2"/>
  <c r="E60" i="2"/>
  <c r="E59" i="2"/>
  <c r="G59" i="2" s="1"/>
  <c r="F58" i="2"/>
  <c r="D58" i="2"/>
  <c r="C58" i="2"/>
  <c r="N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N47" i="2"/>
  <c r="E48" i="2"/>
  <c r="F47" i="2"/>
  <c r="C47" i="2"/>
  <c r="E46" i="2"/>
  <c r="G46" i="2" s="1"/>
  <c r="I46" i="2" s="1"/>
  <c r="E45" i="2"/>
  <c r="G45" i="2" s="1"/>
  <c r="I45" i="2" s="1"/>
  <c r="N44" i="2"/>
  <c r="N42" i="2" s="1"/>
  <c r="E44" i="2"/>
  <c r="G44" i="2" s="1"/>
  <c r="I44" i="2" s="1"/>
  <c r="E43" i="2"/>
  <c r="F42" i="2"/>
  <c r="C42" i="2"/>
  <c r="E41" i="2"/>
  <c r="G41" i="2" s="1"/>
  <c r="I41" i="2" s="1"/>
  <c r="N39" i="2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N29" i="2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N25" i="2"/>
  <c r="F25" i="2"/>
  <c r="D25" i="2"/>
  <c r="C25" i="2"/>
  <c r="E24" i="2"/>
  <c r="G24" i="2" s="1"/>
  <c r="I24" i="2" s="1"/>
  <c r="E23" i="2"/>
  <c r="G23" i="2" s="1"/>
  <c r="I23" i="2" s="1"/>
  <c r="N21" i="2"/>
  <c r="N20" i="2" s="1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N7" i="2"/>
  <c r="F7" i="2"/>
  <c r="D7" i="2"/>
  <c r="C7" i="2"/>
  <c r="E39" i="1"/>
  <c r="E37" i="1"/>
  <c r="E36" i="1"/>
  <c r="N32" i="1"/>
  <c r="N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M20" i="1" s="1"/>
  <c r="E20" i="1"/>
  <c r="C20" i="1"/>
  <c r="E19" i="1"/>
  <c r="M16" i="1"/>
  <c r="E17" i="1"/>
  <c r="E16" i="1" s="1"/>
  <c r="C16" i="1"/>
  <c r="C7" i="1" s="1"/>
  <c r="M13" i="1"/>
  <c r="E14" i="1"/>
  <c r="E13" i="1"/>
  <c r="C13" i="1"/>
  <c r="E12" i="1"/>
  <c r="M11" i="1"/>
  <c r="E11" i="1"/>
  <c r="C11" i="1"/>
  <c r="E10" i="1"/>
  <c r="E9" i="1"/>
  <c r="E8" i="1"/>
  <c r="C8" i="1"/>
  <c r="I73" i="2" l="1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M8" i="1"/>
  <c r="M7" i="1" s="1"/>
  <c r="N87" i="2"/>
  <c r="E7" i="1"/>
  <c r="E42" i="1" s="1"/>
  <c r="C42" i="1"/>
  <c r="M33" i="1"/>
  <c r="M32" i="1" s="1"/>
  <c r="E25" i="2"/>
  <c r="E36" i="2"/>
  <c r="E77" i="2"/>
  <c r="I58" i="2" l="1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M42" i="1"/>
  <c r="G87" i="2" l="1"/>
  <c r="I47" i="2"/>
  <c r="I17" i="2"/>
  <c r="I55" i="2"/>
  <c r="I42" i="2"/>
  <c r="I87" i="2" s="1"/>
</calcChain>
</file>

<file path=xl/sharedStrings.xml><?xml version="1.0" encoding="utf-8"?>
<sst xmlns="http://schemas.openxmlformats.org/spreadsheetml/2006/main" count="275" uniqueCount="249">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</sst>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3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3" sqref="O3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12" width="20" style="1" customWidth="1"/>
    <col min="13" max="13" width="22.5" style="1" customWidth="1"/>
    <col min="14" max="14" width="18.33203125" style="1" customWidth="1"/>
    <col min="15" max="15" width="18" style="1" customWidth="1"/>
    <col min="16" max="16" width="16.5" style="1" customWidth="1"/>
    <col min="17" max="17" width="13.1640625" style="1" customWidth="1"/>
    <col min="18" max="18" width="15.83203125" style="1" bestFit="1" customWidth="1"/>
    <col min="19" max="19" width="16" style="1" bestFit="1" customWidth="1"/>
    <col min="20" max="16384" width="9.33203125" style="1"/>
  </cols>
  <sheetData>
    <row r="1" spans="1:15" ht="20.25" customHeigh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5" ht="14.25" customHeight="1" thickBot="1" x14ac:dyDescent="0.25">
      <c r="B2" s="2"/>
      <c r="C2" s="2"/>
      <c r="N2" s="3" t="s">
        <v>1</v>
      </c>
    </row>
    <row r="3" spans="1:15" ht="61.5" customHeight="1" thickBot="1" x14ac:dyDescent="0.25">
      <c r="A3" s="69" t="s">
        <v>2</v>
      </c>
      <c r="B3" s="69" t="s">
        <v>3</v>
      </c>
      <c r="C3" s="72" t="s">
        <v>4</v>
      </c>
      <c r="D3" s="80" t="s">
        <v>5</v>
      </c>
      <c r="E3" s="81"/>
      <c r="F3" s="81"/>
      <c r="G3" s="81"/>
      <c r="H3" s="81"/>
      <c r="I3" s="81"/>
      <c r="J3" s="81"/>
      <c r="K3" s="81"/>
      <c r="L3" s="82"/>
      <c r="M3" s="75" t="s">
        <v>6</v>
      </c>
      <c r="N3" s="72" t="s">
        <v>7</v>
      </c>
    </row>
    <row r="4" spans="1:15" ht="28.5" customHeight="1" thickBot="1" x14ac:dyDescent="0.25">
      <c r="A4" s="70"/>
      <c r="B4" s="70"/>
      <c r="C4" s="73"/>
      <c r="D4" s="78" t="s">
        <v>8</v>
      </c>
      <c r="E4" s="79"/>
      <c r="F4" s="78" t="s">
        <v>9</v>
      </c>
      <c r="G4" s="79"/>
      <c r="H4" s="78" t="s">
        <v>244</v>
      </c>
      <c r="I4" s="79"/>
      <c r="J4" s="78" t="s">
        <v>245</v>
      </c>
      <c r="K4" s="79"/>
      <c r="L4" s="65" t="s">
        <v>248</v>
      </c>
      <c r="M4" s="76"/>
      <c r="N4" s="73"/>
    </row>
    <row r="5" spans="1:15" ht="34.5" customHeight="1" thickBot="1" x14ac:dyDescent="0.25">
      <c r="A5" s="71"/>
      <c r="B5" s="71"/>
      <c r="C5" s="74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77"/>
      <c r="N5" s="74"/>
    </row>
    <row r="6" spans="1:15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</row>
    <row r="7" spans="1:15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N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9774.9000000000015</v>
      </c>
      <c r="O7" s="11"/>
    </row>
    <row r="8" spans="1:15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7"/>
      <c r="O8" s="11"/>
    </row>
    <row r="9" spans="1:15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17"/>
      <c r="O9" s="21"/>
    </row>
    <row r="10" spans="1:15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17"/>
      <c r="O10" s="21"/>
    </row>
    <row r="11" spans="1:15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7"/>
    </row>
    <row r="12" spans="1:15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17"/>
    </row>
    <row r="13" spans="1:15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7"/>
    </row>
    <row r="14" spans="1:15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17"/>
    </row>
    <row r="15" spans="1:15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>
        <f>K15+L15</f>
        <v>0</v>
      </c>
      <c r="N15" s="17"/>
    </row>
    <row r="16" spans="1:15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7"/>
    </row>
    <row r="17" spans="1:15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17"/>
    </row>
    <row r="18" spans="1:15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>
        <f t="shared" ref="M18:M19" si="1">K18+L18</f>
        <v>0</v>
      </c>
      <c r="N18" s="17"/>
    </row>
    <row r="19" spans="1:15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2">C19+D19</f>
        <v>8763</v>
      </c>
      <c r="F19" s="20"/>
      <c r="G19" s="19">
        <f t="shared" ref="G19" si="3">E19+F19</f>
        <v>8763</v>
      </c>
      <c r="H19" s="20"/>
      <c r="I19" s="19">
        <f t="shared" ref="I19" si="4">G19+H19</f>
        <v>8763</v>
      </c>
      <c r="J19" s="20"/>
      <c r="K19" s="19">
        <f t="shared" ref="K18:K19" si="5">I19+J19</f>
        <v>8763</v>
      </c>
      <c r="L19" s="20"/>
      <c r="M19" s="19">
        <f>K19+L19</f>
        <v>8763</v>
      </c>
      <c r="N19" s="17"/>
    </row>
    <row r="20" spans="1:15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7"/>
    </row>
    <row r="21" spans="1:15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4"/>
    </row>
    <row r="22" spans="1:15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4"/>
    </row>
    <row r="23" spans="1:15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7"/>
    </row>
    <row r="24" spans="1:15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6">C24+D24</f>
        <v>1432.8</v>
      </c>
      <c r="F24" s="16"/>
      <c r="G24" s="15">
        <f t="shared" ref="G24:G31" si="7">E24+F24</f>
        <v>1432.8</v>
      </c>
      <c r="H24" s="16"/>
      <c r="I24" s="15">
        <f t="shared" ref="I24:I31" si="8">G24+H24</f>
        <v>1432.8</v>
      </c>
      <c r="J24" s="16"/>
      <c r="K24" s="15">
        <f t="shared" ref="K24:K31" si="9">I24+J24</f>
        <v>1432.8</v>
      </c>
      <c r="L24" s="16"/>
      <c r="M24" s="15">
        <f t="shared" ref="M24:M31" si="10">K24+L24</f>
        <v>1432.8</v>
      </c>
      <c r="N24" s="17"/>
    </row>
    <row r="25" spans="1:15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6"/>
        <v>19111.599999999999</v>
      </c>
      <c r="F25" s="16"/>
      <c r="G25" s="15">
        <f t="shared" si="7"/>
        <v>19111.599999999999</v>
      </c>
      <c r="H25" s="16"/>
      <c r="I25" s="15">
        <f t="shared" si="8"/>
        <v>19111.599999999999</v>
      </c>
      <c r="J25" s="16"/>
      <c r="K25" s="15">
        <f t="shared" si="9"/>
        <v>19111.599999999999</v>
      </c>
      <c r="L25" s="16">
        <v>9774.9000000000015</v>
      </c>
      <c r="M25" s="15">
        <f t="shared" si="10"/>
        <v>28886.5</v>
      </c>
      <c r="N25" s="17">
        <f>L25</f>
        <v>9774.9000000000015</v>
      </c>
      <c r="O25" s="21"/>
    </row>
    <row r="26" spans="1:15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6"/>
        <v>105782.6</v>
      </c>
      <c r="F26" s="16"/>
      <c r="G26" s="15">
        <f t="shared" si="7"/>
        <v>105782.6</v>
      </c>
      <c r="H26" s="16"/>
      <c r="I26" s="15">
        <f t="shared" si="8"/>
        <v>105782.6</v>
      </c>
      <c r="J26" s="16"/>
      <c r="K26" s="15">
        <f t="shared" si="9"/>
        <v>105782.6</v>
      </c>
      <c r="L26" s="16"/>
      <c r="M26" s="15">
        <f t="shared" si="10"/>
        <v>105782.6</v>
      </c>
      <c r="N26" s="17"/>
      <c r="O26" s="21"/>
    </row>
    <row r="27" spans="1:15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6"/>
        <v>226261.6</v>
      </c>
      <c r="F27" s="16"/>
      <c r="G27" s="15">
        <f t="shared" si="7"/>
        <v>226261.6</v>
      </c>
      <c r="H27" s="16"/>
      <c r="I27" s="15">
        <f t="shared" si="8"/>
        <v>226261.6</v>
      </c>
      <c r="J27" s="16"/>
      <c r="K27" s="15">
        <f t="shared" si="9"/>
        <v>226261.6</v>
      </c>
      <c r="L27" s="16"/>
      <c r="M27" s="15">
        <f t="shared" si="10"/>
        <v>226261.6</v>
      </c>
      <c r="N27" s="17"/>
      <c r="O27" s="21"/>
    </row>
    <row r="28" spans="1:15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7"/>
    </row>
    <row r="29" spans="1:15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6"/>
        <v>14700</v>
      </c>
      <c r="F29" s="16"/>
      <c r="G29" s="15">
        <f t="shared" si="7"/>
        <v>14700</v>
      </c>
      <c r="H29" s="16"/>
      <c r="I29" s="15">
        <f t="shared" si="8"/>
        <v>14700</v>
      </c>
      <c r="J29" s="16"/>
      <c r="K29" s="15">
        <f t="shared" si="9"/>
        <v>14700</v>
      </c>
      <c r="L29" s="16"/>
      <c r="M29" s="15">
        <f t="shared" si="10"/>
        <v>14700</v>
      </c>
      <c r="N29" s="17"/>
    </row>
    <row r="30" spans="1:15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6"/>
        <v>867707.29999999993</v>
      </c>
      <c r="F30" s="16"/>
      <c r="G30" s="15">
        <f t="shared" si="7"/>
        <v>867707.29999999993</v>
      </c>
      <c r="H30" s="16"/>
      <c r="I30" s="15">
        <f t="shared" si="8"/>
        <v>867707.29999999993</v>
      </c>
      <c r="J30" s="16"/>
      <c r="K30" s="15">
        <f t="shared" si="9"/>
        <v>867707.29999999993</v>
      </c>
      <c r="L30" s="16"/>
      <c r="M30" s="15">
        <f t="shared" si="10"/>
        <v>867707.29999999993</v>
      </c>
      <c r="N30" s="17"/>
      <c r="O30" s="25"/>
    </row>
    <row r="31" spans="1:15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6"/>
        <v>6040</v>
      </c>
      <c r="F31" s="16"/>
      <c r="G31" s="15">
        <f t="shared" si="7"/>
        <v>6040</v>
      </c>
      <c r="H31" s="16"/>
      <c r="I31" s="15">
        <f t="shared" si="8"/>
        <v>6040</v>
      </c>
      <c r="J31" s="16"/>
      <c r="K31" s="15">
        <f t="shared" si="9"/>
        <v>6040</v>
      </c>
      <c r="L31" s="16"/>
      <c r="M31" s="15">
        <f t="shared" si="10"/>
        <v>6040</v>
      </c>
      <c r="N31" s="17"/>
    </row>
    <row r="32" spans="1:15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M32" si="11">D33+D39+D40+D41</f>
        <v>88716.5</v>
      </c>
      <c r="E32" s="28">
        <f t="shared" si="11"/>
        <v>41749264.600000001</v>
      </c>
      <c r="F32" s="28">
        <f t="shared" si="11"/>
        <v>-229183.09999999963</v>
      </c>
      <c r="G32" s="28">
        <f t="shared" si="11"/>
        <v>41520081.5</v>
      </c>
      <c r="H32" s="28">
        <f t="shared" si="11"/>
        <v>3196302.1999999997</v>
      </c>
      <c r="I32" s="28">
        <f t="shared" si="11"/>
        <v>44716383.700000003</v>
      </c>
      <c r="J32" s="28">
        <f t="shared" si="11"/>
        <v>185353.80000000037</v>
      </c>
      <c r="K32" s="28">
        <f t="shared" si="11"/>
        <v>44901737.5</v>
      </c>
      <c r="L32" s="28">
        <f t="shared" si="11"/>
        <v>2268317.7000000002</v>
      </c>
      <c r="M32" s="28">
        <f t="shared" si="11"/>
        <v>47170055.200000003</v>
      </c>
      <c r="N32" s="28">
        <f>N33+N39+N40+N41</f>
        <v>5509507.1000000006</v>
      </c>
      <c r="O32" s="11"/>
    </row>
    <row r="33" spans="1:19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M33" si="12">E34+E35+E36+E37+E38</f>
        <v>41357917</v>
      </c>
      <c r="F33" s="16">
        <f t="shared" si="12"/>
        <v>-189003.59999999963</v>
      </c>
      <c r="G33" s="15">
        <f t="shared" si="12"/>
        <v>41168913.399999999</v>
      </c>
      <c r="H33" s="16">
        <f t="shared" si="12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si="12"/>
        <v>43644008.800000004</v>
      </c>
      <c r="N33" s="17">
        <f>N34+N35+N36+N37+N38</f>
        <v>2374808.3000000007</v>
      </c>
      <c r="O33" s="25"/>
    </row>
    <row r="34" spans="1:19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7"/>
      <c r="O34" s="29"/>
      <c r="P34" s="30"/>
      <c r="Q34" s="12"/>
      <c r="R34" s="30"/>
    </row>
    <row r="35" spans="1:19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13">C35+D35</f>
        <v>17579490.699999999</v>
      </c>
      <c r="F35" s="16">
        <v>-195383</v>
      </c>
      <c r="G35" s="15">
        <f t="shared" ref="G35:G39" si="14">E35+F35</f>
        <v>17384107.699999999</v>
      </c>
      <c r="H35" s="16"/>
      <c r="I35" s="15">
        <f t="shared" ref="I35:I39" si="15">G35+H35</f>
        <v>17384107.699999999</v>
      </c>
      <c r="J35" s="16">
        <v>60000</v>
      </c>
      <c r="K35" s="15">
        <f t="shared" ref="K35:K41" si="16">I35+J35</f>
        <v>17444107.699999999</v>
      </c>
      <c r="L35" s="16">
        <v>791862.60000000149</v>
      </c>
      <c r="M35" s="15">
        <f t="shared" ref="M35:M41" si="17">K35+L35</f>
        <v>18235970.300000001</v>
      </c>
      <c r="N35" s="17">
        <f>D35+F35+J35+L35</f>
        <v>745196.10000000149</v>
      </c>
      <c r="O35" s="29"/>
      <c r="P35" s="30"/>
      <c r="R35" s="30"/>
    </row>
    <row r="36" spans="1:19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13"/>
        <v>7447190.5999999996</v>
      </c>
      <c r="F36" s="16">
        <v>6379.4000000003725</v>
      </c>
      <c r="G36" s="15">
        <f t="shared" si="14"/>
        <v>7453570</v>
      </c>
      <c r="H36" s="16"/>
      <c r="I36" s="15">
        <f t="shared" si="15"/>
        <v>7453570</v>
      </c>
      <c r="J36" s="16"/>
      <c r="K36" s="15">
        <f t="shared" si="16"/>
        <v>7453570</v>
      </c>
      <c r="L36" s="16">
        <v>20.099999999627471</v>
      </c>
      <c r="M36" s="15">
        <f t="shared" si="17"/>
        <v>7453590.0999999996</v>
      </c>
      <c r="N36" s="17">
        <f>F36+L36</f>
        <v>6399.5</v>
      </c>
      <c r="O36" s="29"/>
      <c r="P36" s="30"/>
      <c r="R36" s="30"/>
    </row>
    <row r="37" spans="1:19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13"/>
        <v>4482967.9000000004</v>
      </c>
      <c r="F37" s="16"/>
      <c r="G37" s="15">
        <f t="shared" si="14"/>
        <v>4482967.9000000004</v>
      </c>
      <c r="H37" s="16">
        <v>40157.599999999627</v>
      </c>
      <c r="I37" s="15">
        <f t="shared" si="15"/>
        <v>4523125.5</v>
      </c>
      <c r="J37" s="16">
        <v>118774.40000000037</v>
      </c>
      <c r="K37" s="15">
        <f t="shared" si="16"/>
        <v>4641899.9000000004</v>
      </c>
      <c r="L37" s="16">
        <v>1464280.6999999993</v>
      </c>
      <c r="M37" s="15">
        <f t="shared" si="17"/>
        <v>6106180.5999999996</v>
      </c>
      <c r="N37" s="17">
        <f>H37+J37+L37</f>
        <v>1623212.6999999993</v>
      </c>
      <c r="O37" s="29"/>
      <c r="P37" s="30"/>
      <c r="R37" s="30"/>
    </row>
    <row r="38" spans="1:19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7"/>
    </row>
    <row r="39" spans="1:19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13"/>
        <v>391347.6</v>
      </c>
      <c r="F39" s="16">
        <v>-40179.5</v>
      </c>
      <c r="G39" s="15">
        <f t="shared" si="14"/>
        <v>351168.1</v>
      </c>
      <c r="H39" s="16">
        <v>3156144.6</v>
      </c>
      <c r="I39" s="15">
        <f t="shared" si="15"/>
        <v>3507312.7</v>
      </c>
      <c r="J39" s="16"/>
      <c r="K39" s="15">
        <f t="shared" si="16"/>
        <v>3507312.7</v>
      </c>
      <c r="L39" s="16"/>
      <c r="M39" s="15">
        <f t="shared" si="17"/>
        <v>3507312.7</v>
      </c>
      <c r="N39" s="17">
        <f>F39+H39</f>
        <v>3115965.1</v>
      </c>
      <c r="Q39" s="30"/>
    </row>
    <row r="40" spans="1:19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16"/>
        <v>6579.4</v>
      </c>
      <c r="L40" s="34">
        <v>15148.4</v>
      </c>
      <c r="M40" s="15">
        <f t="shared" si="17"/>
        <v>21727.8</v>
      </c>
      <c r="N40" s="17">
        <f>J40+L40</f>
        <v>21727.8</v>
      </c>
      <c r="O40" s="35"/>
    </row>
    <row r="41" spans="1:19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17"/>
        <v>-2994.1</v>
      </c>
      <c r="N41" s="17">
        <f>L41</f>
        <v>-2994.1</v>
      </c>
      <c r="O41" s="35"/>
      <c r="P41" s="30"/>
    </row>
    <row r="42" spans="1:19" s="12" customFormat="1" ht="19.5" customHeight="1" thickBot="1" x14ac:dyDescent="0.25">
      <c r="A42" s="66" t="s">
        <v>82</v>
      </c>
      <c r="B42" s="67"/>
      <c r="C42" s="36">
        <f>C7+C32</f>
        <v>110688929.09999999</v>
      </c>
      <c r="D42" s="36">
        <f t="shared" ref="D42:N42" si="18">D7+D32</f>
        <v>88716.5</v>
      </c>
      <c r="E42" s="36">
        <f t="shared" si="18"/>
        <v>110777645.59999999</v>
      </c>
      <c r="F42" s="36">
        <f t="shared" si="18"/>
        <v>-229183.09999999963</v>
      </c>
      <c r="G42" s="36">
        <f t="shared" si="18"/>
        <v>110548462.49999999</v>
      </c>
      <c r="H42" s="36">
        <f t="shared" si="18"/>
        <v>3196302.1999999997</v>
      </c>
      <c r="I42" s="36">
        <f t="shared" si="18"/>
        <v>113744764.69999999</v>
      </c>
      <c r="J42" s="36">
        <f t="shared" si="18"/>
        <v>185353.80000000037</v>
      </c>
      <c r="K42" s="36">
        <f t="shared" si="18"/>
        <v>113930118.49999999</v>
      </c>
      <c r="L42" s="36">
        <f t="shared" si="18"/>
        <v>2278092.6</v>
      </c>
      <c r="M42" s="36">
        <f t="shared" si="18"/>
        <v>116208211.09999999</v>
      </c>
      <c r="N42" s="36">
        <f t="shared" si="18"/>
        <v>5519282.0000000009</v>
      </c>
    </row>
    <row r="44" spans="1:19" x14ac:dyDescent="0.2">
      <c r="M44" s="30"/>
      <c r="O44" s="30"/>
      <c r="S44" s="30"/>
    </row>
    <row r="45" spans="1:19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9"/>
      <c r="N45" s="30"/>
    </row>
    <row r="46" spans="1:19" x14ac:dyDescent="0.2">
      <c r="M46" s="30"/>
    </row>
    <row r="47" spans="1:19" x14ac:dyDescent="0.2">
      <c r="M47" s="40"/>
      <c r="N47" s="30"/>
    </row>
    <row r="48" spans="1:19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30"/>
    </row>
    <row r="49" spans="3:14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0"/>
      <c r="N49" s="30"/>
    </row>
    <row r="50" spans="3:14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N50" s="30"/>
    </row>
    <row r="51" spans="3:14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N51" s="30"/>
    </row>
    <row r="53" spans="3:14" ht="15.75" x14ac:dyDescent="0.25">
      <c r="M53" s="35"/>
    </row>
  </sheetData>
  <mergeCells count="12">
    <mergeCell ref="A42:B42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1811023622047245" bottom="0.11811023622047245" header="0" footer="0"/>
  <pageSetup paperSize="8" scale="80" fitToHeight="0" orientation="landscape" r:id="rId1"/>
  <rowBreaks count="1" manualBreakCount="1">
    <brk id="3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3" sqref="O3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12" width="19.1640625" style="47" customWidth="1"/>
    <col min="13" max="13" width="23.5" style="1" customWidth="1"/>
    <col min="14" max="14" width="15.5" style="1" customWidth="1"/>
    <col min="15" max="15" width="29" style="46" customWidth="1"/>
    <col min="16" max="16" width="23.6640625" style="1" customWidth="1"/>
    <col min="17" max="16384" width="9.33203125" style="1"/>
  </cols>
  <sheetData>
    <row r="1" spans="1:16" ht="23.25" customHeight="1" x14ac:dyDescent="0.2">
      <c r="A1" s="87" t="s">
        <v>83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6" ht="15.75" customHeight="1" thickBot="1" x14ac:dyDescent="0.25">
      <c r="B2" s="2"/>
      <c r="C2" s="2"/>
      <c r="N2" s="3" t="s">
        <v>1</v>
      </c>
    </row>
    <row r="3" spans="1:16" ht="73.5" customHeight="1" thickBot="1" x14ac:dyDescent="0.25">
      <c r="A3" s="72" t="s">
        <v>84</v>
      </c>
      <c r="B3" s="69" t="s">
        <v>3</v>
      </c>
      <c r="C3" s="69" t="s">
        <v>4</v>
      </c>
      <c r="D3" s="89" t="s">
        <v>5</v>
      </c>
      <c r="E3" s="90"/>
      <c r="F3" s="90"/>
      <c r="G3" s="90"/>
      <c r="H3" s="90"/>
      <c r="I3" s="90"/>
      <c r="J3" s="90"/>
      <c r="K3" s="90"/>
      <c r="L3" s="91"/>
      <c r="M3" s="75" t="s">
        <v>6</v>
      </c>
      <c r="N3" s="69" t="s">
        <v>7</v>
      </c>
    </row>
    <row r="4" spans="1:16" ht="26.25" customHeight="1" thickBot="1" x14ac:dyDescent="0.25">
      <c r="A4" s="73"/>
      <c r="B4" s="70"/>
      <c r="C4" s="70"/>
      <c r="D4" s="78" t="s">
        <v>8</v>
      </c>
      <c r="E4" s="79"/>
      <c r="F4" s="78" t="s">
        <v>9</v>
      </c>
      <c r="G4" s="79"/>
      <c r="H4" s="78" t="s">
        <v>244</v>
      </c>
      <c r="I4" s="79"/>
      <c r="J4" s="83" t="s">
        <v>245</v>
      </c>
      <c r="K4" s="84"/>
      <c r="L4" s="65" t="s">
        <v>248</v>
      </c>
      <c r="M4" s="76"/>
      <c r="N4" s="70"/>
    </row>
    <row r="5" spans="1:16" ht="27" customHeight="1" thickBot="1" x14ac:dyDescent="0.25">
      <c r="A5" s="71"/>
      <c r="B5" s="71"/>
      <c r="C5" s="88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/>
      <c r="L5" s="6" t="s">
        <v>10</v>
      </c>
      <c r="M5" s="77"/>
      <c r="N5" s="88"/>
    </row>
    <row r="6" spans="1:16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</row>
    <row r="7" spans="1:16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N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-758731.99999999977</v>
      </c>
      <c r="O7" s="49"/>
      <c r="P7" s="11"/>
    </row>
    <row r="8" spans="1:16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17">
        <f>J8</f>
        <v>140497.9</v>
      </c>
      <c r="O8" s="54"/>
      <c r="P8" s="11"/>
    </row>
    <row r="9" spans="1:16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2" si="4">I9+J9</f>
        <v>214961.2</v>
      </c>
      <c r="L9" s="52"/>
      <c r="M9" s="53">
        <f t="shared" ref="M9:M72" si="5">K9+L9</f>
        <v>214961.2</v>
      </c>
      <c r="N9" s="17"/>
      <c r="O9" s="55"/>
      <c r="P9" s="11"/>
    </row>
    <row r="10" spans="1:16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17">
        <f>J10</f>
        <v>-178455.9</v>
      </c>
      <c r="O10" s="54"/>
      <c r="P10" s="11"/>
    </row>
    <row r="11" spans="1:16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17">
        <f>J11+L11</f>
        <v>202.20000000001164</v>
      </c>
      <c r="O11" s="55"/>
      <c r="P11" s="11"/>
    </row>
    <row r="12" spans="1:16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17">
        <f>J12</f>
        <v>5863.8000000000175</v>
      </c>
      <c r="O12" s="54"/>
      <c r="P12" s="11"/>
    </row>
    <row r="13" spans="1:16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17">
        <f>J13</f>
        <v>43749.099999999991</v>
      </c>
      <c r="O13" s="54"/>
      <c r="P13" s="11"/>
    </row>
    <row r="14" spans="1:16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17">
        <f>J14+L14</f>
        <v>38362.199999999997</v>
      </c>
      <c r="O14" s="55"/>
      <c r="P14" s="11"/>
    </row>
    <row r="15" spans="1:16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17"/>
      <c r="O15" s="54"/>
      <c r="P15" s="11"/>
    </row>
    <row r="16" spans="1:16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17">
        <f>D16+F16+J16+L16</f>
        <v>-808951.29999999981</v>
      </c>
      <c r="O16" s="55"/>
      <c r="P16" s="11"/>
    </row>
    <row r="17" spans="1:16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M17" si="6">SUM(E18:E19)</f>
        <v>53994.2</v>
      </c>
      <c r="F17" s="28"/>
      <c r="G17" s="28">
        <f t="shared" si="6"/>
        <v>53994.2</v>
      </c>
      <c r="H17" s="28"/>
      <c r="I17" s="28">
        <f t="shared" si="6"/>
        <v>53994.2</v>
      </c>
      <c r="J17" s="28"/>
      <c r="K17" s="28">
        <f t="shared" si="6"/>
        <v>53994.2</v>
      </c>
      <c r="L17" s="28"/>
      <c r="M17" s="28">
        <f t="shared" si="6"/>
        <v>53994.2</v>
      </c>
      <c r="N17" s="28"/>
      <c r="O17" s="58"/>
      <c r="P17" s="11"/>
    </row>
    <row r="18" spans="1:16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17"/>
      <c r="O18" s="54"/>
      <c r="P18" s="11"/>
    </row>
    <row r="19" spans="1:16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17"/>
      <c r="O19" s="54"/>
      <c r="P19" s="11"/>
    </row>
    <row r="20" spans="1:16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M20" si="7">SUM(E21:E24)</f>
        <v>539745.69999999995</v>
      </c>
      <c r="F20" s="28">
        <f t="shared" si="7"/>
        <v>3946.0999999999913</v>
      </c>
      <c r="G20" s="28">
        <f t="shared" si="7"/>
        <v>543691.79999999993</v>
      </c>
      <c r="H20" s="28"/>
      <c r="I20" s="28">
        <f t="shared" si="7"/>
        <v>543691.79999999993</v>
      </c>
      <c r="J20" s="28">
        <f t="shared" si="7"/>
        <v>12338.900000000023</v>
      </c>
      <c r="K20" s="28">
        <f t="shared" si="7"/>
        <v>556030.69999999995</v>
      </c>
      <c r="L20" s="28">
        <f t="shared" si="7"/>
        <v>-12</v>
      </c>
      <c r="M20" s="28">
        <f t="shared" si="7"/>
        <v>556018.69999999995</v>
      </c>
      <c r="N20" s="28">
        <f>N21+N22+N23+N24</f>
        <v>16273.000000000015</v>
      </c>
      <c r="O20" s="49"/>
      <c r="P20" s="11"/>
    </row>
    <row r="21" spans="1:16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17">
        <f>F21</f>
        <v>3946.0999999999913</v>
      </c>
      <c r="O21" s="54"/>
      <c r="P21" s="11"/>
    </row>
    <row r="22" spans="1:16" ht="38.25" x14ac:dyDescent="0.25">
      <c r="A22" s="50" t="s">
        <v>115</v>
      </c>
      <c r="B22" s="51" t="s">
        <v>116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17">
        <f>J22</f>
        <v>3879.5</v>
      </c>
      <c r="O22" s="55"/>
      <c r="P22" s="11"/>
    </row>
    <row r="23" spans="1:16" ht="17.25" customHeight="1" x14ac:dyDescent="0.25">
      <c r="A23" s="50" t="s">
        <v>117</v>
      </c>
      <c r="B23" s="51" t="s">
        <v>118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17">
        <f>J23+L23</f>
        <v>8447.4000000000233</v>
      </c>
      <c r="O23" s="55"/>
      <c r="P23" s="11"/>
    </row>
    <row r="24" spans="1:16" ht="16.5" customHeight="1" x14ac:dyDescent="0.25">
      <c r="A24" s="50" t="s">
        <v>119</v>
      </c>
      <c r="B24" s="51" t="s">
        <v>120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17"/>
      <c r="O24" s="54"/>
      <c r="P24" s="11"/>
    </row>
    <row r="25" spans="1:16" s="12" customFormat="1" ht="19.5" customHeight="1" x14ac:dyDescent="0.2">
      <c r="A25" s="57" t="s">
        <v>121</v>
      </c>
      <c r="B25" s="27" t="s">
        <v>122</v>
      </c>
      <c r="C25" s="28">
        <f>SUM(C26:C35)</f>
        <v>17069258.300000001</v>
      </c>
      <c r="D25" s="28">
        <f t="shared" ref="D25:N25" si="8">SUM(D26:D35)</f>
        <v>100000</v>
      </c>
      <c r="E25" s="28">
        <f t="shared" si="8"/>
        <v>17169258.300000001</v>
      </c>
      <c r="F25" s="28">
        <f t="shared" si="8"/>
        <v>217038.39999999997</v>
      </c>
      <c r="G25" s="28">
        <f t="shared" si="8"/>
        <v>17386296.699999999</v>
      </c>
      <c r="H25" s="28">
        <f t="shared" si="8"/>
        <v>30558.399999999965</v>
      </c>
      <c r="I25" s="28">
        <f t="shared" si="8"/>
        <v>17416855.099999998</v>
      </c>
      <c r="J25" s="28">
        <f t="shared" si="8"/>
        <v>192334.50000000012</v>
      </c>
      <c r="K25" s="28">
        <f t="shared" si="8"/>
        <v>17609189.599999998</v>
      </c>
      <c r="L25" s="28">
        <f t="shared" si="8"/>
        <v>713115.2</v>
      </c>
      <c r="M25" s="28">
        <f>SUM(M26:M35)</f>
        <v>18322304.800000001</v>
      </c>
      <c r="N25" s="28">
        <f t="shared" si="8"/>
        <v>1253046.5</v>
      </c>
      <c r="O25" s="59"/>
      <c r="P25" s="11"/>
    </row>
    <row r="26" spans="1:16" ht="18" customHeight="1" x14ac:dyDescent="0.2">
      <c r="A26" s="50" t="s">
        <v>123</v>
      </c>
      <c r="B26" s="51" t="s">
        <v>124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17">
        <f>F26+J26+L26</f>
        <v>12747.399999999965</v>
      </c>
      <c r="O26" s="60"/>
      <c r="P26" s="11"/>
    </row>
    <row r="27" spans="1:16" ht="18.75" customHeight="1" x14ac:dyDescent="0.25">
      <c r="A27" s="50" t="s">
        <v>125</v>
      </c>
      <c r="B27" s="51" t="s">
        <v>126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17"/>
      <c r="O27" s="54"/>
      <c r="P27" s="11"/>
    </row>
    <row r="28" spans="1:16" ht="18" customHeight="1" x14ac:dyDescent="0.25">
      <c r="A28" s="50" t="s">
        <v>127</v>
      </c>
      <c r="B28" s="51" t="s">
        <v>128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17">
        <f>F28+J28</f>
        <v>125051.10000000009</v>
      </c>
      <c r="O28" s="92"/>
      <c r="P28" s="11"/>
    </row>
    <row r="29" spans="1:16" ht="18.75" customHeight="1" x14ac:dyDescent="0.25">
      <c r="A29" s="50" t="s">
        <v>129</v>
      </c>
      <c r="B29" s="51" t="s">
        <v>130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17">
        <f>F29</f>
        <v>198623.69999999998</v>
      </c>
      <c r="O29" s="55"/>
      <c r="P29" s="11"/>
    </row>
    <row r="30" spans="1:16" ht="18.75" customHeight="1" x14ac:dyDescent="0.25">
      <c r="A30" s="50" t="s">
        <v>131</v>
      </c>
      <c r="B30" s="51" t="s">
        <v>132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17">
        <f>L30</f>
        <v>20.099999999976717</v>
      </c>
      <c r="O30" s="54"/>
      <c r="P30" s="11"/>
    </row>
    <row r="31" spans="1:16" ht="17.25" customHeight="1" x14ac:dyDescent="0.25">
      <c r="A31" s="50" t="s">
        <v>133</v>
      </c>
      <c r="B31" s="51" t="s">
        <v>134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17">
        <f>D31+H31+J31+L31</f>
        <v>183167</v>
      </c>
      <c r="O31" s="55"/>
      <c r="P31" s="11"/>
    </row>
    <row r="32" spans="1:16" ht="18" customHeight="1" x14ac:dyDescent="0.25">
      <c r="A32" s="50" t="s">
        <v>135</v>
      </c>
      <c r="B32" s="51" t="s">
        <v>136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17">
        <f>L32</f>
        <v>707000</v>
      </c>
      <c r="O32" s="55"/>
      <c r="P32" s="11"/>
    </row>
    <row r="33" spans="1:16" ht="18" customHeight="1" x14ac:dyDescent="0.25">
      <c r="A33" s="50" t="s">
        <v>137</v>
      </c>
      <c r="B33" s="51" t="s">
        <v>138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17">
        <f>F33+L33</f>
        <v>3009.8000000000029</v>
      </c>
      <c r="O33" s="54"/>
      <c r="P33" s="11"/>
    </row>
    <row r="34" spans="1:16" ht="25.5" x14ac:dyDescent="0.25">
      <c r="A34" s="50" t="s">
        <v>139</v>
      </c>
      <c r="B34" s="51" t="s">
        <v>140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17"/>
      <c r="O34" s="54"/>
      <c r="P34" s="11"/>
    </row>
    <row r="35" spans="1:16" ht="17.25" customHeight="1" x14ac:dyDescent="0.25">
      <c r="A35" s="50" t="s">
        <v>141</v>
      </c>
      <c r="B35" s="51" t="s">
        <v>142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17">
        <f>F35+J35+L35</f>
        <v>23427.399999999965</v>
      </c>
      <c r="O35" s="55"/>
      <c r="P35" s="11"/>
    </row>
    <row r="36" spans="1:16" s="12" customFormat="1" ht="20.25" customHeight="1" x14ac:dyDescent="0.25">
      <c r="A36" s="57" t="s">
        <v>143</v>
      </c>
      <c r="B36" s="27" t="s">
        <v>144</v>
      </c>
      <c r="C36" s="28">
        <f t="shared" ref="C36:N36" si="9">SUM(C37:C41)</f>
        <v>2798701.7</v>
      </c>
      <c r="D36" s="28">
        <f t="shared" si="9"/>
        <v>3200</v>
      </c>
      <c r="E36" s="28">
        <f t="shared" si="9"/>
        <v>2801901.7</v>
      </c>
      <c r="F36" s="28">
        <f t="shared" si="9"/>
        <v>98360.999999999884</v>
      </c>
      <c r="G36" s="28">
        <f t="shared" si="9"/>
        <v>2900262.7</v>
      </c>
      <c r="H36" s="28">
        <f t="shared" si="9"/>
        <v>3331583.3000000003</v>
      </c>
      <c r="I36" s="28">
        <f t="shared" si="9"/>
        <v>6231846</v>
      </c>
      <c r="J36" s="28">
        <f t="shared" si="9"/>
        <v>250597</v>
      </c>
      <c r="K36" s="28">
        <f t="shared" ref="K36" si="10">SUM(K37:K41)</f>
        <v>6482443</v>
      </c>
      <c r="L36" s="28"/>
      <c r="M36" s="28">
        <f t="shared" ref="M36" si="11">SUM(M37:M41)</f>
        <v>6482443</v>
      </c>
      <c r="N36" s="28">
        <f t="shared" si="9"/>
        <v>3683741.3000000003</v>
      </c>
      <c r="O36" s="49"/>
      <c r="P36" s="11"/>
    </row>
    <row r="37" spans="1:16" ht="18.75" customHeight="1" x14ac:dyDescent="0.25">
      <c r="A37" s="50" t="s">
        <v>145</v>
      </c>
      <c r="B37" s="51" t="s">
        <v>146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17">
        <f>D37+F37+H37+J37</f>
        <v>3536379.9000000004</v>
      </c>
      <c r="O37" s="55"/>
      <c r="P37" s="11"/>
    </row>
    <row r="38" spans="1:16" ht="18.75" customHeight="1" x14ac:dyDescent="0.25">
      <c r="A38" s="50" t="s">
        <v>147</v>
      </c>
      <c r="B38" s="51" t="s">
        <v>148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17"/>
      <c r="O38" s="55"/>
      <c r="P38" s="11"/>
    </row>
    <row r="39" spans="1:16" ht="16.5" customHeight="1" x14ac:dyDescent="0.25">
      <c r="A39" s="50" t="s">
        <v>149</v>
      </c>
      <c r="B39" s="51" t="s">
        <v>150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17">
        <f>F39</f>
        <v>136364.39999999991</v>
      </c>
      <c r="O39" s="55"/>
      <c r="P39" s="11"/>
    </row>
    <row r="40" spans="1:16" ht="24.75" customHeight="1" x14ac:dyDescent="0.25">
      <c r="A40" s="50" t="s">
        <v>246</v>
      </c>
      <c r="B40" s="51" t="s">
        <v>247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17">
        <f>J40</f>
        <v>11000</v>
      </c>
      <c r="O40" s="55"/>
      <c r="P40" s="11"/>
    </row>
    <row r="41" spans="1:16" ht="25.5" x14ac:dyDescent="0.25">
      <c r="A41" s="50" t="s">
        <v>151</v>
      </c>
      <c r="B41" s="51" t="s">
        <v>152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17">
        <f>J41</f>
        <v>-3</v>
      </c>
      <c r="O41" s="54"/>
      <c r="P41" s="11"/>
    </row>
    <row r="42" spans="1:16" s="12" customFormat="1" ht="18.75" customHeight="1" x14ac:dyDescent="0.2">
      <c r="A42" s="57" t="s">
        <v>153</v>
      </c>
      <c r="B42" s="27" t="s">
        <v>154</v>
      </c>
      <c r="C42" s="28">
        <f>SUM(C43:C46)</f>
        <v>88472.8</v>
      </c>
      <c r="D42" s="28"/>
      <c r="E42" s="28">
        <f t="shared" ref="E42:M42" si="12">SUM(E43:E46)</f>
        <v>88472.8</v>
      </c>
      <c r="F42" s="28">
        <f t="shared" si="12"/>
        <v>12.800000000001091</v>
      </c>
      <c r="G42" s="28">
        <f t="shared" si="12"/>
        <v>88485.6</v>
      </c>
      <c r="H42" s="28"/>
      <c r="I42" s="28">
        <f t="shared" si="12"/>
        <v>88485.6</v>
      </c>
      <c r="J42" s="28">
        <f t="shared" si="12"/>
        <v>5020.3999999999942</v>
      </c>
      <c r="K42" s="28">
        <f t="shared" si="12"/>
        <v>93506</v>
      </c>
      <c r="L42" s="28"/>
      <c r="M42" s="28">
        <f t="shared" si="12"/>
        <v>93506</v>
      </c>
      <c r="N42" s="28">
        <f>N43+N44+N45+N46</f>
        <v>5033.1999999999953</v>
      </c>
      <c r="O42" s="59"/>
      <c r="P42" s="11"/>
    </row>
    <row r="43" spans="1:16" ht="15.75" x14ac:dyDescent="0.2">
      <c r="A43" s="50" t="s">
        <v>155</v>
      </c>
      <c r="B43" s="51" t="s">
        <v>156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17"/>
      <c r="O43" s="60"/>
      <c r="P43" s="11"/>
    </row>
    <row r="44" spans="1:16" ht="25.5" x14ac:dyDescent="0.25">
      <c r="A44" s="50" t="s">
        <v>157</v>
      </c>
      <c r="B44" s="51" t="s">
        <v>158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17">
        <f>F44</f>
        <v>12.800000000001091</v>
      </c>
      <c r="O44" s="55"/>
      <c r="P44" s="11"/>
    </row>
    <row r="45" spans="1:16" ht="25.5" x14ac:dyDescent="0.25">
      <c r="A45" s="50" t="s">
        <v>159</v>
      </c>
      <c r="B45" s="51" t="s">
        <v>160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17"/>
      <c r="O45" s="55"/>
      <c r="P45" s="11"/>
    </row>
    <row r="46" spans="1:16" ht="20.25" customHeight="1" x14ac:dyDescent="0.25">
      <c r="A46" s="50" t="s">
        <v>161</v>
      </c>
      <c r="B46" s="51" t="s">
        <v>162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17">
        <f>J46</f>
        <v>5020.3999999999942</v>
      </c>
      <c r="O46" s="55"/>
      <c r="P46" s="11"/>
    </row>
    <row r="47" spans="1:16" s="12" customFormat="1" ht="15.75" x14ac:dyDescent="0.2">
      <c r="A47" s="57" t="s">
        <v>163</v>
      </c>
      <c r="B47" s="27" t="s">
        <v>164</v>
      </c>
      <c r="C47" s="28">
        <f>SUM(C48:C54)</f>
        <v>30530038.699999999</v>
      </c>
      <c r="D47" s="28"/>
      <c r="E47" s="28">
        <f t="shared" ref="E47:M47" si="13">SUM(E48:E54)</f>
        <v>30530038.699999999</v>
      </c>
      <c r="F47" s="28">
        <f t="shared" si="13"/>
        <v>-247304.29999999789</v>
      </c>
      <c r="G47" s="28">
        <f t="shared" si="13"/>
        <v>30282734.400000002</v>
      </c>
      <c r="H47" s="28">
        <f t="shared" si="13"/>
        <v>130</v>
      </c>
      <c r="I47" s="28">
        <f t="shared" si="13"/>
        <v>30282864.400000002</v>
      </c>
      <c r="J47" s="28">
        <f t="shared" si="13"/>
        <v>48854.799999997806</v>
      </c>
      <c r="K47" s="28">
        <f t="shared" si="13"/>
        <v>30331719.199999996</v>
      </c>
      <c r="L47" s="28">
        <f t="shared" si="13"/>
        <v>-22744.600000000297</v>
      </c>
      <c r="M47" s="28">
        <f t="shared" si="13"/>
        <v>30308974.600000001</v>
      </c>
      <c r="N47" s="28">
        <f>N48+N49+N50+N51+N52+N53+N54</f>
        <v>-221064.10000000038</v>
      </c>
      <c r="O47" s="59"/>
      <c r="P47" s="11"/>
    </row>
    <row r="48" spans="1:16" ht="17.25" customHeight="1" x14ac:dyDescent="0.2">
      <c r="A48" s="50" t="s">
        <v>165</v>
      </c>
      <c r="B48" s="51" t="s">
        <v>166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17">
        <f>F48+J48</f>
        <v>25238.100000000559</v>
      </c>
      <c r="O48" s="60"/>
      <c r="P48" s="11"/>
    </row>
    <row r="49" spans="1:16" ht="18" customHeight="1" x14ac:dyDescent="0.25">
      <c r="A49" s="50" t="s">
        <v>167</v>
      </c>
      <c r="B49" s="51" t="s">
        <v>168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17">
        <f>F49+J49</f>
        <v>-19572.300000000745</v>
      </c>
      <c r="O49" s="55"/>
      <c r="P49" s="11"/>
    </row>
    <row r="50" spans="1:16" ht="19.5" customHeight="1" x14ac:dyDescent="0.25">
      <c r="A50" s="50" t="s">
        <v>169</v>
      </c>
      <c r="B50" s="51" t="s">
        <v>170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17">
        <f>F50+J50+L50</f>
        <v>46762.599999999977</v>
      </c>
      <c r="O50" s="55"/>
      <c r="P50" s="11"/>
    </row>
    <row r="51" spans="1:16" ht="18" customHeight="1" x14ac:dyDescent="0.25">
      <c r="A51" s="50" t="s">
        <v>171</v>
      </c>
      <c r="B51" s="51" t="s">
        <v>172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17">
        <f>F51+J51+L51</f>
        <v>3111.2999999998137</v>
      </c>
      <c r="O51" s="55"/>
      <c r="P51" s="11"/>
    </row>
    <row r="52" spans="1:16" ht="25.5" x14ac:dyDescent="0.25">
      <c r="A52" s="50" t="s">
        <v>173</v>
      </c>
      <c r="B52" s="51" t="s">
        <v>174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17">
        <f>F52+H52+J52+L52</f>
        <v>-198684.7</v>
      </c>
      <c r="O52" s="55"/>
      <c r="P52" s="11"/>
    </row>
    <row r="53" spans="1:16" ht="17.25" customHeight="1" x14ac:dyDescent="0.25">
      <c r="A53" s="50" t="s">
        <v>175</v>
      </c>
      <c r="B53" s="51" t="s">
        <v>176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17">
        <f>J53+L53</f>
        <v>-80877.79999999993</v>
      </c>
      <c r="O53" s="55"/>
      <c r="P53" s="11"/>
    </row>
    <row r="54" spans="1:16" ht="16.5" customHeight="1" x14ac:dyDescent="0.25">
      <c r="A54" s="50" t="s">
        <v>177</v>
      </c>
      <c r="B54" s="51" t="s">
        <v>178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17">
        <f>F54+J54+L54</f>
        <v>2958.6999999999534</v>
      </c>
      <c r="O54" s="54"/>
      <c r="P54" s="11"/>
    </row>
    <row r="55" spans="1:16" s="12" customFormat="1" ht="21" customHeight="1" x14ac:dyDescent="0.2">
      <c r="A55" s="57" t="s">
        <v>179</v>
      </c>
      <c r="B55" s="27" t="s">
        <v>180</v>
      </c>
      <c r="C55" s="28">
        <f>SUM(C56:C57)</f>
        <v>2101371.7000000002</v>
      </c>
      <c r="D55" s="28"/>
      <c r="E55" s="28">
        <f t="shared" ref="E55:M55" si="14">SUM(E56:E57)</f>
        <v>2101371.7000000002</v>
      </c>
      <c r="F55" s="28">
        <f t="shared" si="14"/>
        <v>263941.40000000014</v>
      </c>
      <c r="G55" s="28">
        <f t="shared" si="14"/>
        <v>2365313.1</v>
      </c>
      <c r="H55" s="28"/>
      <c r="I55" s="28">
        <f t="shared" si="14"/>
        <v>2365313.1</v>
      </c>
      <c r="J55" s="28">
        <f t="shared" si="14"/>
        <v>50926</v>
      </c>
      <c r="K55" s="28">
        <f t="shared" si="14"/>
        <v>2416239.1</v>
      </c>
      <c r="L55" s="28">
        <f t="shared" si="14"/>
        <v>34343.299999999814</v>
      </c>
      <c r="M55" s="28">
        <f t="shared" si="14"/>
        <v>2450582.4</v>
      </c>
      <c r="N55" s="28">
        <f>N56+N57</f>
        <v>349210.69999999995</v>
      </c>
      <c r="O55" s="59"/>
      <c r="P55" s="11"/>
    </row>
    <row r="56" spans="1:16" ht="18" customHeight="1" x14ac:dyDescent="0.2">
      <c r="A56" s="50" t="s">
        <v>181</v>
      </c>
      <c r="B56" s="51" t="s">
        <v>182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17">
        <f>F56+J56+L56</f>
        <v>349244.19999999995</v>
      </c>
      <c r="O56" s="60"/>
      <c r="P56" s="11"/>
    </row>
    <row r="57" spans="1:16" ht="18.75" customHeight="1" x14ac:dyDescent="0.25">
      <c r="A57" s="50" t="s">
        <v>183</v>
      </c>
      <c r="B57" s="51" t="s">
        <v>184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17">
        <f>F57+J57</f>
        <v>-33.5</v>
      </c>
      <c r="O57" s="55"/>
      <c r="P57" s="11"/>
    </row>
    <row r="58" spans="1:16" s="12" customFormat="1" ht="20.25" customHeight="1" x14ac:dyDescent="0.2">
      <c r="A58" s="57" t="s">
        <v>185</v>
      </c>
      <c r="B58" s="27" t="s">
        <v>186</v>
      </c>
      <c r="C58" s="28">
        <f>SUM(C59:C65)</f>
        <v>11012757.400000002</v>
      </c>
      <c r="D58" s="28">
        <f t="shared" ref="D58:N58" si="15">SUM(D59:D65)</f>
        <v>293500</v>
      </c>
      <c r="E58" s="28">
        <f t="shared" si="15"/>
        <v>11306257.399999999</v>
      </c>
      <c r="F58" s="28">
        <f t="shared" si="15"/>
        <v>78.799999999813735</v>
      </c>
      <c r="G58" s="28">
        <f t="shared" si="15"/>
        <v>11306336.199999999</v>
      </c>
      <c r="H58" s="28">
        <f t="shared" si="15"/>
        <v>40024.19999999908</v>
      </c>
      <c r="I58" s="28">
        <f t="shared" si="15"/>
        <v>11346360.399999999</v>
      </c>
      <c r="J58" s="28">
        <f t="shared" si="15"/>
        <v>948867.30000000028</v>
      </c>
      <c r="K58" s="28">
        <f t="shared" si="15"/>
        <v>12295227.700000001</v>
      </c>
      <c r="L58" s="28">
        <f t="shared" si="15"/>
        <v>1911951.7</v>
      </c>
      <c r="M58" s="28">
        <f t="shared" si="15"/>
        <v>14207179.399999999</v>
      </c>
      <c r="N58" s="28">
        <f t="shared" si="15"/>
        <v>3194421.9999999991</v>
      </c>
      <c r="O58" s="59"/>
      <c r="P58" s="11"/>
    </row>
    <row r="59" spans="1:16" ht="18.75" customHeight="1" x14ac:dyDescent="0.2">
      <c r="A59" s="50" t="s">
        <v>187</v>
      </c>
      <c r="B59" s="51" t="s">
        <v>188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17">
        <f>H59+J59+L59</f>
        <v>1004828.2999999989</v>
      </c>
      <c r="O59" s="60"/>
      <c r="P59" s="11"/>
    </row>
    <row r="60" spans="1:16" ht="21" customHeight="1" x14ac:dyDescent="0.25">
      <c r="A60" s="50" t="s">
        <v>189</v>
      </c>
      <c r="B60" s="51" t="s">
        <v>190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17">
        <f>D60+H60+J60+L60</f>
        <v>887218.60000000009</v>
      </c>
      <c r="O60" s="55"/>
      <c r="P60" s="11"/>
    </row>
    <row r="61" spans="1:16" ht="17.25" customHeight="1" x14ac:dyDescent="0.25">
      <c r="A61" s="50" t="s">
        <v>191</v>
      </c>
      <c r="B61" s="51" t="s">
        <v>192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17">
        <f>D61+J61+L61</f>
        <v>349562.7</v>
      </c>
      <c r="O61" s="55"/>
      <c r="P61" s="11"/>
    </row>
    <row r="62" spans="1:16" ht="17.25" customHeight="1" x14ac:dyDescent="0.25">
      <c r="A62" s="50" t="s">
        <v>193</v>
      </c>
      <c r="B62" s="51" t="s">
        <v>194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17">
        <f>J62+L62</f>
        <v>714.60000000000582</v>
      </c>
      <c r="O62" s="55"/>
      <c r="P62" s="11"/>
    </row>
    <row r="63" spans="1:16" ht="25.5" x14ac:dyDescent="0.25">
      <c r="A63" s="50" t="s">
        <v>195</v>
      </c>
      <c r="B63" s="51" t="s">
        <v>196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17">
        <f>J63</f>
        <v>28</v>
      </c>
      <c r="O63" s="55"/>
      <c r="P63" s="11"/>
    </row>
    <row r="64" spans="1:16" ht="17.25" customHeight="1" x14ac:dyDescent="0.25">
      <c r="A64" s="50" t="s">
        <v>197</v>
      </c>
      <c r="B64" s="51" t="s">
        <v>198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17">
        <f>J64+L64</f>
        <v>458.30000000000018</v>
      </c>
      <c r="O64" s="55"/>
      <c r="P64" s="11"/>
    </row>
    <row r="65" spans="1:16" ht="18.75" customHeight="1" x14ac:dyDescent="0.25">
      <c r="A65" s="50" t="s">
        <v>199</v>
      </c>
      <c r="B65" s="51" t="s">
        <v>200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17">
        <f>F65+H65+J65+L65</f>
        <v>951611.5</v>
      </c>
      <c r="O65" s="55"/>
      <c r="P65" s="11"/>
    </row>
    <row r="66" spans="1:16" s="12" customFormat="1" ht="24" customHeight="1" x14ac:dyDescent="0.2">
      <c r="A66" s="57" t="s">
        <v>201</v>
      </c>
      <c r="B66" s="27" t="s">
        <v>202</v>
      </c>
      <c r="C66" s="28">
        <f>SUM(C67:C71)</f>
        <v>42122098.199999996</v>
      </c>
      <c r="D66" s="28">
        <f t="shared" ref="D66:N66" si="16">SUM(D67:D71)</f>
        <v>90527.09999999986</v>
      </c>
      <c r="E66" s="28">
        <f t="shared" si="16"/>
        <v>42212625.299999997</v>
      </c>
      <c r="F66" s="28">
        <f t="shared" si="16"/>
        <v>19761.799999998882</v>
      </c>
      <c r="G66" s="28">
        <f t="shared" si="16"/>
        <v>42232387.100000001</v>
      </c>
      <c r="H66" s="28">
        <f t="shared" si="16"/>
        <v>15303.400000000373</v>
      </c>
      <c r="I66" s="28">
        <f t="shared" si="16"/>
        <v>42247690.5</v>
      </c>
      <c r="J66" s="28">
        <f t="shared" si="16"/>
        <v>388256.09999999986</v>
      </c>
      <c r="K66" s="28">
        <f t="shared" si="16"/>
        <v>42635946.600000001</v>
      </c>
      <c r="L66" s="28">
        <f t="shared" si="16"/>
        <v>23060.800000001444</v>
      </c>
      <c r="M66" s="28">
        <f t="shared" si="16"/>
        <v>42659007.399999999</v>
      </c>
      <c r="N66" s="28">
        <f t="shared" si="16"/>
        <v>536909.20000000042</v>
      </c>
      <c r="O66" s="59"/>
      <c r="P66" s="11"/>
    </row>
    <row r="67" spans="1:16" ht="19.5" customHeight="1" x14ac:dyDescent="0.2">
      <c r="A67" s="50" t="s">
        <v>203</v>
      </c>
      <c r="B67" s="51" t="s">
        <v>204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17"/>
      <c r="O67" s="60"/>
      <c r="P67" s="11"/>
    </row>
    <row r="68" spans="1:16" ht="20.25" customHeight="1" x14ac:dyDescent="0.25">
      <c r="A68" s="50" t="s">
        <v>205</v>
      </c>
      <c r="B68" s="51" t="s">
        <v>206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17">
        <f>J68+L68</f>
        <v>76320.799999999814</v>
      </c>
      <c r="O68" s="55"/>
      <c r="P68" s="11"/>
    </row>
    <row r="69" spans="1:16" ht="20.25" customHeight="1" x14ac:dyDescent="0.25">
      <c r="A69" s="50" t="s">
        <v>207</v>
      </c>
      <c r="B69" s="51" t="s">
        <v>208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17">
        <f>F69+J69+L69</f>
        <v>-17511.699999999255</v>
      </c>
      <c r="O69" s="55"/>
      <c r="P69" s="11"/>
    </row>
    <row r="70" spans="1:16" ht="20.25" customHeight="1" x14ac:dyDescent="0.25">
      <c r="A70" s="50" t="s">
        <v>209</v>
      </c>
      <c r="B70" s="51" t="s">
        <v>210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17">
        <f>F70+H70+J70+L70</f>
        <v>358897</v>
      </c>
      <c r="O70" s="55"/>
      <c r="P70" s="11"/>
    </row>
    <row r="71" spans="1:16" ht="18" customHeight="1" x14ac:dyDescent="0.25">
      <c r="A71" s="50" t="s">
        <v>211</v>
      </c>
      <c r="B71" s="51" t="s">
        <v>212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17">
        <f>D71+H71+J71+L71</f>
        <v>119203.09999999986</v>
      </c>
      <c r="O71" s="55"/>
      <c r="P71" s="11"/>
    </row>
    <row r="72" spans="1:16" s="12" customFormat="1" ht="18.75" customHeight="1" x14ac:dyDescent="0.25">
      <c r="A72" s="57" t="s">
        <v>213</v>
      </c>
      <c r="B72" s="27" t="s">
        <v>214</v>
      </c>
      <c r="C72" s="28">
        <f>SUM(C73:C76)</f>
        <v>1847129.7999999998</v>
      </c>
      <c r="D72" s="28"/>
      <c r="E72" s="28">
        <f t="shared" ref="E72:M72" si="17">SUM(E73:E76)</f>
        <v>1847129.7999999998</v>
      </c>
      <c r="F72" s="28">
        <f t="shared" si="17"/>
        <v>4331</v>
      </c>
      <c r="G72" s="28">
        <f t="shared" si="17"/>
        <v>1851460.7999999998</v>
      </c>
      <c r="H72" s="28"/>
      <c r="I72" s="28">
        <f t="shared" si="17"/>
        <v>1851460.7999999998</v>
      </c>
      <c r="J72" s="28">
        <f t="shared" si="17"/>
        <v>78164.700000000143</v>
      </c>
      <c r="K72" s="28">
        <f t="shared" si="17"/>
        <v>1929625.5000000002</v>
      </c>
      <c r="L72" s="28">
        <f t="shared" si="17"/>
        <v>38957.599999999977</v>
      </c>
      <c r="M72" s="28">
        <f t="shared" si="17"/>
        <v>1968583.1</v>
      </c>
      <c r="N72" s="28">
        <f>N73+N74+N75+N76</f>
        <v>121453.30000000012</v>
      </c>
      <c r="O72" s="54"/>
      <c r="P72" s="11"/>
    </row>
    <row r="73" spans="1:16" ht="20.25" customHeight="1" x14ac:dyDescent="0.25">
      <c r="A73" s="50" t="s">
        <v>215</v>
      </c>
      <c r="B73" s="51" t="s">
        <v>216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18">I73+J73</f>
        <v>615551.80000000005</v>
      </c>
      <c r="L73" s="52">
        <v>80</v>
      </c>
      <c r="M73" s="53">
        <f t="shared" ref="M73:M86" si="19">K73+L73</f>
        <v>615631.80000000005</v>
      </c>
      <c r="N73" s="17">
        <f>F73+J73+L73</f>
        <v>13293.20000000007</v>
      </c>
      <c r="O73" s="54"/>
      <c r="P73" s="11"/>
    </row>
    <row r="74" spans="1:16" ht="19.5" customHeight="1" x14ac:dyDescent="0.25">
      <c r="A74" s="50" t="s">
        <v>217</v>
      </c>
      <c r="B74" s="51" t="s">
        <v>218</v>
      </c>
      <c r="C74" s="15">
        <v>678777.2</v>
      </c>
      <c r="D74" s="52"/>
      <c r="E74" s="53">
        <f t="shared" ref="E74:E86" si="20">C74+D74</f>
        <v>678777.2</v>
      </c>
      <c r="F74" s="52"/>
      <c r="G74" s="53">
        <f t="shared" ref="G74:G86" si="21">E74+F74</f>
        <v>678777.2</v>
      </c>
      <c r="H74" s="52"/>
      <c r="I74" s="53">
        <f t="shared" ref="I74:I86" si="22">G74+H74</f>
        <v>678777.2</v>
      </c>
      <c r="J74" s="52">
        <v>69105.70000000007</v>
      </c>
      <c r="K74" s="53">
        <f t="shared" si="18"/>
        <v>747882.9</v>
      </c>
      <c r="L74" s="52">
        <v>38877.599999999977</v>
      </c>
      <c r="M74" s="53">
        <f t="shared" si="19"/>
        <v>786760.5</v>
      </c>
      <c r="N74" s="17">
        <f>J74+L74</f>
        <v>107983.30000000005</v>
      </c>
      <c r="O74" s="54"/>
      <c r="P74" s="11"/>
    </row>
    <row r="75" spans="1:16" ht="19.5" customHeight="1" x14ac:dyDescent="0.25">
      <c r="A75" s="50" t="s">
        <v>219</v>
      </c>
      <c r="B75" s="51" t="s">
        <v>220</v>
      </c>
      <c r="C75" s="15">
        <v>545150.19999999995</v>
      </c>
      <c r="D75" s="52"/>
      <c r="E75" s="53">
        <f t="shared" si="20"/>
        <v>545150.19999999995</v>
      </c>
      <c r="F75" s="52"/>
      <c r="G75" s="53">
        <f t="shared" si="21"/>
        <v>545150.19999999995</v>
      </c>
      <c r="H75" s="52"/>
      <c r="I75" s="53">
        <f t="shared" si="22"/>
        <v>545150.19999999995</v>
      </c>
      <c r="J75" s="52">
        <v>177</v>
      </c>
      <c r="K75" s="53">
        <f t="shared" si="18"/>
        <v>545327.19999999995</v>
      </c>
      <c r="L75" s="52"/>
      <c r="M75" s="53">
        <f t="shared" si="19"/>
        <v>545327.19999999995</v>
      </c>
      <c r="N75" s="17">
        <f>J75</f>
        <v>177</v>
      </c>
      <c r="O75" s="54"/>
      <c r="P75" s="11"/>
    </row>
    <row r="76" spans="1:16" ht="27.75" customHeight="1" x14ac:dyDescent="0.25">
      <c r="A76" s="50" t="s">
        <v>221</v>
      </c>
      <c r="B76" s="51" t="s">
        <v>222</v>
      </c>
      <c r="C76" s="15">
        <v>20863.8</v>
      </c>
      <c r="D76" s="52"/>
      <c r="E76" s="53">
        <f t="shared" si="20"/>
        <v>20863.8</v>
      </c>
      <c r="F76" s="52"/>
      <c r="G76" s="53">
        <f t="shared" si="21"/>
        <v>20863.8</v>
      </c>
      <c r="H76" s="52"/>
      <c r="I76" s="53">
        <f t="shared" si="22"/>
        <v>20863.8</v>
      </c>
      <c r="J76" s="52">
        <v>-0.2</v>
      </c>
      <c r="K76" s="53">
        <f t="shared" si="18"/>
        <v>20863.599999999999</v>
      </c>
      <c r="L76" s="52"/>
      <c r="M76" s="53">
        <f t="shared" si="19"/>
        <v>20863.599999999999</v>
      </c>
      <c r="N76" s="17">
        <f>J76</f>
        <v>-0.2</v>
      </c>
      <c r="O76" s="54"/>
      <c r="P76" s="11"/>
    </row>
    <row r="77" spans="1:16" s="12" customFormat="1" ht="21" customHeight="1" x14ac:dyDescent="0.25">
      <c r="A77" s="57" t="s">
        <v>223</v>
      </c>
      <c r="B77" s="27" t="s">
        <v>224</v>
      </c>
      <c r="C77" s="28">
        <f t="shared" ref="C77:N77" si="23">SUM(C78:C80)</f>
        <v>119853.1</v>
      </c>
      <c r="D77" s="28"/>
      <c r="E77" s="28">
        <f t="shared" si="23"/>
        <v>119853.1</v>
      </c>
      <c r="F77" s="28"/>
      <c r="G77" s="28">
        <f t="shared" si="23"/>
        <v>119853.1</v>
      </c>
      <c r="H77" s="28"/>
      <c r="I77" s="28">
        <f t="shared" si="23"/>
        <v>119853.1</v>
      </c>
      <c r="J77" s="28"/>
      <c r="K77" s="28">
        <f t="shared" si="23"/>
        <v>119853.1</v>
      </c>
      <c r="L77" s="28"/>
      <c r="M77" s="28">
        <f t="shared" si="23"/>
        <v>119853.1</v>
      </c>
      <c r="N77" s="28"/>
      <c r="O77" s="54"/>
      <c r="P77" s="11"/>
    </row>
    <row r="78" spans="1:16" ht="18.75" customHeight="1" x14ac:dyDescent="0.25">
      <c r="A78" s="50" t="s">
        <v>225</v>
      </c>
      <c r="B78" s="51" t="s">
        <v>226</v>
      </c>
      <c r="C78" s="61">
        <v>31201.200000000001</v>
      </c>
      <c r="D78" s="52"/>
      <c r="E78" s="53">
        <f t="shared" si="20"/>
        <v>31201.200000000001</v>
      </c>
      <c r="F78" s="52"/>
      <c r="G78" s="53">
        <f t="shared" si="21"/>
        <v>31201.200000000001</v>
      </c>
      <c r="H78" s="52"/>
      <c r="I78" s="53">
        <f t="shared" si="22"/>
        <v>31201.200000000001</v>
      </c>
      <c r="J78" s="52"/>
      <c r="K78" s="53">
        <f t="shared" si="18"/>
        <v>31201.200000000001</v>
      </c>
      <c r="L78" s="52">
        <v>1417.7000000000007</v>
      </c>
      <c r="M78" s="53">
        <f t="shared" si="19"/>
        <v>32618.9</v>
      </c>
      <c r="N78" s="17">
        <f>L78</f>
        <v>1417.7000000000007</v>
      </c>
      <c r="O78" s="54"/>
      <c r="P78" s="11"/>
    </row>
    <row r="79" spans="1:16" ht="21" customHeight="1" x14ac:dyDescent="0.25">
      <c r="A79" s="50" t="s">
        <v>227</v>
      </c>
      <c r="B79" s="51" t="s">
        <v>228</v>
      </c>
      <c r="C79" s="61">
        <v>18141.900000000001</v>
      </c>
      <c r="D79" s="52"/>
      <c r="E79" s="53">
        <f t="shared" si="20"/>
        <v>18141.900000000001</v>
      </c>
      <c r="F79" s="52"/>
      <c r="G79" s="53">
        <f t="shared" si="21"/>
        <v>18141.900000000001</v>
      </c>
      <c r="H79" s="52"/>
      <c r="I79" s="53">
        <f t="shared" si="22"/>
        <v>18141.900000000001</v>
      </c>
      <c r="J79" s="52"/>
      <c r="K79" s="53">
        <f t="shared" si="18"/>
        <v>18141.900000000001</v>
      </c>
      <c r="L79" s="52">
        <v>-1417.7000000000007</v>
      </c>
      <c r="M79" s="53">
        <f t="shared" si="19"/>
        <v>16724.2</v>
      </c>
      <c r="N79" s="17">
        <f>L79</f>
        <v>-1417.7000000000007</v>
      </c>
      <c r="O79" s="54"/>
      <c r="P79" s="11"/>
    </row>
    <row r="80" spans="1:16" ht="25.5" x14ac:dyDescent="0.25">
      <c r="A80" s="50" t="s">
        <v>229</v>
      </c>
      <c r="B80" s="51" t="s">
        <v>230</v>
      </c>
      <c r="C80" s="15">
        <v>70510</v>
      </c>
      <c r="D80" s="52"/>
      <c r="E80" s="53">
        <f t="shared" si="20"/>
        <v>70510</v>
      </c>
      <c r="F80" s="52"/>
      <c r="G80" s="53">
        <f t="shared" si="21"/>
        <v>70510</v>
      </c>
      <c r="H80" s="52"/>
      <c r="I80" s="53">
        <f t="shared" si="22"/>
        <v>70510</v>
      </c>
      <c r="J80" s="52"/>
      <c r="K80" s="53">
        <f t="shared" si="18"/>
        <v>70510</v>
      </c>
      <c r="L80" s="52"/>
      <c r="M80" s="53">
        <f t="shared" si="19"/>
        <v>70510</v>
      </c>
      <c r="N80" s="17"/>
      <c r="O80" s="54"/>
      <c r="P80" s="11"/>
    </row>
    <row r="81" spans="1:16" s="12" customFormat="1" ht="17.25" customHeight="1" x14ac:dyDescent="0.25">
      <c r="A81" s="57" t="s">
        <v>231</v>
      </c>
      <c r="B81" s="27" t="s">
        <v>232</v>
      </c>
      <c r="C81" s="28">
        <f>SUM(C82)</f>
        <v>2175715.2999999998</v>
      </c>
      <c r="D81" s="28"/>
      <c r="E81" s="28">
        <f t="shared" ref="E81:N81" si="24">SUM(E82)</f>
        <v>2175715.2999999998</v>
      </c>
      <c r="F81" s="28"/>
      <c r="G81" s="28">
        <f t="shared" si="24"/>
        <v>2175715.2999999998</v>
      </c>
      <c r="H81" s="28"/>
      <c r="I81" s="28">
        <f t="shared" si="24"/>
        <v>2175715.2999999998</v>
      </c>
      <c r="J81" s="28"/>
      <c r="K81" s="28">
        <f t="shared" si="24"/>
        <v>2175715.2999999998</v>
      </c>
      <c r="L81" s="28">
        <f t="shared" si="24"/>
        <v>-49413.5</v>
      </c>
      <c r="M81" s="28">
        <f t="shared" si="24"/>
        <v>2126301.7999999998</v>
      </c>
      <c r="N81" s="28">
        <f t="shared" si="24"/>
        <v>-49413.5</v>
      </c>
      <c r="O81" s="54"/>
      <c r="P81" s="11"/>
    </row>
    <row r="82" spans="1:16" ht="25.5" x14ac:dyDescent="0.25">
      <c r="A82" s="50" t="s">
        <v>233</v>
      </c>
      <c r="B82" s="51" t="s">
        <v>234</v>
      </c>
      <c r="C82" s="15">
        <v>2175715.2999999998</v>
      </c>
      <c r="D82" s="52"/>
      <c r="E82" s="53">
        <f t="shared" si="20"/>
        <v>2175715.2999999998</v>
      </c>
      <c r="F82" s="52"/>
      <c r="G82" s="53">
        <f t="shared" si="21"/>
        <v>2175715.2999999998</v>
      </c>
      <c r="H82" s="52"/>
      <c r="I82" s="53">
        <f t="shared" si="22"/>
        <v>2175715.2999999998</v>
      </c>
      <c r="J82" s="52"/>
      <c r="K82" s="53">
        <f t="shared" si="18"/>
        <v>2175715.2999999998</v>
      </c>
      <c r="L82" s="52">
        <v>-49413.5</v>
      </c>
      <c r="M82" s="53">
        <f t="shared" si="19"/>
        <v>2126301.7999999998</v>
      </c>
      <c r="N82" s="17">
        <f>L82</f>
        <v>-49413.5</v>
      </c>
      <c r="O82" s="55"/>
      <c r="P82" s="11"/>
    </row>
    <row r="83" spans="1:16" s="12" customFormat="1" ht="27" customHeight="1" x14ac:dyDescent="0.25">
      <c r="A83" s="57" t="s">
        <v>235</v>
      </c>
      <c r="B83" s="27" t="s">
        <v>236</v>
      </c>
      <c r="C83" s="28">
        <f t="shared" ref="C83:M83" si="25">SUM(C84:C86)</f>
        <v>5608696</v>
      </c>
      <c r="D83" s="28"/>
      <c r="E83" s="28">
        <f t="shared" si="25"/>
        <v>5608696</v>
      </c>
      <c r="F83" s="28">
        <f t="shared" si="25"/>
        <v>48007.100000000093</v>
      </c>
      <c r="G83" s="28">
        <f t="shared" si="25"/>
        <v>5656703.0999999996</v>
      </c>
      <c r="H83" s="28"/>
      <c r="I83" s="28">
        <f t="shared" si="25"/>
        <v>5656703.0999999996</v>
      </c>
      <c r="J83" s="28">
        <f t="shared" si="25"/>
        <v>478076.79999999981</v>
      </c>
      <c r="K83" s="28">
        <f t="shared" si="25"/>
        <v>6134779.9000000004</v>
      </c>
      <c r="L83" s="28">
        <f t="shared" si="25"/>
        <v>0</v>
      </c>
      <c r="M83" s="28">
        <f t="shared" si="25"/>
        <v>6134779.9000000004</v>
      </c>
      <c r="N83" s="28">
        <f>N84+N85+N86</f>
        <v>526083.89999999991</v>
      </c>
      <c r="O83" s="54"/>
      <c r="P83" s="11"/>
    </row>
    <row r="84" spans="1:16" ht="38.25" x14ac:dyDescent="0.25">
      <c r="A84" s="50" t="s">
        <v>237</v>
      </c>
      <c r="B84" s="51" t="s">
        <v>238</v>
      </c>
      <c r="C84" s="15">
        <v>3430574.3</v>
      </c>
      <c r="D84" s="52"/>
      <c r="E84" s="53">
        <f t="shared" si="20"/>
        <v>3430574.3</v>
      </c>
      <c r="F84" s="52"/>
      <c r="G84" s="53">
        <f t="shared" si="21"/>
        <v>3430574.3</v>
      </c>
      <c r="H84" s="52"/>
      <c r="I84" s="53">
        <f t="shared" si="22"/>
        <v>3430574.3</v>
      </c>
      <c r="J84" s="52"/>
      <c r="K84" s="53">
        <f t="shared" si="18"/>
        <v>3430574.3</v>
      </c>
      <c r="L84" s="52"/>
      <c r="M84" s="53">
        <f t="shared" si="19"/>
        <v>3430574.3</v>
      </c>
      <c r="N84" s="17"/>
      <c r="O84" s="54"/>
      <c r="P84" s="11"/>
    </row>
    <row r="85" spans="1:16" ht="18" customHeight="1" x14ac:dyDescent="0.25">
      <c r="A85" s="50" t="s">
        <v>239</v>
      </c>
      <c r="B85" s="51" t="s">
        <v>240</v>
      </c>
      <c r="C85" s="15">
        <v>857645.3</v>
      </c>
      <c r="D85" s="52"/>
      <c r="E85" s="53">
        <f t="shared" si="20"/>
        <v>857645.3</v>
      </c>
      <c r="F85" s="52"/>
      <c r="G85" s="53">
        <f t="shared" si="21"/>
        <v>857645.3</v>
      </c>
      <c r="H85" s="52"/>
      <c r="I85" s="53">
        <f t="shared" si="22"/>
        <v>857645.3</v>
      </c>
      <c r="J85" s="52">
        <v>478943.89999999991</v>
      </c>
      <c r="K85" s="53">
        <f t="shared" si="18"/>
        <v>1336589.2</v>
      </c>
      <c r="L85" s="52"/>
      <c r="M85" s="53">
        <f t="shared" si="19"/>
        <v>1336589.2</v>
      </c>
      <c r="N85" s="17">
        <f>J85</f>
        <v>478943.89999999991</v>
      </c>
      <c r="O85" s="54"/>
      <c r="P85" s="11"/>
    </row>
    <row r="86" spans="1:16" ht="20.25" customHeight="1" x14ac:dyDescent="0.25">
      <c r="A86" s="50" t="s">
        <v>241</v>
      </c>
      <c r="B86" s="51" t="s">
        <v>242</v>
      </c>
      <c r="C86" s="15">
        <v>1320476.3999999999</v>
      </c>
      <c r="D86" s="52"/>
      <c r="E86" s="53">
        <f t="shared" si="20"/>
        <v>1320476.3999999999</v>
      </c>
      <c r="F86" s="52">
        <v>48007.100000000093</v>
      </c>
      <c r="G86" s="53">
        <f t="shared" si="21"/>
        <v>1368483.5</v>
      </c>
      <c r="H86" s="52"/>
      <c r="I86" s="53">
        <f t="shared" si="22"/>
        <v>1368483.5</v>
      </c>
      <c r="J86" s="52">
        <v>-867.10000000009313</v>
      </c>
      <c r="K86" s="53">
        <f t="shared" si="18"/>
        <v>1367616.4</v>
      </c>
      <c r="L86" s="52"/>
      <c r="M86" s="53">
        <f t="shared" si="19"/>
        <v>1367616.4</v>
      </c>
      <c r="N86" s="17">
        <f>F86+J86</f>
        <v>47140</v>
      </c>
      <c r="O86" s="54"/>
      <c r="P86" s="11"/>
    </row>
    <row r="87" spans="1:16" s="12" customFormat="1" ht="15.75" customHeight="1" thickBot="1" x14ac:dyDescent="0.3">
      <c r="A87" s="85" t="s">
        <v>243</v>
      </c>
      <c r="B87" s="86"/>
      <c r="C87" s="36">
        <f t="shared" ref="C87:N87" si="26">SUM(C7+C17+C20+C25+C36+C42+C47+C55+C58+C66+C72+C77+C81+C83)</f>
        <v>121043229.09999999</v>
      </c>
      <c r="D87" s="36">
        <f t="shared" si="26"/>
        <v>88716.499999999767</v>
      </c>
      <c r="E87" s="36">
        <f t="shared" si="26"/>
        <v>121131945.59999998</v>
      </c>
      <c r="F87" s="36">
        <f t="shared" si="26"/>
        <v>427544.00000000076</v>
      </c>
      <c r="G87" s="36">
        <f t="shared" si="26"/>
        <v>121559489.59999999</v>
      </c>
      <c r="H87" s="36">
        <f t="shared" si="26"/>
        <v>3417599.3</v>
      </c>
      <c r="I87" s="36">
        <f t="shared" si="26"/>
        <v>124977088.89999998</v>
      </c>
      <c r="J87" s="36">
        <f t="shared" si="26"/>
        <v>2133166.1999999983</v>
      </c>
      <c r="K87" s="36">
        <f t="shared" si="26"/>
        <v>127110255.09999998</v>
      </c>
      <c r="L87" s="36">
        <f t="shared" si="26"/>
        <v>2589937.5000000014</v>
      </c>
      <c r="M87" s="36">
        <f t="shared" si="26"/>
        <v>129700192.59999998</v>
      </c>
      <c r="N87" s="36">
        <f t="shared" si="26"/>
        <v>8656963.5</v>
      </c>
      <c r="O87" s="54"/>
      <c r="P87" s="11"/>
    </row>
    <row r="89" spans="1:16" x14ac:dyDescent="0.2">
      <c r="M89" s="30"/>
    </row>
    <row r="90" spans="1:16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30"/>
      <c r="N90" s="30"/>
      <c r="P90" s="30"/>
    </row>
    <row r="91" spans="1:16" x14ac:dyDescent="0.2">
      <c r="D91" s="62"/>
      <c r="E91" s="62"/>
      <c r="F91" s="62"/>
      <c r="G91" s="62"/>
      <c r="H91" s="62"/>
      <c r="I91" s="62"/>
      <c r="J91" s="62"/>
      <c r="K91" s="62"/>
      <c r="L91" s="62"/>
      <c r="M91" s="30"/>
      <c r="O91" s="63"/>
    </row>
    <row r="92" spans="1:16" x14ac:dyDescent="0.2">
      <c r="D92" s="62"/>
      <c r="E92" s="62"/>
      <c r="F92" s="62"/>
      <c r="G92" s="62"/>
      <c r="H92" s="62"/>
      <c r="I92" s="62"/>
      <c r="J92" s="62"/>
      <c r="K92" s="62"/>
      <c r="L92" s="62"/>
      <c r="M92" s="30"/>
    </row>
    <row r="93" spans="1:16" x14ac:dyDescent="0.2">
      <c r="M93" s="30"/>
    </row>
    <row r="94" spans="1:16" x14ac:dyDescent="0.2">
      <c r="M94" s="30"/>
    </row>
    <row r="95" spans="1:16" x14ac:dyDescent="0.2">
      <c r="M95" s="30"/>
    </row>
    <row r="96" spans="1:16" x14ac:dyDescent="0.2">
      <c r="D96" s="62"/>
      <c r="E96" s="62"/>
      <c r="F96" s="62"/>
      <c r="G96" s="62"/>
      <c r="H96" s="62"/>
      <c r="I96" s="62"/>
      <c r="J96" s="62"/>
      <c r="K96" s="62"/>
      <c r="L96" s="62"/>
      <c r="M96" s="30"/>
    </row>
    <row r="97" spans="13:13" x14ac:dyDescent="0.2">
      <c r="M97" s="30"/>
    </row>
  </sheetData>
  <mergeCells count="12">
    <mergeCell ref="A87:B87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39370078740157483" right="0.39370078740157483" top="0.19685039370078741" bottom="0.19685039370078741" header="0" footer="0"/>
  <pageSetup paperSize="8" scale="82" fitToHeight="0" orientation="landscape" r:id="rId1"/>
  <rowBreaks count="1" manualBreakCount="1">
    <brk id="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2021-05-28T12:51:39Z</cp:lastPrinted>
  <dcterms:created xsi:type="dcterms:W3CDTF">2021-01-28T12:39:41Z</dcterms:created>
  <dcterms:modified xsi:type="dcterms:W3CDTF">2021-05-28T12:51:46Z</dcterms:modified>
</cp:coreProperties>
</file>