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10" yWindow="300" windowWidth="13185" windowHeight="12465"/>
  </bookViews>
  <sheets>
    <sheet name="Доходы ОБ  " sheetId="1" r:id="rId1"/>
  </sheets>
  <definedNames>
    <definedName name="_xlnm.Print_Titles" localSheetId="0">'Доходы ОБ  '!$3:$4</definedName>
    <definedName name="_xlnm.Print_Area" localSheetId="0">'Доходы ОБ  '!$A$1:$I$45</definedName>
  </definedNames>
  <calcPr calcId="145621"/>
</workbook>
</file>

<file path=xl/calcChain.xml><?xml version="1.0" encoding="utf-8"?>
<calcChain xmlns="http://schemas.openxmlformats.org/spreadsheetml/2006/main">
  <c r="E42" i="1" l="1"/>
  <c r="D12" i="1" l="1"/>
  <c r="C12" i="1"/>
  <c r="E9" i="1"/>
  <c r="E10" i="1"/>
  <c r="E12" i="1"/>
  <c r="E13" i="1"/>
  <c r="E14" i="1"/>
  <c r="E16" i="1"/>
  <c r="E20" i="1"/>
  <c r="E21" i="1"/>
  <c r="E22" i="1"/>
  <c r="E24" i="1"/>
  <c r="E25" i="1"/>
  <c r="E26" i="1"/>
  <c r="E27" i="1"/>
  <c r="E29" i="1"/>
  <c r="E30" i="1"/>
  <c r="E31" i="1"/>
  <c r="E33" i="1"/>
  <c r="E34" i="1"/>
  <c r="E35" i="1"/>
  <c r="E38" i="1"/>
  <c r="E39" i="1"/>
  <c r="E40" i="1"/>
  <c r="E41" i="1"/>
  <c r="C37" i="1" l="1"/>
  <c r="C36" i="1" s="1"/>
  <c r="D37" i="1"/>
  <c r="C28" i="1"/>
  <c r="D28" i="1"/>
  <c r="E28" i="1" s="1"/>
  <c r="C23" i="1"/>
  <c r="D23" i="1"/>
  <c r="E23" i="1" s="1"/>
  <c r="C19" i="1"/>
  <c r="D19" i="1"/>
  <c r="E19" i="1" s="1"/>
  <c r="C15" i="1"/>
  <c r="D15" i="1"/>
  <c r="C11" i="1"/>
  <c r="D11" i="1"/>
  <c r="E11" i="1" s="1"/>
  <c r="C8" i="1"/>
  <c r="D8" i="1"/>
  <c r="E8" i="1" s="1"/>
  <c r="G9" i="1"/>
  <c r="G10" i="1"/>
  <c r="G13" i="1"/>
  <c r="G14" i="1"/>
  <c r="G16" i="1"/>
  <c r="G18" i="1"/>
  <c r="G20" i="1"/>
  <c r="G21" i="1"/>
  <c r="G22" i="1"/>
  <c r="G24" i="1"/>
  <c r="G25" i="1"/>
  <c r="G26" i="1"/>
  <c r="G27" i="1"/>
  <c r="G29" i="1"/>
  <c r="G30" i="1"/>
  <c r="G31" i="1"/>
  <c r="G32" i="1"/>
  <c r="G33" i="1"/>
  <c r="G34" i="1"/>
  <c r="G35" i="1"/>
  <c r="G38" i="1"/>
  <c r="G39" i="1"/>
  <c r="G40" i="1"/>
  <c r="G41" i="1"/>
  <c r="G42" i="1"/>
  <c r="G43" i="1"/>
  <c r="G44" i="1"/>
  <c r="E15" i="1" l="1"/>
  <c r="E37" i="1"/>
  <c r="D36" i="1"/>
  <c r="E36" i="1" s="1"/>
  <c r="D7" i="1"/>
  <c r="C7" i="1"/>
  <c r="F15" i="1"/>
  <c r="G15" i="1" s="1"/>
  <c r="F28" i="1"/>
  <c r="G28" i="1" s="1"/>
  <c r="F23" i="1"/>
  <c r="F19" i="1"/>
  <c r="F12" i="1"/>
  <c r="F8" i="1"/>
  <c r="G8" i="1" s="1"/>
  <c r="D6" i="1" l="1"/>
  <c r="E7" i="1"/>
  <c r="G23" i="1"/>
  <c r="G19" i="1"/>
  <c r="F11" i="1"/>
  <c r="G12" i="1"/>
  <c r="C6" i="1"/>
  <c r="F7" i="1"/>
  <c r="G7" i="1" s="1"/>
  <c r="D45" i="1" l="1"/>
  <c r="E6" i="1"/>
  <c r="G11" i="1"/>
  <c r="C45" i="1"/>
  <c r="F6" i="1"/>
  <c r="G6" i="1" s="1"/>
  <c r="E45" i="1" l="1"/>
  <c r="F37" i="1"/>
  <c r="G37" i="1" l="1"/>
  <c r="F36" i="1"/>
  <c r="G36" i="1" l="1"/>
  <c r="F45" i="1"/>
  <c r="G45" i="1" l="1"/>
</calcChain>
</file>

<file path=xl/sharedStrings.xml><?xml version="1.0" encoding="utf-8"?>
<sst xmlns="http://schemas.openxmlformats.org/spreadsheetml/2006/main" count="121" uniqueCount="111">
  <si>
    <t>ВСЕГО ДОХОДОВ:</t>
  </si>
  <si>
    <t>Иные межбюджетные трансферты</t>
  </si>
  <si>
    <t xml:space="preserve">Субвенции бюджетам субъектов Российской Федерации и муниципальных образований </t>
  </si>
  <si>
    <t>Субсидии бюджетам субъектов Российской Федерации и муниципальных образований (межбюджетные субсидии)</t>
  </si>
  <si>
    <t>Дотации бюджетам субъектов Российской Федерации и муниципальных образований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</si>
  <si>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</si>
  <si>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</si>
  <si>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</si>
  <si>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</si>
  <si>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</si>
  <si>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</si>
  <si>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</si>
  <si>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</si>
  <si>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</si>
  <si>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</si>
  <si>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</si>
  <si>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</si>
  <si>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</si>
  <si>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</si>
  <si>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</si>
  <si>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</si>
  <si>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</si>
  <si>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</si>
  <si>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</si>
  <si>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</si>
  <si>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</si>
  <si>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</si>
  <si>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</si>
  <si>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</si>
  <si>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</si>
  <si>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</si>
  <si>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</si>
  <si>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</si>
  <si>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</si>
  <si>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</si>
  <si>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</si>
  <si>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</si>
  <si>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</si>
  <si>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</si>
  <si>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</si>
  <si>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</si>
  <si>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</si>
  <si>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</si>
  <si>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</si>
  <si>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</si>
  <si>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</si>
  <si>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</si>
  <si>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</si>
  <si>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на нефтепродукты</t>
  </si>
  <si>
    <t>Акцизы на алкогольную продукцию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</si>
  <si>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</si>
  <si>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</si>
  <si>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</si>
  <si>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</si>
  <si>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</si>
  <si>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</si>
  <si>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</si>
  <si>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</si>
  <si>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</si>
  <si>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</si>
  <si>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</si>
  <si>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</si>
  <si>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</si>
  <si>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</si>
  <si>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</si>
  <si>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>Наименование доходного источника</t>
  </si>
  <si>
    <t>Код бюджетной 
классификации</t>
  </si>
  <si>
    <t>тыс. рублей</t>
  </si>
  <si>
    <t>2 02 10000 00 0000 150</t>
  </si>
  <si>
    <t>2 02 20000 00 0000 150</t>
  </si>
  <si>
    <t>2 02 30000 00 0000 150</t>
  </si>
  <si>
    <t>2 02 40000 00 0000 150</t>
  </si>
  <si>
    <t>2 03 00000 00 0000 000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</si>
  <si>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</si>
  <si>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</si>
  <si>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</si>
  <si>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2 19 00000 0000 00 000</t>
  </si>
  <si>
    <t>ВОЗВРАТ ОСТАТКОВ СУБСИДИЙ, СУБВЕНЦИЙ И ИНЫХ МЕЖБЮДЖЕТНЫХ ТРАНСФЕРТОВ, ИМЕЮЩИХ ЦЕЛЕВОЕ НАЗНАЧЕНИЕ, ПРОШЛЫХ ЛЕТ</t>
  </si>
  <si>
    <t>Налог на профессиональный доход</t>
  </si>
  <si>
    <t>1 05 06000 01 0000 110</t>
  </si>
  <si>
    <t>Сведения об исполнении доходов областного бюджета Саратовской области по видам доходов за 2020 год</t>
  </si>
  <si>
    <t xml:space="preserve">уточненный бюджет           (ред. 177-ЗСО от 23.12.2020)  </t>
  </si>
  <si>
    <t xml:space="preserve">первоначальный бюджет              (ред. 130-ЗСО      от 26.11.2019) </t>
  </si>
  <si>
    <t>исполнения от уточненного бюджета</t>
  </si>
  <si>
    <t xml:space="preserve">Закон Саратовской области «Об областном бюджете на 2020 год и на плановый период 2021 и 2022 годов» </t>
  </si>
  <si>
    <t>5=4/3</t>
  </si>
  <si>
    <t>7=6/4</t>
  </si>
  <si>
    <t>отклонение  уточненного бюджета от первоначального бюджета, в %</t>
  </si>
  <si>
    <t>Предоставление целевых федеральных средств под фактическую потребность областных министерств и ведомств</t>
  </si>
  <si>
    <t>Дополнительное поступление в течение года в доход областного бюджета целевых федеральных средств; предоставление целевых федеральных средств под фактическую потребность областных министерств и ведомств</t>
  </si>
  <si>
    <t>Фактические затраты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сложились ниже запланированных</t>
  </si>
  <si>
    <t>Приведение в соответствие со сложившей динамикой поступлений</t>
  </si>
  <si>
    <t>Отсутствие достоверных сведений о наличии задолженности по отмененным налогам</t>
  </si>
  <si>
    <t>Рост численности налогоплательщиков</t>
  </si>
  <si>
    <t>Рост количества транспортных средств</t>
  </si>
  <si>
    <t>Снижение количества объектов налогообложения (пунктов приема ставок тотализаторов и  букмекерских контор)</t>
  </si>
  <si>
    <t>Увеличение объектов налогообложения</t>
  </si>
  <si>
    <t>Снижение количества юридически значимых действий</t>
  </si>
  <si>
    <t>Увеличение доходов от сдачи в аренду имущества и платежей от государственных унитарных предприятий</t>
  </si>
  <si>
    <t>Снижение доходов по платежам за негативное воздействие на окружающую среду</t>
  </si>
  <si>
    <t>Внеплановые поступления от реализации имущества</t>
  </si>
  <si>
    <t>Увеличение спроса на выполнение органами государственной власти отдельных процедур, оказываемых на платной основе, осуществляемых в рамках определенных функций</t>
  </si>
  <si>
    <t>Наличие невыясненных поступлений на конец отчетного периода</t>
  </si>
  <si>
    <t>Пояснения отклонений</t>
  </si>
  <si>
    <t xml:space="preserve"> уточненного бюджета от первоначального бюджета</t>
  </si>
  <si>
    <t xml:space="preserve">Предоставление целевых федеральных средств под фактическую потребность областных министерств и ведомств, в том числе выделение средств из резервного фонда Правительства РФ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годов"; </t>
  </si>
  <si>
    <t>Дополнительное поступление в доход областного бюджета  дотации бюджетам субъектов Российской Федерации на поддержку мер по обеспечению сбалансированности бюджетов.</t>
  </si>
  <si>
    <t>Выделение средств из резервного фонда Правительства Российской Федерации на оказание неотложных мер поддержки субъектам малого и среднего предпринимательства в условиях ухудшения ситуации в  связи с распространением новой коронавирусной инфекции  и  на софинансирование капитальных вложений в объекты государственной (муниципальной) собственности субъектов Российской Федерации и  иных мероприятия; выделена субсидия на мероприятия по развитию рынка газомоторного топлива; дополнительная субсидия на поддержку малого и среднего предпринимательства; увеличина субсидия на на реализацию программ формирования современной городской среды; увеличена субсидия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</si>
  <si>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Возврат средств произведен в конце  года, внесение изменений в сводную бюджетную роспись не поступало</t>
  </si>
  <si>
    <t xml:space="preserve">В связи с опережающими сроками реализации областной адресной программы "Переселение граждан из аварийного жилищного фонда" в 2020 году от  Фонда содействия реформированию жилищно-коммунального хозяйства поступили средства, которые были запланированы на 2021-2023 годы.
</t>
  </si>
  <si>
    <t>Возврат остатков субсидий, субвенций и иных межбюджетных трансфертов, имеющих целевое назначение, прошлых лет главными распорядителями средств областного бюджета в связи с отсутствием необходимости в их использовании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</si>
</sst>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.0%"/>
  </numFmts>
  <fonts count="15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165" fontId="9" fillId="0" borderId="0" applyFont="0" applyFill="0" applyBorder="0" applyAlignment="0" applyProtection="0"/>
    <xf numFmtId="4" fontId="10" fillId="0" borderId="2">
      <alignment horizontal="right" shrinkToFit="1"/>
    </xf>
    <xf numFmtId="0" fontId="12" fillId="0" borderId="0"/>
    <xf numFmtId="0" fontId="13" fillId="0" borderId="0"/>
    <xf numFmtId="4" fontId="14" fillId="0" borderId="2">
      <alignment horizontal="right"/>
    </xf>
  </cellStyleXfs>
  <cellXfs count="4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center"/>
    </xf>
    <xf numFmtId="164" fontId="11" fillId="0" borderId="1" xfId="3" applyNumberFormat="1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7">
    <cellStyle name="xl45" xfId="3"/>
    <cellStyle name="xl60" xfId="6"/>
    <cellStyle name="Обычный" xfId="0" builtinId="0"/>
    <cellStyle name="Обычный 2" xfId="1"/>
    <cellStyle name="Обычный 2 2" xfId="5"/>
    <cellStyle name="Обычный 3" xfId="4"/>
    <cellStyle name="Финансовый 2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showZeros="0" tabSelected="1" view="pageBreakPreview" zoomScale="55" zoomScaleNormal="70" zoomScaleSheetLayoutView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K47" sqref="K47"/>
    </sheetView>
  </sheetViews>
  <sheetFormatPr defaultRowHeight="15" x14ac:dyDescent="0.25"/>
  <cols>
    <col min="1" max="1" width="31.5" style="1" customWidth="1"/>
    <col min="2" max="2" width="78.5" style="1" customWidth="1"/>
    <col min="3" max="3" width="24.6640625" style="1" customWidth="1"/>
    <col min="4" max="4" width="22.33203125" style="1" customWidth="1"/>
    <col min="5" max="5" width="25.1640625" style="1" customWidth="1"/>
    <col min="6" max="6" width="19.83203125" style="1" customWidth="1"/>
    <col min="7" max="7" width="17.1640625" style="1" customWidth="1"/>
    <col min="8" max="8" width="75.1640625" style="1" customWidth="1"/>
    <col min="9" max="9" width="60.5" style="1" customWidth="1"/>
    <col min="10" max="11" width="12.33203125" style="1" customWidth="1"/>
    <col min="12" max="16384" width="9.33203125" style="1"/>
  </cols>
  <sheetData>
    <row r="1" spans="1:19" ht="30" customHeight="1" x14ac:dyDescent="0.25">
      <c r="A1" s="37" t="s">
        <v>80</v>
      </c>
      <c r="B1" s="37"/>
      <c r="C1" s="37"/>
      <c r="D1" s="37"/>
      <c r="E1" s="37"/>
      <c r="F1" s="37"/>
      <c r="G1" s="37"/>
      <c r="H1" s="37"/>
      <c r="I1" s="37"/>
    </row>
    <row r="2" spans="1:19" ht="12" customHeight="1" x14ac:dyDescent="0.25">
      <c r="H2" s="2"/>
      <c r="I2" s="8" t="s">
        <v>67</v>
      </c>
    </row>
    <row r="3" spans="1:19" ht="48" customHeight="1" x14ac:dyDescent="0.25">
      <c r="A3" s="36" t="s">
        <v>66</v>
      </c>
      <c r="B3" s="36" t="s">
        <v>65</v>
      </c>
      <c r="C3" s="40" t="s">
        <v>84</v>
      </c>
      <c r="D3" s="41"/>
      <c r="E3" s="42"/>
      <c r="F3" s="36" t="s">
        <v>63</v>
      </c>
      <c r="G3" s="38" t="s">
        <v>64</v>
      </c>
      <c r="H3" s="36" t="s">
        <v>103</v>
      </c>
      <c r="I3" s="36"/>
      <c r="L3" s="32"/>
      <c r="M3" s="32"/>
      <c r="N3" s="32"/>
      <c r="O3" s="32"/>
      <c r="P3" s="32"/>
      <c r="Q3" s="32"/>
      <c r="R3" s="32"/>
      <c r="S3" s="32"/>
    </row>
    <row r="4" spans="1:19" ht="82.5" customHeight="1" x14ac:dyDescent="0.25">
      <c r="A4" s="36"/>
      <c r="B4" s="36"/>
      <c r="C4" s="28" t="s">
        <v>82</v>
      </c>
      <c r="D4" s="28" t="s">
        <v>81</v>
      </c>
      <c r="E4" s="28" t="s">
        <v>87</v>
      </c>
      <c r="F4" s="36"/>
      <c r="G4" s="39"/>
      <c r="H4" s="25" t="s">
        <v>104</v>
      </c>
      <c r="I4" s="25" t="s">
        <v>83</v>
      </c>
      <c r="K4" s="6"/>
      <c r="L4" s="32"/>
      <c r="M4" s="32"/>
      <c r="N4" s="32"/>
      <c r="O4" s="32"/>
      <c r="P4" s="32"/>
      <c r="Q4" s="32"/>
      <c r="R4" s="32"/>
      <c r="S4" s="32"/>
    </row>
    <row r="5" spans="1:19" ht="12.75" customHeight="1" x14ac:dyDescent="0.25">
      <c r="A5" s="7">
        <v>1</v>
      </c>
      <c r="B5" s="7">
        <v>2</v>
      </c>
      <c r="C5" s="7">
        <v>3</v>
      </c>
      <c r="D5" s="7">
        <v>4</v>
      </c>
      <c r="E5" s="7" t="s">
        <v>85</v>
      </c>
      <c r="F5" s="7">
        <v>6</v>
      </c>
      <c r="G5" s="7" t="s">
        <v>86</v>
      </c>
      <c r="H5" s="7">
        <v>8</v>
      </c>
      <c r="I5" s="7">
        <v>9</v>
      </c>
      <c r="J5" s="6"/>
      <c r="K5" s="6"/>
      <c r="L5" s="5"/>
      <c r="M5" s="5"/>
      <c r="N5" s="5"/>
      <c r="O5" s="5"/>
      <c r="P5" s="5"/>
      <c r="Q5" s="5"/>
    </row>
    <row r="6" spans="1:19" ht="20.25" customHeight="1" x14ac:dyDescent="0.25">
      <c r="A6" s="12" t="s">
        <v>62</v>
      </c>
      <c r="B6" s="13" t="s">
        <v>61</v>
      </c>
      <c r="C6" s="22">
        <f t="shared" ref="C6:D6" si="0">C7+C28</f>
        <v>73669099</v>
      </c>
      <c r="D6" s="22">
        <f t="shared" si="0"/>
        <v>66790164.300000012</v>
      </c>
      <c r="E6" s="26">
        <f t="shared" ref="E6:E16" si="1">D6/C6</f>
        <v>0.90662387902965957</v>
      </c>
      <c r="F6" s="22">
        <f>F7+F28</f>
        <v>67804619.507129997</v>
      </c>
      <c r="G6" s="26">
        <f t="shared" ref="G6:G16" si="2">F6/D6</f>
        <v>1.0151886915949686</v>
      </c>
      <c r="H6" s="29"/>
      <c r="I6" s="29"/>
      <c r="L6" s="33"/>
      <c r="M6" s="33"/>
      <c r="N6" s="33"/>
      <c r="O6" s="33"/>
      <c r="P6" s="33"/>
      <c r="Q6" s="33"/>
      <c r="R6" s="33"/>
      <c r="S6" s="33"/>
    </row>
    <row r="7" spans="1:19" ht="20.25" customHeight="1" x14ac:dyDescent="0.25">
      <c r="A7" s="12"/>
      <c r="B7" s="13" t="s">
        <v>60</v>
      </c>
      <c r="C7" s="22">
        <f t="shared" ref="C7:D7" si="3">C8+C11+C15+C19+C23+C26+C27</f>
        <v>72392527.5</v>
      </c>
      <c r="D7" s="22">
        <f t="shared" si="3"/>
        <v>65452267.800000012</v>
      </c>
      <c r="E7" s="26">
        <f t="shared" si="1"/>
        <v>0.90413016453942729</v>
      </c>
      <c r="F7" s="22">
        <f>F8+F11+F15+F19+F23+F26+F27</f>
        <v>66458229.707129993</v>
      </c>
      <c r="G7" s="26">
        <f t="shared" si="2"/>
        <v>1.0153693972866435</v>
      </c>
      <c r="H7" s="29"/>
      <c r="I7" s="29"/>
      <c r="K7" s="4"/>
      <c r="L7" s="33"/>
      <c r="M7" s="33"/>
      <c r="N7" s="33"/>
      <c r="O7" s="33"/>
      <c r="P7" s="33"/>
      <c r="Q7" s="33"/>
      <c r="R7" s="33"/>
      <c r="S7" s="33"/>
    </row>
    <row r="8" spans="1:19" ht="20.25" customHeight="1" x14ac:dyDescent="0.25">
      <c r="A8" s="15" t="s">
        <v>59</v>
      </c>
      <c r="B8" s="16" t="s">
        <v>58</v>
      </c>
      <c r="C8" s="23">
        <f t="shared" ref="C8:F8" si="4">C9+C10</f>
        <v>47371961.900000006</v>
      </c>
      <c r="D8" s="23">
        <f t="shared" si="4"/>
        <v>41647081.900000006</v>
      </c>
      <c r="E8" s="27">
        <f t="shared" si="1"/>
        <v>0.87915045587335072</v>
      </c>
      <c r="F8" s="23">
        <f t="shared" si="4"/>
        <v>42857035.502629995</v>
      </c>
      <c r="G8" s="27">
        <f t="shared" si="2"/>
        <v>1.0290525421573411</v>
      </c>
      <c r="H8" s="29"/>
      <c r="I8" s="29"/>
      <c r="J8" s="3"/>
      <c r="K8" s="4"/>
      <c r="L8" s="33"/>
      <c r="M8" s="33"/>
      <c r="N8" s="33"/>
      <c r="O8" s="33"/>
      <c r="P8" s="33"/>
      <c r="Q8" s="33"/>
      <c r="R8" s="33"/>
      <c r="S8" s="33"/>
    </row>
    <row r="9" spans="1:19" ht="45" customHeight="1" x14ac:dyDescent="0.25">
      <c r="A9" s="15" t="s">
        <v>57</v>
      </c>
      <c r="B9" s="16" t="s">
        <v>56</v>
      </c>
      <c r="C9" s="24">
        <v>22973015.800000001</v>
      </c>
      <c r="D9" s="24">
        <v>17248135.800000001</v>
      </c>
      <c r="E9" s="27">
        <f t="shared" si="1"/>
        <v>0.75079980574426808</v>
      </c>
      <c r="F9" s="24">
        <v>17576103.702629998</v>
      </c>
      <c r="G9" s="27">
        <f t="shared" si="2"/>
        <v>1.0190146869454726</v>
      </c>
      <c r="H9" s="29" t="s">
        <v>91</v>
      </c>
      <c r="I9" s="29"/>
      <c r="J9" s="3"/>
      <c r="K9" s="4"/>
      <c r="L9" s="33"/>
      <c r="M9" s="33"/>
      <c r="N9" s="33"/>
      <c r="O9" s="33"/>
      <c r="P9" s="33"/>
      <c r="Q9" s="33"/>
      <c r="R9" s="33"/>
      <c r="S9" s="33"/>
    </row>
    <row r="10" spans="1:19" ht="28.5" customHeight="1" x14ac:dyDescent="0.25">
      <c r="A10" s="15" t="s">
        <v>55</v>
      </c>
      <c r="B10" s="16" t="s">
        <v>54</v>
      </c>
      <c r="C10" s="24">
        <v>24398946.100000001</v>
      </c>
      <c r="D10" s="24">
        <v>24398946.100000001</v>
      </c>
      <c r="E10" s="27">
        <f t="shared" si="1"/>
        <v>1</v>
      </c>
      <c r="F10" s="24">
        <v>25280931.800000001</v>
      </c>
      <c r="G10" s="27">
        <f t="shared" si="2"/>
        <v>1.0361485162672661</v>
      </c>
      <c r="H10" s="29"/>
      <c r="I10" s="29"/>
      <c r="J10" s="3"/>
      <c r="K10" s="4"/>
      <c r="L10" s="33"/>
      <c r="M10" s="33"/>
      <c r="N10" s="33"/>
      <c r="O10" s="33"/>
      <c r="P10" s="33"/>
      <c r="Q10" s="33"/>
      <c r="R10" s="33"/>
      <c r="S10" s="33"/>
    </row>
    <row r="11" spans="1:19" ht="47.25" customHeight="1" x14ac:dyDescent="0.25">
      <c r="A11" s="15" t="s">
        <v>53</v>
      </c>
      <c r="B11" s="18" t="s">
        <v>52</v>
      </c>
      <c r="C11" s="23">
        <f t="shared" ref="C11:F11" si="5">C12</f>
        <v>9429670.7999999989</v>
      </c>
      <c r="D11" s="23">
        <f t="shared" si="5"/>
        <v>8589306.4000000004</v>
      </c>
      <c r="E11" s="27">
        <f t="shared" si="1"/>
        <v>0.91088083371903095</v>
      </c>
      <c r="F11" s="23">
        <f t="shared" si="5"/>
        <v>8423187.4289999995</v>
      </c>
      <c r="G11" s="27">
        <f t="shared" si="2"/>
        <v>0.98065979215737364</v>
      </c>
      <c r="H11" s="29"/>
      <c r="I11" s="29"/>
      <c r="J11" s="4"/>
      <c r="K11" s="4"/>
      <c r="L11" s="3"/>
      <c r="M11" s="3"/>
      <c r="N11" s="3"/>
      <c r="O11" s="3"/>
      <c r="P11" s="3"/>
      <c r="Q11" s="3"/>
    </row>
    <row r="12" spans="1:19" ht="45" customHeight="1" x14ac:dyDescent="0.25">
      <c r="A12" s="15" t="s">
        <v>51</v>
      </c>
      <c r="B12" s="16" t="s">
        <v>50</v>
      </c>
      <c r="C12" s="23">
        <f>C13+C14</f>
        <v>9429670.7999999989</v>
      </c>
      <c r="D12" s="23">
        <f>D13+D14</f>
        <v>8589306.4000000004</v>
      </c>
      <c r="E12" s="27">
        <f t="shared" si="1"/>
        <v>0.91088083371903095</v>
      </c>
      <c r="F12" s="23">
        <f t="shared" ref="F12" si="6">F13+F14</f>
        <v>8423187.4289999995</v>
      </c>
      <c r="G12" s="27">
        <f t="shared" si="2"/>
        <v>0.98065979215737364</v>
      </c>
      <c r="H12" s="29"/>
      <c r="I12" s="29"/>
      <c r="L12" s="30"/>
      <c r="M12" s="30"/>
      <c r="N12" s="30"/>
      <c r="O12" s="30"/>
      <c r="P12" s="30"/>
      <c r="Q12" s="30"/>
    </row>
    <row r="13" spans="1:19" ht="43.5" customHeight="1" x14ac:dyDescent="0.25">
      <c r="A13" s="15"/>
      <c r="B13" s="19" t="s">
        <v>49</v>
      </c>
      <c r="C13" s="23">
        <v>2034245.7</v>
      </c>
      <c r="D13" s="23">
        <v>1932626.1</v>
      </c>
      <c r="E13" s="27">
        <f t="shared" si="1"/>
        <v>0.95004556234283799</v>
      </c>
      <c r="F13" s="24">
        <v>1871224.0489999999</v>
      </c>
      <c r="G13" s="27">
        <f t="shared" si="2"/>
        <v>0.96822869617666851</v>
      </c>
      <c r="H13" s="29" t="s">
        <v>91</v>
      </c>
      <c r="I13" s="29"/>
      <c r="L13" s="30"/>
      <c r="M13" s="30"/>
      <c r="N13" s="30"/>
      <c r="O13" s="30"/>
      <c r="P13" s="30"/>
      <c r="Q13" s="30"/>
    </row>
    <row r="14" spans="1:19" ht="45" customHeight="1" x14ac:dyDescent="0.25">
      <c r="A14" s="15"/>
      <c r="B14" s="19" t="s">
        <v>48</v>
      </c>
      <c r="C14" s="23">
        <v>7395425.0999999996</v>
      </c>
      <c r="D14" s="23">
        <v>6656680.2999999998</v>
      </c>
      <c r="E14" s="27">
        <f t="shared" si="1"/>
        <v>0.90010786533420506</v>
      </c>
      <c r="F14" s="24">
        <v>6551963.379999999</v>
      </c>
      <c r="G14" s="27">
        <f t="shared" si="2"/>
        <v>0.98426889751637903</v>
      </c>
      <c r="H14" s="29" t="s">
        <v>91</v>
      </c>
      <c r="I14" s="29"/>
      <c r="L14" s="30"/>
      <c r="M14" s="30"/>
      <c r="N14" s="30"/>
      <c r="O14" s="30"/>
      <c r="P14" s="30"/>
      <c r="Q14" s="30"/>
    </row>
    <row r="15" spans="1:19" ht="19.5" customHeight="1" x14ac:dyDescent="0.25">
      <c r="A15" s="15" t="s">
        <v>47</v>
      </c>
      <c r="B15" s="16" t="s">
        <v>46</v>
      </c>
      <c r="C15" s="23">
        <f t="shared" ref="C15:D15" si="7">C16+C17+C18</f>
        <v>4671566.4000000004</v>
      </c>
      <c r="D15" s="23">
        <f t="shared" si="7"/>
        <v>4672086.4000000004</v>
      </c>
      <c r="E15" s="27">
        <f t="shared" si="1"/>
        <v>1.0001113117005036</v>
      </c>
      <c r="F15" s="23">
        <f>F16+F17+F18</f>
        <v>4577818.9000000004</v>
      </c>
      <c r="G15" s="27">
        <f t="shared" si="2"/>
        <v>0.97982325412475246</v>
      </c>
      <c r="H15" s="29"/>
      <c r="I15" s="29"/>
      <c r="L15" s="30"/>
      <c r="M15" s="30"/>
      <c r="N15" s="30"/>
      <c r="O15" s="30"/>
      <c r="P15" s="30"/>
      <c r="Q15" s="30"/>
    </row>
    <row r="16" spans="1:19" ht="37.5" customHeight="1" x14ac:dyDescent="0.25">
      <c r="A16" s="15" t="s">
        <v>45</v>
      </c>
      <c r="B16" s="16" t="s">
        <v>44</v>
      </c>
      <c r="C16" s="23">
        <v>4671566.4000000004</v>
      </c>
      <c r="D16" s="23">
        <v>4671566.4000000004</v>
      </c>
      <c r="E16" s="27">
        <f t="shared" si="1"/>
        <v>1</v>
      </c>
      <c r="F16" s="23">
        <v>4576805.5999999996</v>
      </c>
      <c r="G16" s="27">
        <f t="shared" si="2"/>
        <v>0.97971541194405354</v>
      </c>
      <c r="H16" s="29"/>
      <c r="I16" s="29"/>
      <c r="L16" s="30"/>
      <c r="M16" s="30"/>
      <c r="N16" s="30"/>
      <c r="O16" s="30"/>
      <c r="P16" s="30"/>
      <c r="Q16" s="30"/>
    </row>
    <row r="17" spans="1:17" ht="36.75" customHeight="1" x14ac:dyDescent="0.25">
      <c r="A17" s="15" t="s">
        <v>43</v>
      </c>
      <c r="B17" s="16" t="s">
        <v>42</v>
      </c>
      <c r="C17" s="16"/>
      <c r="D17" s="23"/>
      <c r="E17" s="27"/>
      <c r="F17" s="24">
        <v>7.3</v>
      </c>
      <c r="G17" s="27"/>
      <c r="H17" s="29"/>
      <c r="I17" s="29" t="s">
        <v>92</v>
      </c>
      <c r="L17" s="30"/>
      <c r="M17" s="30"/>
      <c r="N17" s="30"/>
      <c r="O17" s="30"/>
      <c r="P17" s="30"/>
      <c r="Q17" s="30"/>
    </row>
    <row r="18" spans="1:17" ht="41.25" customHeight="1" x14ac:dyDescent="0.25">
      <c r="A18" s="15" t="s">
        <v>79</v>
      </c>
      <c r="B18" s="16" t="s">
        <v>78</v>
      </c>
      <c r="C18" s="16"/>
      <c r="D18" s="23">
        <v>520</v>
      </c>
      <c r="E18" s="27"/>
      <c r="F18" s="24">
        <v>1006.0000000007451</v>
      </c>
      <c r="G18" s="27">
        <f t="shared" ref="G18:G45" si="8">F18/D18</f>
        <v>1.9346153846168175</v>
      </c>
      <c r="H18" s="29" t="s">
        <v>91</v>
      </c>
      <c r="I18" s="29" t="s">
        <v>93</v>
      </c>
      <c r="L18" s="9"/>
      <c r="M18" s="9"/>
      <c r="N18" s="9"/>
      <c r="O18" s="9"/>
      <c r="P18" s="9"/>
      <c r="Q18" s="9"/>
    </row>
    <row r="19" spans="1:17" ht="29.25" customHeight="1" x14ac:dyDescent="0.25">
      <c r="A19" s="20" t="s">
        <v>41</v>
      </c>
      <c r="B19" s="16" t="s">
        <v>40</v>
      </c>
      <c r="C19" s="23">
        <f t="shared" ref="C19:F19" si="9">C20+C21+C22</f>
        <v>10497713.9</v>
      </c>
      <c r="D19" s="23">
        <f t="shared" si="9"/>
        <v>10165146.699999999</v>
      </c>
      <c r="E19" s="27">
        <f t="shared" ref="E19:E31" si="10">D19/C19</f>
        <v>0.96832003585085313</v>
      </c>
      <c r="F19" s="23">
        <f t="shared" si="9"/>
        <v>10260499.199999999</v>
      </c>
      <c r="G19" s="27">
        <f t="shared" si="8"/>
        <v>1.0093803368327188</v>
      </c>
      <c r="H19" s="29"/>
      <c r="I19" s="29"/>
    </row>
    <row r="20" spans="1:17" ht="21.75" customHeight="1" x14ac:dyDescent="0.25">
      <c r="A20" s="15" t="s">
        <v>39</v>
      </c>
      <c r="B20" s="16" t="s">
        <v>38</v>
      </c>
      <c r="C20" s="24">
        <v>8055980.2000000002</v>
      </c>
      <c r="D20" s="24">
        <v>7726021</v>
      </c>
      <c r="E20" s="27">
        <f t="shared" si="10"/>
        <v>0.95904170668145383</v>
      </c>
      <c r="F20" s="24">
        <v>7502327.7000000002</v>
      </c>
      <c r="G20" s="27">
        <f t="shared" si="8"/>
        <v>0.9710467652107081</v>
      </c>
      <c r="H20" s="29"/>
      <c r="I20" s="29"/>
    </row>
    <row r="21" spans="1:17" ht="29.25" customHeight="1" x14ac:dyDescent="0.25">
      <c r="A21" s="15" t="s">
        <v>37</v>
      </c>
      <c r="B21" s="16" t="s">
        <v>36</v>
      </c>
      <c r="C21" s="24">
        <v>2432325.7000000002</v>
      </c>
      <c r="D21" s="24">
        <v>2432325.6999999997</v>
      </c>
      <c r="E21" s="27">
        <f t="shared" si="10"/>
        <v>0.99999999999999978</v>
      </c>
      <c r="F21" s="24">
        <v>2751353.5</v>
      </c>
      <c r="G21" s="27">
        <f t="shared" si="8"/>
        <v>1.1311616285598596</v>
      </c>
      <c r="H21" s="29"/>
      <c r="I21" s="29" t="s">
        <v>94</v>
      </c>
    </row>
    <row r="22" spans="1:17" ht="64.5" customHeight="1" x14ac:dyDescent="0.25">
      <c r="A22" s="15" t="s">
        <v>35</v>
      </c>
      <c r="B22" s="16" t="s">
        <v>34</v>
      </c>
      <c r="C22" s="24">
        <v>9408</v>
      </c>
      <c r="D22" s="24">
        <v>6800</v>
      </c>
      <c r="E22" s="27">
        <f t="shared" si="10"/>
        <v>0.72278911564625847</v>
      </c>
      <c r="F22" s="24">
        <v>6818</v>
      </c>
      <c r="G22" s="27">
        <f t="shared" si="8"/>
        <v>1.0026470588235294</v>
      </c>
      <c r="H22" s="29" t="s">
        <v>95</v>
      </c>
      <c r="I22" s="29"/>
    </row>
    <row r="23" spans="1:17" ht="33" customHeight="1" x14ac:dyDescent="0.25">
      <c r="A23" s="20" t="s">
        <v>33</v>
      </c>
      <c r="B23" s="16" t="s">
        <v>32</v>
      </c>
      <c r="C23" s="23">
        <f t="shared" ref="C23:F23" si="11">C24+C25</f>
        <v>61928.7</v>
      </c>
      <c r="D23" s="23">
        <f t="shared" si="11"/>
        <v>62355.199999999997</v>
      </c>
      <c r="E23" s="27">
        <f t="shared" si="10"/>
        <v>1.0068869522531556</v>
      </c>
      <c r="F23" s="23">
        <f t="shared" si="11"/>
        <v>66786.175499999998</v>
      </c>
      <c r="G23" s="27">
        <f t="shared" si="8"/>
        <v>1.0710602403648775</v>
      </c>
      <c r="H23" s="29"/>
      <c r="I23" s="29"/>
    </row>
    <row r="24" spans="1:17" ht="27.75" customHeight="1" x14ac:dyDescent="0.25">
      <c r="A24" s="15" t="s">
        <v>31</v>
      </c>
      <c r="B24" s="16" t="s">
        <v>30</v>
      </c>
      <c r="C24" s="24">
        <v>60442</v>
      </c>
      <c r="D24" s="24">
        <v>60442</v>
      </c>
      <c r="E24" s="27">
        <f t="shared" si="10"/>
        <v>1</v>
      </c>
      <c r="F24" s="24">
        <v>64686.713300000003</v>
      </c>
      <c r="G24" s="27">
        <f t="shared" si="8"/>
        <v>1.0702278763111743</v>
      </c>
      <c r="H24" s="29"/>
      <c r="I24" s="29" t="s">
        <v>96</v>
      </c>
    </row>
    <row r="25" spans="1:17" ht="37.5" customHeight="1" x14ac:dyDescent="0.25">
      <c r="A25" s="15" t="s">
        <v>29</v>
      </c>
      <c r="B25" s="16" t="s">
        <v>28</v>
      </c>
      <c r="C25" s="24">
        <v>1486.7</v>
      </c>
      <c r="D25" s="24">
        <v>1913.2</v>
      </c>
      <c r="E25" s="27">
        <f t="shared" si="10"/>
        <v>1.2868769758525593</v>
      </c>
      <c r="F25" s="24">
        <v>2099.4621999999999</v>
      </c>
      <c r="G25" s="27">
        <f t="shared" si="8"/>
        <v>1.0973563662973029</v>
      </c>
      <c r="H25" s="29" t="s">
        <v>91</v>
      </c>
      <c r="I25" s="29" t="s">
        <v>96</v>
      </c>
    </row>
    <row r="26" spans="1:17" ht="42" customHeight="1" x14ac:dyDescent="0.25">
      <c r="A26" s="15" t="s">
        <v>27</v>
      </c>
      <c r="B26" s="16" t="s">
        <v>26</v>
      </c>
      <c r="C26" s="17">
        <v>358462.3</v>
      </c>
      <c r="D26" s="17">
        <v>315067.7</v>
      </c>
      <c r="E26" s="27">
        <f t="shared" si="10"/>
        <v>0.87894236018683147</v>
      </c>
      <c r="F26" s="17">
        <v>271689.7</v>
      </c>
      <c r="G26" s="27">
        <f t="shared" si="8"/>
        <v>0.86232165340972755</v>
      </c>
      <c r="H26" s="29" t="s">
        <v>91</v>
      </c>
      <c r="I26" s="29" t="s">
        <v>97</v>
      </c>
    </row>
    <row r="27" spans="1:17" ht="49.5" customHeight="1" x14ac:dyDescent="0.25">
      <c r="A27" s="15" t="s">
        <v>25</v>
      </c>
      <c r="B27" s="16" t="s">
        <v>24</v>
      </c>
      <c r="C27" s="17">
        <v>1223.5</v>
      </c>
      <c r="D27" s="17">
        <v>1223.5</v>
      </c>
      <c r="E27" s="27">
        <f t="shared" si="10"/>
        <v>1</v>
      </c>
      <c r="F27" s="17">
        <v>1212.8</v>
      </c>
      <c r="G27" s="27">
        <f t="shared" si="8"/>
        <v>0.99125459746628519</v>
      </c>
      <c r="H27" s="29"/>
      <c r="I27" s="29"/>
    </row>
    <row r="28" spans="1:17" ht="24.75" customHeight="1" x14ac:dyDescent="0.25">
      <c r="A28" s="15"/>
      <c r="B28" s="13" t="s">
        <v>23</v>
      </c>
      <c r="C28" s="10">
        <f t="shared" ref="C28:F28" si="12">C29+C30+C31+C32+C33+C34+C35</f>
        <v>1276571.5</v>
      </c>
      <c r="D28" s="10">
        <f t="shared" si="12"/>
        <v>1337896.5</v>
      </c>
      <c r="E28" s="26">
        <f t="shared" si="10"/>
        <v>1.0480388290040941</v>
      </c>
      <c r="F28" s="10">
        <f t="shared" si="12"/>
        <v>1346389.8</v>
      </c>
      <c r="G28" s="26">
        <f t="shared" si="8"/>
        <v>1.0063482489116311</v>
      </c>
      <c r="H28" s="29"/>
      <c r="I28" s="29"/>
    </row>
    <row r="29" spans="1:17" ht="51" customHeight="1" x14ac:dyDescent="0.25">
      <c r="A29" s="15" t="s">
        <v>22</v>
      </c>
      <c r="B29" s="16" t="s">
        <v>21</v>
      </c>
      <c r="C29" s="17">
        <v>99368.8</v>
      </c>
      <c r="D29" s="17">
        <v>48056</v>
      </c>
      <c r="E29" s="27">
        <f t="shared" si="10"/>
        <v>0.48361256249446505</v>
      </c>
      <c r="F29" s="17">
        <v>50837.599999999999</v>
      </c>
      <c r="G29" s="27">
        <f t="shared" si="8"/>
        <v>1.0578824704511403</v>
      </c>
      <c r="H29" s="29" t="s">
        <v>91</v>
      </c>
      <c r="I29" s="29" t="s">
        <v>98</v>
      </c>
    </row>
    <row r="30" spans="1:17" ht="37.5" customHeight="1" x14ac:dyDescent="0.25">
      <c r="A30" s="15" t="s">
        <v>20</v>
      </c>
      <c r="B30" s="16" t="s">
        <v>19</v>
      </c>
      <c r="C30" s="17">
        <v>114194</v>
      </c>
      <c r="D30" s="17">
        <v>109657.60000000001</v>
      </c>
      <c r="E30" s="27">
        <f t="shared" si="10"/>
        <v>0.96027462038285727</v>
      </c>
      <c r="F30" s="17">
        <v>98499.7</v>
      </c>
      <c r="G30" s="27">
        <f t="shared" si="8"/>
        <v>0.89824781866464332</v>
      </c>
      <c r="H30" s="29"/>
      <c r="I30" s="29" t="s">
        <v>99</v>
      </c>
    </row>
    <row r="31" spans="1:17" ht="39.75" customHeight="1" x14ac:dyDescent="0.25">
      <c r="A31" s="15" t="s">
        <v>18</v>
      </c>
      <c r="B31" s="16" t="s">
        <v>17</v>
      </c>
      <c r="C31" s="17">
        <v>225329.5</v>
      </c>
      <c r="D31" s="17">
        <v>223580.79999999999</v>
      </c>
      <c r="E31" s="27">
        <f t="shared" si="10"/>
        <v>0.99223936501878351</v>
      </c>
      <c r="F31" s="17">
        <v>221573.9</v>
      </c>
      <c r="G31" s="27">
        <f t="shared" si="8"/>
        <v>0.9910238267328858</v>
      </c>
      <c r="H31" s="29"/>
      <c r="I31" s="29"/>
    </row>
    <row r="32" spans="1:17" ht="44.25" customHeight="1" x14ac:dyDescent="0.25">
      <c r="A32" s="15" t="s">
        <v>16</v>
      </c>
      <c r="B32" s="16" t="s">
        <v>15</v>
      </c>
      <c r="C32" s="17"/>
      <c r="D32" s="17">
        <v>1585.7</v>
      </c>
      <c r="E32" s="27"/>
      <c r="F32" s="17">
        <v>1719.7</v>
      </c>
      <c r="G32" s="27">
        <f t="shared" si="8"/>
        <v>1.0845052658132055</v>
      </c>
      <c r="H32" s="29" t="s">
        <v>91</v>
      </c>
      <c r="I32" s="29" t="s">
        <v>100</v>
      </c>
    </row>
    <row r="33" spans="1:9" ht="87" customHeight="1" x14ac:dyDescent="0.25">
      <c r="A33" s="15" t="s">
        <v>14</v>
      </c>
      <c r="B33" s="16" t="s">
        <v>13</v>
      </c>
      <c r="C33" s="17">
        <v>14000</v>
      </c>
      <c r="D33" s="17">
        <v>17735.900000000001</v>
      </c>
      <c r="E33" s="27">
        <f t="shared" ref="E33:E42" si="13">D33/C33</f>
        <v>1.26685</v>
      </c>
      <c r="F33" s="17">
        <v>18743.3</v>
      </c>
      <c r="G33" s="27">
        <f t="shared" si="8"/>
        <v>1.0568000496168786</v>
      </c>
      <c r="H33" s="29" t="s">
        <v>91</v>
      </c>
      <c r="I33" s="29" t="s">
        <v>101</v>
      </c>
    </row>
    <row r="34" spans="1:9" ht="43.5" customHeight="1" x14ac:dyDescent="0.25">
      <c r="A34" s="15" t="s">
        <v>12</v>
      </c>
      <c r="B34" s="16" t="s">
        <v>11</v>
      </c>
      <c r="C34" s="17">
        <v>817639.2</v>
      </c>
      <c r="D34" s="17">
        <v>931240.5</v>
      </c>
      <c r="E34" s="27">
        <f t="shared" si="13"/>
        <v>1.1389381771324076</v>
      </c>
      <c r="F34" s="17">
        <v>948199.3</v>
      </c>
      <c r="G34" s="27">
        <f t="shared" si="8"/>
        <v>1.0182109777227257</v>
      </c>
      <c r="H34" s="29" t="s">
        <v>91</v>
      </c>
      <c r="I34" s="29"/>
    </row>
    <row r="35" spans="1:9" ht="40.5" customHeight="1" x14ac:dyDescent="0.25">
      <c r="A35" s="15" t="s">
        <v>10</v>
      </c>
      <c r="B35" s="16" t="s">
        <v>9</v>
      </c>
      <c r="C35" s="17">
        <v>6040</v>
      </c>
      <c r="D35" s="17">
        <v>6040</v>
      </c>
      <c r="E35" s="27">
        <f t="shared" si="13"/>
        <v>1</v>
      </c>
      <c r="F35" s="17">
        <v>6816.3</v>
      </c>
      <c r="G35" s="27">
        <f t="shared" si="8"/>
        <v>1.1285264900662253</v>
      </c>
      <c r="H35" s="29"/>
      <c r="I35" s="29" t="s">
        <v>102</v>
      </c>
    </row>
    <row r="36" spans="1:9" ht="20.25" customHeight="1" x14ac:dyDescent="0.25">
      <c r="A36" s="12" t="s">
        <v>8</v>
      </c>
      <c r="B36" s="13" t="s">
        <v>7</v>
      </c>
      <c r="C36" s="14">
        <f t="shared" ref="C36:D36" si="14">SUM(C37+C42+C43+C44)</f>
        <v>34748147.800000004</v>
      </c>
      <c r="D36" s="14">
        <f t="shared" si="14"/>
        <v>62493132</v>
      </c>
      <c r="E36" s="26">
        <f t="shared" si="13"/>
        <v>1.7984593699696416</v>
      </c>
      <c r="F36" s="14">
        <f>SUM(F37+F42+F43+F44)</f>
        <v>60558543.300000004</v>
      </c>
      <c r="G36" s="26">
        <f t="shared" si="8"/>
        <v>0.96904317901685588</v>
      </c>
      <c r="H36" s="29"/>
      <c r="I36" s="29"/>
    </row>
    <row r="37" spans="1:9" ht="31.5" x14ac:dyDescent="0.25">
      <c r="A37" s="15" t="s">
        <v>6</v>
      </c>
      <c r="B37" s="16" t="s">
        <v>5</v>
      </c>
      <c r="C37" s="17">
        <f t="shared" ref="C37:D37" si="15">SUM(C38:C41)</f>
        <v>34122899.400000006</v>
      </c>
      <c r="D37" s="17">
        <f t="shared" si="15"/>
        <v>61332484.299999997</v>
      </c>
      <c r="E37" s="27">
        <f t="shared" si="13"/>
        <v>1.797399558022317</v>
      </c>
      <c r="F37" s="17">
        <f>SUM(F38:F41)</f>
        <v>59602702.100000001</v>
      </c>
      <c r="G37" s="27">
        <f t="shared" si="8"/>
        <v>0.97179663893053825</v>
      </c>
      <c r="H37" s="17"/>
      <c r="I37" s="17"/>
    </row>
    <row r="38" spans="1:9" ht="81.75" customHeight="1" x14ac:dyDescent="0.25">
      <c r="A38" s="21" t="s">
        <v>68</v>
      </c>
      <c r="B38" s="16" t="s">
        <v>4</v>
      </c>
      <c r="C38" s="17">
        <v>12074102.800000001</v>
      </c>
      <c r="D38" s="17">
        <v>23253611.899999999</v>
      </c>
      <c r="E38" s="27">
        <f t="shared" si="13"/>
        <v>1.9259080600175109</v>
      </c>
      <c r="F38" s="17">
        <v>23253611.899999999</v>
      </c>
      <c r="G38" s="27">
        <f t="shared" si="8"/>
        <v>1</v>
      </c>
      <c r="H38" s="29" t="s">
        <v>106</v>
      </c>
      <c r="I38" s="29"/>
    </row>
    <row r="39" spans="1:9" ht="408.75" customHeight="1" x14ac:dyDescent="0.25">
      <c r="A39" s="21" t="s">
        <v>69</v>
      </c>
      <c r="B39" s="16" t="s">
        <v>3</v>
      </c>
      <c r="C39" s="17">
        <v>12878086.9</v>
      </c>
      <c r="D39" s="17">
        <v>19761347.699999999</v>
      </c>
      <c r="E39" s="27">
        <f t="shared" si="13"/>
        <v>1.5344940481804017</v>
      </c>
      <c r="F39" s="17">
        <v>18558192.5</v>
      </c>
      <c r="G39" s="27">
        <f t="shared" si="8"/>
        <v>0.9391157314640034</v>
      </c>
      <c r="H39" s="29" t="s">
        <v>107</v>
      </c>
      <c r="I39" s="29" t="s">
        <v>88</v>
      </c>
    </row>
    <row r="40" spans="1:9" ht="175.5" customHeight="1" x14ac:dyDescent="0.25">
      <c r="A40" s="21" t="s">
        <v>70</v>
      </c>
      <c r="B40" s="16" t="s">
        <v>2</v>
      </c>
      <c r="C40" s="17">
        <v>5872072.2000000002</v>
      </c>
      <c r="D40" s="17">
        <v>7795584.4000000004</v>
      </c>
      <c r="E40" s="27">
        <f t="shared" si="13"/>
        <v>1.3275695758645474</v>
      </c>
      <c r="F40" s="17">
        <v>7460906.0999999996</v>
      </c>
      <c r="G40" s="27">
        <f t="shared" si="8"/>
        <v>0.95706822185133411</v>
      </c>
      <c r="H40" s="29" t="s">
        <v>105</v>
      </c>
      <c r="I40" s="29"/>
    </row>
    <row r="41" spans="1:9" ht="102" customHeight="1" x14ac:dyDescent="0.25">
      <c r="A41" s="21" t="s">
        <v>71</v>
      </c>
      <c r="B41" s="16" t="s">
        <v>1</v>
      </c>
      <c r="C41" s="17">
        <v>3298637.5</v>
      </c>
      <c r="D41" s="17">
        <v>10521940.300000001</v>
      </c>
      <c r="E41" s="27">
        <f t="shared" si="13"/>
        <v>3.1897837516247241</v>
      </c>
      <c r="F41" s="17">
        <v>10329991.6</v>
      </c>
      <c r="G41" s="27">
        <f t="shared" si="8"/>
        <v>0.98175729052558858</v>
      </c>
      <c r="H41" s="29" t="s">
        <v>89</v>
      </c>
      <c r="I41" s="29"/>
    </row>
    <row r="42" spans="1:9" ht="133.5" customHeight="1" x14ac:dyDescent="0.25">
      <c r="A42" s="21" t="s">
        <v>72</v>
      </c>
      <c r="B42" s="16" t="s">
        <v>73</v>
      </c>
      <c r="C42" s="17">
        <v>625248.4</v>
      </c>
      <c r="D42" s="11">
        <v>1149610</v>
      </c>
      <c r="E42" s="27">
        <f t="shared" si="13"/>
        <v>1.838645248832304</v>
      </c>
      <c r="F42" s="11">
        <v>875769.5</v>
      </c>
      <c r="G42" s="27">
        <f t="shared" si="8"/>
        <v>0.76179704421499461</v>
      </c>
      <c r="H42" s="29" t="s">
        <v>109</v>
      </c>
      <c r="I42" s="29" t="s">
        <v>90</v>
      </c>
    </row>
    <row r="43" spans="1:9" ht="94.5" customHeight="1" x14ac:dyDescent="0.25">
      <c r="A43" s="21" t="s">
        <v>74</v>
      </c>
      <c r="B43" s="16" t="s">
        <v>75</v>
      </c>
      <c r="C43" s="17"/>
      <c r="D43" s="11">
        <v>66352.100000000006</v>
      </c>
      <c r="E43" s="27"/>
      <c r="F43" s="11">
        <v>166553.5</v>
      </c>
      <c r="G43" s="27">
        <f t="shared" si="8"/>
        <v>2.5101466268588331</v>
      </c>
      <c r="H43" s="29"/>
      <c r="I43" s="29" t="s">
        <v>108</v>
      </c>
    </row>
    <row r="44" spans="1:9" ht="96.75" customHeight="1" x14ac:dyDescent="0.25">
      <c r="A44" s="21" t="s">
        <v>76</v>
      </c>
      <c r="B44" s="16" t="s">
        <v>77</v>
      </c>
      <c r="C44" s="16"/>
      <c r="D44" s="11">
        <v>-55314.400000000001</v>
      </c>
      <c r="E44" s="27"/>
      <c r="F44" s="11">
        <v>-86481.8</v>
      </c>
      <c r="G44" s="27">
        <f t="shared" si="8"/>
        <v>1.5634590631011094</v>
      </c>
      <c r="H44" s="29"/>
      <c r="I44" s="29" t="s">
        <v>110</v>
      </c>
    </row>
    <row r="45" spans="1:9" ht="22.5" customHeight="1" x14ac:dyDescent="0.25">
      <c r="A45" s="31" t="s">
        <v>0</v>
      </c>
      <c r="B45" s="31"/>
      <c r="C45" s="14">
        <f t="shared" ref="C45:D45" si="16">SUM(C6+C36)</f>
        <v>108417246.80000001</v>
      </c>
      <c r="D45" s="14">
        <f t="shared" si="16"/>
        <v>129283296.30000001</v>
      </c>
      <c r="E45" s="26">
        <f>D45/C45</f>
        <v>1.1924606104275284</v>
      </c>
      <c r="F45" s="14">
        <f>SUM(F6+F36)</f>
        <v>128363162.80713001</v>
      </c>
      <c r="G45" s="26">
        <f t="shared" si="8"/>
        <v>0.99288281224873132</v>
      </c>
      <c r="H45" s="14"/>
      <c r="I45" s="14"/>
    </row>
    <row r="47" spans="1:9" ht="36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</row>
    <row r="51" spans="1:9" ht="15" customHeight="1" x14ac:dyDescent="0.25">
      <c r="A51" s="34"/>
      <c r="B51" s="34"/>
      <c r="C51" s="34"/>
      <c r="D51" s="34"/>
      <c r="E51" s="34"/>
      <c r="F51" s="34"/>
      <c r="G51" s="34"/>
      <c r="H51" s="34"/>
      <c r="I51" s="34"/>
    </row>
    <row r="53" spans="1:9" x14ac:dyDescent="0.25">
      <c r="B53" s="2"/>
      <c r="C53" s="2"/>
      <c r="D53" s="2"/>
      <c r="E53" s="2"/>
    </row>
  </sheetData>
  <mergeCells count="13">
    <mergeCell ref="A1:I1"/>
    <mergeCell ref="A3:A4"/>
    <mergeCell ref="B3:B4"/>
    <mergeCell ref="G3:G4"/>
    <mergeCell ref="C3:E3"/>
    <mergeCell ref="L12:Q17"/>
    <mergeCell ref="A45:B45"/>
    <mergeCell ref="L3:S4"/>
    <mergeCell ref="L6:S10"/>
    <mergeCell ref="A51:I51"/>
    <mergeCell ref="A47:I47"/>
    <mergeCell ref="F3:F4"/>
    <mergeCell ref="H3:I3"/>
  </mergeCells>
  <printOptions horizontalCentered="1"/>
  <pageMargins left="0.19685039370078741" right="0.19685039370078741" top="0.31496062992125984" bottom="0.23622047244094491" header="0" footer="0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Доходы ОБ  </vt:lpstr>
      <vt:lpstr>'Доходы ОБ  '!Заголовки_для_печати</vt:lpstr>
      <vt:lpstr>'Доходы ОБ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2021-05-13T11:39:59Z</cp:lastPrinted>
  <dcterms:created xsi:type="dcterms:W3CDTF">2018-04-06T11:58:55Z</dcterms:created>
  <dcterms:modified xsi:type="dcterms:W3CDTF">2021-05-13T11:55:01Z</dcterms:modified>
</cp:coreProperties>
</file>