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'!$A$1:$J$42</definedName>
    <definedName name="_xlnm.Print_Area" localSheetId="1">РАСХОДЫ!$A$1:$J$86</definedName>
  </definedNames>
  <calcPr calcId="145621"/>
</workbook>
</file>

<file path=xl/calcChain.xml><?xml version="1.0" encoding="utf-8"?>
<calcChain xmlns="http://schemas.openxmlformats.org/spreadsheetml/2006/main">
  <c r="J70" i="2" l="1"/>
  <c r="J69" i="2"/>
  <c r="J64" i="2"/>
  <c r="J51" i="2"/>
  <c r="J58" i="2"/>
  <c r="J59" i="2"/>
  <c r="I59" i="2"/>
  <c r="J37" i="2"/>
  <c r="J31" i="2"/>
  <c r="G82" i="2"/>
  <c r="I82" i="2"/>
  <c r="G80" i="2"/>
  <c r="I80" i="2"/>
  <c r="G76" i="2"/>
  <c r="I76" i="2"/>
  <c r="G71" i="2"/>
  <c r="I71" i="2"/>
  <c r="G65" i="2"/>
  <c r="H65" i="2"/>
  <c r="I65" i="2"/>
  <c r="G57" i="2"/>
  <c r="G54" i="2"/>
  <c r="I54" i="2"/>
  <c r="G46" i="2"/>
  <c r="H46" i="2"/>
  <c r="G41" i="2"/>
  <c r="I41" i="2"/>
  <c r="G36" i="2"/>
  <c r="H36" i="2"/>
  <c r="I36" i="2"/>
  <c r="G25" i="2"/>
  <c r="H25" i="2"/>
  <c r="G20" i="2"/>
  <c r="G86" i="2" s="1"/>
  <c r="I20" i="2"/>
  <c r="G17" i="2"/>
  <c r="I17" i="2"/>
  <c r="G7" i="2"/>
  <c r="I9" i="2"/>
  <c r="I10" i="2"/>
  <c r="I11" i="2"/>
  <c r="I12" i="2"/>
  <c r="I13" i="2"/>
  <c r="I14" i="2"/>
  <c r="I15" i="2"/>
  <c r="I16" i="2"/>
  <c r="I18" i="2"/>
  <c r="I19" i="2"/>
  <c r="I21" i="2"/>
  <c r="I23" i="2"/>
  <c r="I24" i="2"/>
  <c r="I26" i="2"/>
  <c r="I27" i="2"/>
  <c r="I28" i="2"/>
  <c r="I29" i="2"/>
  <c r="I30" i="2"/>
  <c r="I31" i="2"/>
  <c r="I25" i="2" s="1"/>
  <c r="I32" i="2"/>
  <c r="I33" i="2"/>
  <c r="I34" i="2"/>
  <c r="I35" i="2"/>
  <c r="I37" i="2"/>
  <c r="I38" i="2"/>
  <c r="I39" i="2"/>
  <c r="I40" i="2"/>
  <c r="I42" i="2"/>
  <c r="I43" i="2"/>
  <c r="I44" i="2"/>
  <c r="I45" i="2"/>
  <c r="I47" i="2"/>
  <c r="I48" i="2"/>
  <c r="I49" i="2"/>
  <c r="I50" i="2"/>
  <c r="I51" i="2"/>
  <c r="I46" i="2" s="1"/>
  <c r="I52" i="2"/>
  <c r="I53" i="2"/>
  <c r="I55" i="2"/>
  <c r="I56" i="2"/>
  <c r="I58" i="2"/>
  <c r="I60" i="2"/>
  <c r="I61" i="2"/>
  <c r="I62" i="2"/>
  <c r="I63" i="2"/>
  <c r="I64" i="2"/>
  <c r="I66" i="2"/>
  <c r="I67" i="2"/>
  <c r="I68" i="2"/>
  <c r="I69" i="2"/>
  <c r="I70" i="2"/>
  <c r="I72" i="2"/>
  <c r="I73" i="2"/>
  <c r="I74" i="2"/>
  <c r="I75" i="2"/>
  <c r="I77" i="2"/>
  <c r="I78" i="2"/>
  <c r="I79" i="2"/>
  <c r="I81" i="2"/>
  <c r="I83" i="2"/>
  <c r="I84" i="2"/>
  <c r="I85" i="2"/>
  <c r="I8" i="2"/>
  <c r="G9" i="2"/>
  <c r="G10" i="2"/>
  <c r="G11" i="2"/>
  <c r="G12" i="2"/>
  <c r="G13" i="2"/>
  <c r="G14" i="2"/>
  <c r="G15" i="2"/>
  <c r="G16" i="2"/>
  <c r="G18" i="2"/>
  <c r="G19" i="2"/>
  <c r="G21" i="2"/>
  <c r="G23" i="2"/>
  <c r="G24" i="2"/>
  <c r="G26" i="2"/>
  <c r="G27" i="2"/>
  <c r="G28" i="2"/>
  <c r="G29" i="2"/>
  <c r="G30" i="2"/>
  <c r="G31" i="2"/>
  <c r="G32" i="2"/>
  <c r="G33" i="2"/>
  <c r="G34" i="2"/>
  <c r="G35" i="2"/>
  <c r="G37" i="2"/>
  <c r="G38" i="2"/>
  <c r="G39" i="2"/>
  <c r="G40" i="2"/>
  <c r="G42" i="2"/>
  <c r="G43" i="2"/>
  <c r="G44" i="2"/>
  <c r="G45" i="2"/>
  <c r="G47" i="2"/>
  <c r="G48" i="2"/>
  <c r="G49" i="2"/>
  <c r="G50" i="2"/>
  <c r="G51" i="2"/>
  <c r="G52" i="2"/>
  <c r="G53" i="2"/>
  <c r="G55" i="2"/>
  <c r="G56" i="2"/>
  <c r="G58" i="2"/>
  <c r="G59" i="2"/>
  <c r="G60" i="2"/>
  <c r="G61" i="2"/>
  <c r="G62" i="2"/>
  <c r="G63" i="2"/>
  <c r="G64" i="2"/>
  <c r="G66" i="2"/>
  <c r="G67" i="2"/>
  <c r="G68" i="2"/>
  <c r="G69" i="2"/>
  <c r="G70" i="2"/>
  <c r="G72" i="2"/>
  <c r="G73" i="2"/>
  <c r="G74" i="2"/>
  <c r="G75" i="2"/>
  <c r="G77" i="2"/>
  <c r="G78" i="2"/>
  <c r="G79" i="2"/>
  <c r="G81" i="2"/>
  <c r="G83" i="2"/>
  <c r="G84" i="2"/>
  <c r="G85" i="2"/>
  <c r="G8" i="2"/>
  <c r="J39" i="1"/>
  <c r="I39" i="1"/>
  <c r="J37" i="1"/>
  <c r="G7" i="1"/>
  <c r="I24" i="1"/>
  <c r="I25" i="1"/>
  <c r="I26" i="1"/>
  <c r="I27" i="1"/>
  <c r="I29" i="1"/>
  <c r="I30" i="1"/>
  <c r="I31" i="1"/>
  <c r="I23" i="1"/>
  <c r="I22" i="1"/>
  <c r="I21" i="1"/>
  <c r="G19" i="1"/>
  <c r="I19" i="1"/>
  <c r="I17" i="1"/>
  <c r="I14" i="1"/>
  <c r="I12" i="1"/>
  <c r="I10" i="1"/>
  <c r="I9" i="1"/>
  <c r="G24" i="1"/>
  <c r="G25" i="1"/>
  <c r="G26" i="1"/>
  <c r="G27" i="1"/>
  <c r="G29" i="1"/>
  <c r="G30" i="1"/>
  <c r="G31" i="1"/>
  <c r="G23" i="1"/>
  <c r="G22" i="1"/>
  <c r="G21" i="1"/>
  <c r="G20" i="1"/>
  <c r="G17" i="1"/>
  <c r="G16" i="1"/>
  <c r="G14" i="1"/>
  <c r="G13" i="1"/>
  <c r="G12" i="1"/>
  <c r="G11" i="1"/>
  <c r="G10" i="1"/>
  <c r="G9" i="1"/>
  <c r="G8" i="1" s="1"/>
  <c r="I35" i="1"/>
  <c r="I36" i="1"/>
  <c r="I37" i="1"/>
  <c r="I34" i="1"/>
  <c r="G35" i="1"/>
  <c r="G36" i="1"/>
  <c r="G37" i="1"/>
  <c r="G33" i="1" s="1"/>
  <c r="G32" i="1" s="1"/>
  <c r="G42" i="1" s="1"/>
  <c r="G39" i="1"/>
  <c r="G34" i="1"/>
  <c r="H33" i="1" s="1"/>
  <c r="H32" i="1" s="1"/>
  <c r="H57" i="2" l="1"/>
  <c r="I57" i="2"/>
  <c r="H86" i="2"/>
  <c r="I86" i="2"/>
  <c r="H42" i="1"/>
  <c r="J85" i="2"/>
  <c r="J82" i="2" s="1"/>
  <c r="E85" i="2"/>
  <c r="E84" i="2"/>
  <c r="E83" i="2"/>
  <c r="E82" i="2" s="1"/>
  <c r="F82" i="2"/>
  <c r="C82" i="2"/>
  <c r="E81" i="2"/>
  <c r="E80" i="2"/>
  <c r="C80" i="2"/>
  <c r="E79" i="2"/>
  <c r="E78" i="2"/>
  <c r="E77" i="2"/>
  <c r="C76" i="2"/>
  <c r="E75" i="2"/>
  <c r="E74" i="2"/>
  <c r="E73" i="2"/>
  <c r="J72" i="2"/>
  <c r="J71" i="2" s="1"/>
  <c r="E72" i="2"/>
  <c r="F71" i="2"/>
  <c r="E71" i="2"/>
  <c r="C71" i="2"/>
  <c r="E70" i="2"/>
  <c r="E69" i="2"/>
  <c r="J68" i="2"/>
  <c r="J65" i="2" s="1"/>
  <c r="E68" i="2"/>
  <c r="E67" i="2"/>
  <c r="E65" i="2" s="1"/>
  <c r="E66" i="2"/>
  <c r="F65" i="2"/>
  <c r="D65" i="2"/>
  <c r="C65" i="2"/>
  <c r="E64" i="2"/>
  <c r="E63" i="2"/>
  <c r="E62" i="2"/>
  <c r="E61" i="2"/>
  <c r="J60" i="2"/>
  <c r="E60" i="2"/>
  <c r="J57" i="2"/>
  <c r="E59" i="2"/>
  <c r="E57" i="2" s="1"/>
  <c r="E58" i="2"/>
  <c r="F57" i="2"/>
  <c r="D57" i="2"/>
  <c r="C57" i="2"/>
  <c r="J56" i="2"/>
  <c r="J54" i="2" s="1"/>
  <c r="E56" i="2"/>
  <c r="J55" i="2"/>
  <c r="E55" i="2"/>
  <c r="E54" i="2" s="1"/>
  <c r="F54" i="2"/>
  <c r="C54" i="2"/>
  <c r="J53" i="2"/>
  <c r="E53" i="2"/>
  <c r="E52" i="2"/>
  <c r="E51" i="2"/>
  <c r="J50" i="2"/>
  <c r="E50" i="2"/>
  <c r="J49" i="2"/>
  <c r="E49" i="2"/>
  <c r="J48" i="2"/>
  <c r="E48" i="2"/>
  <c r="J47" i="2"/>
  <c r="J46" i="2" s="1"/>
  <c r="E47" i="2"/>
  <c r="E46" i="2" s="1"/>
  <c r="F46" i="2"/>
  <c r="C46" i="2"/>
  <c r="E45" i="2"/>
  <c r="E44" i="2"/>
  <c r="J43" i="2"/>
  <c r="J41" i="2" s="1"/>
  <c r="E43" i="2"/>
  <c r="E42" i="2"/>
  <c r="E41" i="2" s="1"/>
  <c r="F41" i="2"/>
  <c r="C41" i="2"/>
  <c r="E40" i="2"/>
  <c r="J39" i="2"/>
  <c r="E39" i="2"/>
  <c r="E38" i="2"/>
  <c r="E37" i="2"/>
  <c r="J36" i="2"/>
  <c r="F36" i="2"/>
  <c r="D36" i="2"/>
  <c r="C36" i="2"/>
  <c r="J35" i="2"/>
  <c r="E35" i="2"/>
  <c r="E34" i="2"/>
  <c r="J33" i="2"/>
  <c r="E33" i="2"/>
  <c r="E32" i="2"/>
  <c r="E31" i="2"/>
  <c r="E30" i="2"/>
  <c r="J29" i="2"/>
  <c r="E29" i="2"/>
  <c r="J28" i="2"/>
  <c r="E28" i="2"/>
  <c r="E27" i="2"/>
  <c r="J26" i="2"/>
  <c r="E26" i="2"/>
  <c r="J25" i="2"/>
  <c r="F25" i="2"/>
  <c r="D25" i="2"/>
  <c r="C25" i="2"/>
  <c r="E24" i="2"/>
  <c r="E23" i="2"/>
  <c r="J21" i="2"/>
  <c r="J20" i="2" s="1"/>
  <c r="E21" i="2"/>
  <c r="F20" i="2"/>
  <c r="E20" i="2"/>
  <c r="C20" i="2"/>
  <c r="E19" i="2"/>
  <c r="E18" i="2"/>
  <c r="E17" i="2" s="1"/>
  <c r="C17" i="2"/>
  <c r="J16" i="2"/>
  <c r="E16" i="2"/>
  <c r="E15" i="2"/>
  <c r="E14" i="2"/>
  <c r="E13" i="2"/>
  <c r="E12" i="2"/>
  <c r="E11" i="2"/>
  <c r="E10" i="2"/>
  <c r="E9" i="2"/>
  <c r="E8" i="2"/>
  <c r="E7" i="2" s="1"/>
  <c r="J7" i="2"/>
  <c r="F7" i="2"/>
  <c r="F86" i="2" s="1"/>
  <c r="D7" i="2"/>
  <c r="C7" i="2"/>
  <c r="C86" i="2" s="1"/>
  <c r="E39" i="1"/>
  <c r="E37" i="1"/>
  <c r="J36" i="1"/>
  <c r="E36" i="1"/>
  <c r="J35" i="1"/>
  <c r="J33" i="1" s="1"/>
  <c r="J32" i="1" s="1"/>
  <c r="J42" i="1" s="1"/>
  <c r="E35" i="1"/>
  <c r="E33" i="1" s="1"/>
  <c r="E32" i="1" s="1"/>
  <c r="E34" i="1"/>
  <c r="F33" i="1"/>
  <c r="F32" i="1" s="1"/>
  <c r="F42" i="1" s="1"/>
  <c r="D33" i="1"/>
  <c r="C33" i="1"/>
  <c r="C32" i="1" s="1"/>
  <c r="D32" i="1"/>
  <c r="D42" i="1" s="1"/>
  <c r="E31" i="1"/>
  <c r="E30" i="1"/>
  <c r="E29" i="1"/>
  <c r="E27" i="1"/>
  <c r="E26" i="1"/>
  <c r="E25" i="1"/>
  <c r="E24" i="1"/>
  <c r="E23" i="1"/>
  <c r="E22" i="1"/>
  <c r="E21" i="1"/>
  <c r="I20" i="1" s="1"/>
  <c r="E20" i="1"/>
  <c r="C20" i="1"/>
  <c r="E19" i="1"/>
  <c r="I16" i="1"/>
  <c r="E17" i="1"/>
  <c r="E16" i="1" s="1"/>
  <c r="C16" i="1"/>
  <c r="C7" i="1" s="1"/>
  <c r="I13" i="1"/>
  <c r="E14" i="1"/>
  <c r="E13" i="1"/>
  <c r="C13" i="1"/>
  <c r="E12" i="1"/>
  <c r="I11" i="1"/>
  <c r="E11" i="1"/>
  <c r="C11" i="1"/>
  <c r="E10" i="1"/>
  <c r="E9" i="1"/>
  <c r="E8" i="1"/>
  <c r="C8" i="1"/>
  <c r="D86" i="2" l="1"/>
  <c r="I8" i="1"/>
  <c r="I7" i="1" s="1"/>
  <c r="J86" i="2"/>
  <c r="E7" i="1"/>
  <c r="E42" i="1" s="1"/>
  <c r="I7" i="2"/>
  <c r="C42" i="1"/>
  <c r="I33" i="1"/>
  <c r="I32" i="1" s="1"/>
  <c r="E25" i="2"/>
  <c r="E36" i="2"/>
  <c r="E76" i="2"/>
  <c r="E86" i="2" l="1"/>
  <c r="I42" i="1"/>
</calcChain>
</file>

<file path=xl/sharedStrings.xml><?xml version="1.0" encoding="utf-8"?>
<sst xmlns="http://schemas.openxmlformats.org/spreadsheetml/2006/main" count="262" uniqueCount="245">
  <si>
    <t xml:space="preserve">Сведения о внесенных изменениях в закон о бюджете в части доходов за 2021 год
</t>
  </si>
  <si>
    <t>тыс. рублей</t>
  </si>
  <si>
    <t>Код бюджетной 
классификации</t>
  </si>
  <si>
    <t>Наименование показателя</t>
  </si>
  <si>
    <t xml:space="preserve"> Закон Саратовской области от 01.12.2020 года № 141-ЗСО «Об областном бюджете на 2021 год и на плановый период 2022 и 2023 годов» (первоначальная редакция) </t>
  </si>
  <si>
    <t>Закон Саратовской области о внесении изменений в закон «Об областном бюджете на 2021 год и на плановый период 2022 и 2023 годов»</t>
  </si>
  <si>
    <t>Закон Саратовской области «Об областном бюджете на 2021 год и на плановый период 2022 и 2023 годов»                   (с учетом внесенных изменений)</t>
  </si>
  <si>
    <t>Итого внесенных изменений</t>
  </si>
  <si>
    <t>162-ЗСО от 10.12.2020</t>
  </si>
  <si>
    <t>1-ЗСО от 27.01.2021</t>
  </si>
  <si>
    <t>внесенные изменения</t>
  </si>
  <si>
    <t>утвержденные значения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</si>
  <si>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</si>
  <si>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</si>
  <si>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</si>
  <si>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</si>
  <si>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</si>
  <si>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</si>
  <si>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</si>
  <si>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</si>
  <si>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</si>
  <si>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</si>
  <si>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</si>
  <si>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</si>
  <si>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</si>
  <si>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</si>
  <si>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</si>
  <si>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</si>
  <si>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</si>
  <si>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</si>
  <si>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</si>
  <si>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</si>
  <si>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</si>
  <si>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</si>
  <si>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</si>
  <si>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</si>
  <si>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</si>
  <si>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</si>
  <si>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</si>
  <si>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</si>
  <si>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</si>
  <si>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</si>
  <si>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</si>
  <si>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</si>
  <si>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</si>
  <si>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</si>
  <si>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</si>
  <si>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</si>
  <si>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</si>
  <si>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</si>
  <si>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</si>
  <si>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</si>
  <si>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</si>
  <si>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</si>
  <si>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</si>
  <si>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</si>
  <si>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</si>
  <si>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</si>
  <si>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</si>
  <si>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</si>
  <si>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</si>
  <si>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</si>
  <si>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</si>
  <si>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</si>
  <si>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</si>
  <si>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</si>
  <si>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</si>
  <si>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</si>
  <si>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</si>
  <si>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</si>
  <si>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</si>
  <si>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</si>
  <si>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</si>
  <si>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</si>
  <si>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</si>
  <si>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</si>
  <si>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r>
      <t xml:space="preserve">2 03 </t>
    </r>
    <r>
      <rPr>
        <sz val="10"/>
        <color rgb="FF000000"/>
        <rFont val="Times New Roman"/>
        <family val="1"/>
        <charset val="204"/>
      </rPr>
      <t>00000 00 0000 000</t>
    </r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</si>
  <si>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</si>
  <si>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</si>
  <si>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</si>
  <si>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</si>
  <si>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</si>
  <si>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</si>
  <si>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>Сведения о внесенных изменениях в закон о бюджете в части расходов за 2021 год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</si>
  <si>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</si>
  <si>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</si>
  <si>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</si>
  <si>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</si>
  <si>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</si>
  <si>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</si>
  <si>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</si>
  <si>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</si>
  <si>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</si>
  <si>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</si>
  <si>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</si>
  <si>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</si>
  <si>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</si>
  <si>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</si>
  <si>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</si>
  <si>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</si>
  <si>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</si>
  <si>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</si>
  <si>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</si>
  <si>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</si>
  <si>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</si>
  <si>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</si>
  <si>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</si>
  <si>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</si>
  <si>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</si>
  <si>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</si>
  <si>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</si>
  <si>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</si>
  <si>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</si>
  <si>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</si>
  <si>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</si>
  <si>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</si>
  <si>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</si>
  <si>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</si>
  <si>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</si>
  <si>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</si>
  <si>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</si>
  <si>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</si>
  <si>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</si>
  <si>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</si>
  <si>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</si>
  <si>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</si>
  <si>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</si>
  <si>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</si>
  <si>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</si>
  <si>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</si>
  <si>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</si>
  <si>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</si>
  <si>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</si>
  <si>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</si>
  <si>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</si>
  <si>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</si>
  <si>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</si>
  <si>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</si>
  <si>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</si>
  <si>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</si>
  <si>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</si>
  <si>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</si>
  <si>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</si>
  <si>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</si>
  <si>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</si>
  <si>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</si>
  <si>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</si>
  <si>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</si>
  <si>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</si>
  <si>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</si>
  <si>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</si>
  <si>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</si>
  <si>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</si>
  <si>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</si>
  <si>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</si>
  <si>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</si>
  <si>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</si>
  <si>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</si>
  <si>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</si>
  <si>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</si>
  <si>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</si>
  <si>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</si>
  <si>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</si>
  <si>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</si>
  <si>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</si>
  <si>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</si>
  <si>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</si>
  <si>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</si>
  <si>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</si>
  <si>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</si>
  <si>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</si>
  <si>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</si>
  <si>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</si>
  <si>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</si>
  <si>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</si>
  <si>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</si>
  <si>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</si>
  <si>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</si>
  <si>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</si>
  <si>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</si>
  <si>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</si>
  <si>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</si>
  <si>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</si>
  <si>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</si>
  <si>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</si>
  <si>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</si>
  <si>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</si>
  <si>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</si>
  <si>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</si>
  <si>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</si>
  <si>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</si>
  <si>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</si>
  <si>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</si>
  <si>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</si>
  <si>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</si>
  <si>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</si>
  <si>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</si>
  <si>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</si>
  <si>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</si>
  <si>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</si>
  <si>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</si>
  <si>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</si>
  <si>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</si>
  <si>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</si>
  <si>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</si>
  <si>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</si>
  <si>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</si>
  <si>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</si>
  <si>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</si>
  <si>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</si>
  <si>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</si>
  <si>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</si>
  <si>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</si>
  <si>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</si>
  <si>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</si>
  <si>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</si>
  <si>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</si>
  <si>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</si>
  <si>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</si>
  <si>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</si>
  <si>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</si>
  <si>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</si>
  <si>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</si>
  <si>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</si>
  <si>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</si>
  <si>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</si>
  <si>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</si>
  <si>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</si>
  <si>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</si>
  <si>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</si>
  <si>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</si>
  <si>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</si>
  <si>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</si>
  <si>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</si>
  <si>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</si>
  <si>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</si>
  <si>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</si>
  <si>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</si>
  <si>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</si>
  <si>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</si>
  <si>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</si>
  <si>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</si>
  <si>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</si>
  <si>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</si>
  <si>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16-ЗСО от 04.02.2021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</si>
</sst>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3" x14ac:knownFonts="1">
    <font>
      <sz val="8"/>
      <name val="Arial Cyr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0" fillId="0" borderId="0"/>
    <xf numFmtId="4" fontId="11" fillId="0" borderId="23">
      <alignment horizontal="right"/>
    </xf>
    <xf numFmtId="0" fontId="12" fillId="0" borderId="14" applyNumberFormat="0">
      <alignment horizontal="right" vertical="top"/>
    </xf>
  </cellStyleXfs>
  <cellXfs count="91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left" vertical="center" wrapText="1"/>
    </xf>
    <xf numFmtId="164" fontId="3" fillId="3" borderId="12" xfId="0" applyNumberFormat="1" applyFont="1" applyFill="1" applyBorder="1" applyAlignment="1">
      <alignment horizontal="center" vertical="center" wrapText="1" shrinkToFit="1"/>
    </xf>
    <xf numFmtId="165" fontId="2" fillId="4" borderId="0" xfId="0" applyNumberFormat="1" applyFont="1" applyFill="1"/>
    <xf numFmtId="0" fontId="2" fillId="4" borderId="0" xfId="0" applyFont="1" applyFill="1"/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vertical="center" wrapText="1"/>
    </xf>
    <xf numFmtId="164" fontId="2" fillId="2" borderId="14" xfId="0" applyNumberFormat="1" applyFont="1" applyFill="1" applyBorder="1" applyAlignment="1">
      <alignment horizontal="center" vertical="center" wrapText="1" shrinkToFit="1"/>
    </xf>
    <xf numFmtId="164" fontId="2" fillId="5" borderId="14" xfId="0" applyNumberFormat="1" applyFont="1" applyFill="1" applyBorder="1" applyAlignment="1">
      <alignment horizontal="center" vertical="center" wrapText="1" shrinkToFit="1"/>
    </xf>
    <xf numFmtId="164" fontId="2" fillId="6" borderId="15" xfId="0" applyNumberFormat="1" applyFont="1" applyFill="1" applyBorder="1" applyAlignment="1">
      <alignment horizontal="center" vertical="center" wrapText="1" shrinkToFit="1"/>
    </xf>
    <xf numFmtId="0" fontId="5" fillId="2" borderId="14" xfId="0" applyFont="1" applyFill="1" applyBorder="1" applyAlignment="1">
      <alignment vertical="center" wrapText="1"/>
    </xf>
    <xf numFmtId="164" fontId="5" fillId="2" borderId="14" xfId="0" applyNumberFormat="1" applyFont="1" applyFill="1" applyBorder="1" applyAlignment="1">
      <alignment horizontal="center" vertical="center" wrapText="1" shrinkToFit="1"/>
    </xf>
    <xf numFmtId="164" fontId="5" fillId="5" borderId="14" xfId="0" applyNumberFormat="1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right" vertical="center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vertical="center" wrapText="1"/>
    </xf>
    <xf numFmtId="164" fontId="5" fillId="6" borderId="15" xfId="0" applyNumberFormat="1" applyFont="1" applyFill="1" applyBorder="1" applyAlignment="1">
      <alignment horizontal="center" vertical="center" wrapText="1" shrinkToFit="1"/>
    </xf>
    <xf numFmtId="0" fontId="6" fillId="0" borderId="0" xfId="0" applyFont="1"/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left" vertical="center" wrapText="1"/>
    </xf>
    <xf numFmtId="164" fontId="3" fillId="3" borderId="14" xfId="0" applyNumberFormat="1" applyFont="1" applyFill="1" applyBorder="1" applyAlignment="1">
      <alignment horizontal="center" vertical="center" wrapText="1" shrinkToFit="1"/>
    </xf>
    <xf numFmtId="0" fontId="7" fillId="0" borderId="0" xfId="0" applyFont="1" applyAlignment="1">
      <alignment horizontal="right" vertical="center" wrapText="1"/>
    </xf>
    <xf numFmtId="165" fontId="2" fillId="0" borderId="0" xfId="0" applyNumberFormat="1" applyFont="1"/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vertical="center" wrapText="1"/>
    </xf>
    <xf numFmtId="164" fontId="2" fillId="2" borderId="17" xfId="0" applyNumberFormat="1" applyFont="1" applyFill="1" applyBorder="1" applyAlignment="1">
      <alignment horizontal="center" vertical="center" wrapText="1" shrinkToFit="1"/>
    </xf>
    <xf numFmtId="164" fontId="2" fillId="5" borderId="17" xfId="0" applyNumberFormat="1" applyFont="1" applyFill="1" applyBorder="1" applyAlignment="1">
      <alignment horizontal="center" vertical="center" wrapText="1" shrinkToFit="1"/>
    </xf>
    <xf numFmtId="0" fontId="7" fillId="0" borderId="0" xfId="0" applyFont="1"/>
    <xf numFmtId="164" fontId="3" fillId="3" borderId="19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Alignment="1"/>
    <xf numFmtId="164" fontId="2" fillId="2" borderId="0" xfId="0" applyNumberFormat="1" applyFont="1" applyFill="1" applyAlignment="1"/>
    <xf numFmtId="164" fontId="3" fillId="0" borderId="0" xfId="0" applyNumberFormat="1" applyFont="1"/>
    <xf numFmtId="164" fontId="2" fillId="0" borderId="0" xfId="0" applyNumberFormat="1" applyFont="1"/>
    <xf numFmtId="164" fontId="2" fillId="2" borderId="0" xfId="0" applyNumberFormat="1" applyFont="1" applyFill="1" applyBorder="1" applyAlignment="1"/>
    <xf numFmtId="165" fontId="2" fillId="0" borderId="0" xfId="0" applyNumberFormat="1" applyFont="1" applyBorder="1"/>
    <xf numFmtId="164" fontId="3" fillId="3" borderId="0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Border="1" applyAlignment="1"/>
    <xf numFmtId="0" fontId="2" fillId="0" borderId="0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10" xfId="0" applyFont="1" applyBorder="1" applyAlignment="1">
      <alignment horizontal="center" vertical="center" wrapText="1"/>
    </xf>
    <xf numFmtId="49" fontId="4" fillId="3" borderId="11" xfId="0" applyNumberFormat="1" applyFont="1" applyFill="1" applyBorder="1" applyAlignment="1">
      <alignment horizontal="center" vertical="center" wrapText="1" shrinkToFit="1"/>
    </xf>
    <xf numFmtId="0" fontId="9" fillId="0" borderId="0" xfId="0" applyFont="1" applyAlignment="1">
      <alignment horizontal="left"/>
    </xf>
    <xf numFmtId="49" fontId="8" fillId="2" borderId="13" xfId="0" applyNumberFormat="1" applyFont="1" applyFill="1" applyBorder="1" applyAlignment="1">
      <alignment horizontal="center" vertical="center" shrinkToFit="1"/>
    </xf>
    <xf numFmtId="0" fontId="2" fillId="2" borderId="14" xfId="0" applyFont="1" applyFill="1" applyBorder="1" applyAlignment="1">
      <alignment horizontal="left" vertical="center" wrapText="1"/>
    </xf>
    <xf numFmtId="164" fontId="2" fillId="5" borderId="20" xfId="0" applyNumberFormat="1" applyFont="1" applyFill="1" applyBorder="1" applyAlignment="1">
      <alignment horizontal="center" vertical="center" wrapText="1" shrinkToFit="1"/>
    </xf>
    <xf numFmtId="164" fontId="2" fillId="2" borderId="20" xfId="0" applyNumberFormat="1" applyFont="1" applyFill="1" applyBorder="1" applyAlignment="1">
      <alignment horizontal="center" vertical="center" wrapText="1" shrinkToFit="1"/>
    </xf>
    <xf numFmtId="165" fontId="9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166" fontId="2" fillId="0" borderId="14" xfId="1" applyNumberFormat="1" applyFont="1" applyFill="1" applyBorder="1" applyAlignment="1" applyProtection="1">
      <alignment wrapText="1"/>
      <protection hidden="1"/>
    </xf>
    <xf numFmtId="49" fontId="4" fillId="3" borderId="13" xfId="0" applyNumberFormat="1" applyFont="1" applyFill="1" applyBorder="1" applyAlignment="1">
      <alignment horizontal="center" vertical="center" shrinkToFit="1"/>
    </xf>
    <xf numFmtId="0" fontId="2" fillId="4" borderId="0" xfId="0" applyFont="1" applyFill="1" applyAlignment="1">
      <alignment horizontal="left"/>
    </xf>
    <xf numFmtId="0" fontId="9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167" fontId="2" fillId="2" borderId="14" xfId="0" applyNumberFormat="1" applyFont="1" applyFill="1" applyBorder="1" applyAlignment="1">
      <alignment horizontal="center" vertical="center" wrapText="1" shrinkToFit="1"/>
    </xf>
    <xf numFmtId="165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left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0" borderId="9" xfId="0" applyFont="1" applyBorder="1" applyAlignment="1"/>
    <xf numFmtId="0" fontId="4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</cellXfs>
  <cellStyles count="4">
    <cellStyle name="xl60" xfId="2"/>
    <cellStyle name="Данные (только для чтения)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3"/>
  <sheetViews>
    <sheetView tabSelected="1"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H11" sqref="H11"/>
    </sheetView>
  </sheetViews>
  <sheetFormatPr defaultRowHeight="12.75" x14ac:dyDescent="0.2"/>
  <cols>
    <col min="1" max="1" width="23.83203125" style="1" customWidth="1"/>
    <col min="2" max="2" width="52.6640625" style="37" customWidth="1"/>
    <col min="3" max="3" width="25.5" style="37" customWidth="1"/>
    <col min="4" max="4" width="20" style="1" customWidth="1"/>
    <col min="5" max="5" width="20.1640625" style="1" customWidth="1"/>
    <col min="6" max="8" width="20" style="1" customWidth="1"/>
    <col min="9" max="9" width="22.5" style="1" customWidth="1"/>
    <col min="10" max="10" width="18.33203125" style="1" customWidth="1"/>
    <col min="11" max="11" width="18" style="1" customWidth="1"/>
    <col min="12" max="12" width="16.5" style="1" customWidth="1"/>
    <col min="13" max="13" width="13.1640625" style="1" customWidth="1"/>
    <col min="14" max="14" width="15.83203125" style="1" bestFit="1" customWidth="1"/>
    <col min="15" max="15" width="16" style="1" bestFit="1" customWidth="1"/>
    <col min="16" max="16384" width="9.33203125" style="1"/>
  </cols>
  <sheetData>
    <row r="1" spans="1:11" ht="26.25" customHeight="1" x14ac:dyDescent="0.2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</row>
    <row r="2" spans="1:11" ht="19.5" customHeight="1" thickBot="1" x14ac:dyDescent="0.25">
      <c r="B2" s="2"/>
      <c r="C2" s="2"/>
      <c r="J2" s="3" t="s">
        <v>1</v>
      </c>
    </row>
    <row r="3" spans="1:11" ht="61.5" customHeight="1" thickBot="1" x14ac:dyDescent="0.25">
      <c r="A3" s="68" t="s">
        <v>2</v>
      </c>
      <c r="B3" s="68" t="s">
        <v>3</v>
      </c>
      <c r="C3" s="71" t="s">
        <v>4</v>
      </c>
      <c r="D3" s="74" t="s">
        <v>5</v>
      </c>
      <c r="E3" s="75"/>
      <c r="F3" s="75"/>
      <c r="G3" s="75"/>
      <c r="H3" s="76"/>
      <c r="I3" s="77" t="s">
        <v>6</v>
      </c>
      <c r="J3" s="71" t="s">
        <v>7</v>
      </c>
    </row>
    <row r="4" spans="1:11" ht="28.5" customHeight="1" thickBot="1" x14ac:dyDescent="0.25">
      <c r="A4" s="69"/>
      <c r="B4" s="69"/>
      <c r="C4" s="72"/>
      <c r="D4" s="89" t="s">
        <v>8</v>
      </c>
      <c r="E4" s="90"/>
      <c r="F4" s="80" t="s">
        <v>9</v>
      </c>
      <c r="G4" s="81"/>
      <c r="H4" s="48" t="s">
        <v>244</v>
      </c>
      <c r="I4" s="78"/>
      <c r="J4" s="72"/>
    </row>
    <row r="5" spans="1:11" ht="34.5" customHeight="1" thickBot="1" x14ac:dyDescent="0.25">
      <c r="A5" s="70"/>
      <c r="B5" s="70"/>
      <c r="C5" s="73"/>
      <c r="D5" s="4" t="s">
        <v>10</v>
      </c>
      <c r="E5" s="4" t="s">
        <v>11</v>
      </c>
      <c r="F5" s="6" t="s">
        <v>10</v>
      </c>
      <c r="G5" s="6" t="s">
        <v>11</v>
      </c>
      <c r="H5" s="6" t="s">
        <v>10</v>
      </c>
      <c r="I5" s="79"/>
      <c r="J5" s="73"/>
    </row>
    <row r="6" spans="1:11" ht="13.5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</row>
    <row r="7" spans="1:11" s="12" customFormat="1" ht="18" customHeight="1" x14ac:dyDescent="0.2">
      <c r="A7" s="8" t="s">
        <v>12</v>
      </c>
      <c r="B7" s="9" t="s">
        <v>13</v>
      </c>
      <c r="C7" s="10">
        <f>SUM(C8,C11,C13,C16,C20,C23,C24,C25,C26,C27,C28,C29,C30,C31)</f>
        <v>69028380.999999985</v>
      </c>
      <c r="D7" s="10"/>
      <c r="E7" s="10">
        <f t="shared" ref="E7:I7" si="0">SUM(E8,E11,E13,E16,E20,E23,E24,E25,E26,E27,E28,E29,E30,E31)</f>
        <v>69028380.999999985</v>
      </c>
      <c r="F7" s="10"/>
      <c r="G7" s="10">
        <f t="shared" si="0"/>
        <v>69028380.999999985</v>
      </c>
      <c r="H7" s="10"/>
      <c r="I7" s="10">
        <f t="shared" si="0"/>
        <v>69028380.999999985</v>
      </c>
      <c r="J7" s="10"/>
      <c r="K7" s="11"/>
    </row>
    <row r="8" spans="1:11" s="12" customFormat="1" ht="15.75" customHeight="1" x14ac:dyDescent="0.2">
      <c r="A8" s="13" t="s">
        <v>14</v>
      </c>
      <c r="B8" s="14" t="s">
        <v>15</v>
      </c>
      <c r="C8" s="15">
        <f>C9+C10</f>
        <v>42153487.100000001</v>
      </c>
      <c r="D8" s="16"/>
      <c r="E8" s="15">
        <f>E9+E10</f>
        <v>42153487.100000001</v>
      </c>
      <c r="F8" s="16"/>
      <c r="G8" s="15">
        <f>G9+G10</f>
        <v>42153487.100000001</v>
      </c>
      <c r="H8" s="16"/>
      <c r="I8" s="15">
        <f>I9+I10</f>
        <v>42153487.100000001</v>
      </c>
      <c r="J8" s="17"/>
      <c r="K8" s="11"/>
    </row>
    <row r="9" spans="1:11" s="12" customFormat="1" ht="16.5" customHeight="1" x14ac:dyDescent="0.2">
      <c r="A9" s="13" t="s">
        <v>16</v>
      </c>
      <c r="B9" s="18" t="s">
        <v>17</v>
      </c>
      <c r="C9" s="19">
        <v>16291519.6</v>
      </c>
      <c r="D9" s="20"/>
      <c r="E9" s="19">
        <f>C9+D9</f>
        <v>16291519.6</v>
      </c>
      <c r="F9" s="20"/>
      <c r="G9" s="19">
        <f>E9+F9</f>
        <v>16291519.6</v>
      </c>
      <c r="H9" s="20"/>
      <c r="I9" s="19">
        <f>G9+H9</f>
        <v>16291519.6</v>
      </c>
      <c r="J9" s="17"/>
      <c r="K9" s="21"/>
    </row>
    <row r="10" spans="1:11" s="12" customFormat="1" ht="15.75" customHeight="1" x14ac:dyDescent="0.2">
      <c r="A10" s="13" t="s">
        <v>18</v>
      </c>
      <c r="B10" s="18" t="s">
        <v>19</v>
      </c>
      <c r="C10" s="19">
        <v>25861967.5</v>
      </c>
      <c r="D10" s="20"/>
      <c r="E10" s="19">
        <f>C10+D10</f>
        <v>25861967.5</v>
      </c>
      <c r="F10" s="20"/>
      <c r="G10" s="19">
        <f>E10+F10</f>
        <v>25861967.5</v>
      </c>
      <c r="H10" s="20"/>
      <c r="I10" s="19">
        <f>G10+H10</f>
        <v>25861967.5</v>
      </c>
      <c r="J10" s="17"/>
      <c r="K10" s="21"/>
    </row>
    <row r="11" spans="1:11" s="12" customFormat="1" ht="38.25" x14ac:dyDescent="0.2">
      <c r="A11" s="13" t="s">
        <v>20</v>
      </c>
      <c r="B11" s="22" t="s">
        <v>21</v>
      </c>
      <c r="C11" s="15">
        <f>C12</f>
        <v>12319518.5</v>
      </c>
      <c r="D11" s="16"/>
      <c r="E11" s="15">
        <f>E12</f>
        <v>12319518.5</v>
      </c>
      <c r="F11" s="16"/>
      <c r="G11" s="15">
        <f>G12</f>
        <v>12319518.5</v>
      </c>
      <c r="H11" s="16"/>
      <c r="I11" s="15">
        <f>I12</f>
        <v>12319518.5</v>
      </c>
      <c r="J11" s="17"/>
    </row>
    <row r="12" spans="1:11" s="12" customFormat="1" ht="38.25" x14ac:dyDescent="0.2">
      <c r="A12" s="13" t="s">
        <v>22</v>
      </c>
      <c r="B12" s="18" t="s">
        <v>23</v>
      </c>
      <c r="C12" s="19">
        <v>12319518.5</v>
      </c>
      <c r="D12" s="20"/>
      <c r="E12" s="19">
        <f>C12+D12</f>
        <v>12319518.5</v>
      </c>
      <c r="F12" s="20"/>
      <c r="G12" s="19">
        <f>E12+F12</f>
        <v>12319518.5</v>
      </c>
      <c r="H12" s="20"/>
      <c r="I12" s="19">
        <f>G12+H12</f>
        <v>12319518.5</v>
      </c>
      <c r="J12" s="17"/>
    </row>
    <row r="13" spans="1:11" s="12" customFormat="1" x14ac:dyDescent="0.2">
      <c r="A13" s="13" t="s">
        <v>24</v>
      </c>
      <c r="B13" s="14" t="s">
        <v>25</v>
      </c>
      <c r="C13" s="15">
        <f>C14+C15</f>
        <v>4832581.4000000004</v>
      </c>
      <c r="D13" s="16"/>
      <c r="E13" s="15">
        <f>E14+E15</f>
        <v>4832581.4000000004</v>
      </c>
      <c r="F13" s="16"/>
      <c r="G13" s="15">
        <f>G14</f>
        <v>4832581.4000000004</v>
      </c>
      <c r="H13" s="16"/>
      <c r="I13" s="15">
        <f>I14+I15</f>
        <v>4832581.4000000004</v>
      </c>
      <c r="J13" s="17"/>
    </row>
    <row r="14" spans="1:11" s="12" customFormat="1" ht="30.75" customHeight="1" x14ac:dyDescent="0.2">
      <c r="A14" s="13" t="s">
        <v>26</v>
      </c>
      <c r="B14" s="18" t="s">
        <v>27</v>
      </c>
      <c r="C14" s="19">
        <v>4832581.4000000004</v>
      </c>
      <c r="D14" s="20"/>
      <c r="E14" s="19">
        <f>C14+D14</f>
        <v>4832581.4000000004</v>
      </c>
      <c r="F14" s="20"/>
      <c r="G14" s="19">
        <f>E14+F14</f>
        <v>4832581.4000000004</v>
      </c>
      <c r="H14" s="20"/>
      <c r="I14" s="19">
        <f>G14+H14</f>
        <v>4832581.4000000004</v>
      </c>
      <c r="J14" s="17"/>
    </row>
    <row r="15" spans="1:11" s="12" customFormat="1" ht="20.25" customHeight="1" x14ac:dyDescent="0.2">
      <c r="A15" s="13" t="s">
        <v>28</v>
      </c>
      <c r="B15" s="18" t="s">
        <v>29</v>
      </c>
      <c r="C15" s="19"/>
      <c r="D15" s="20"/>
      <c r="E15" s="19"/>
      <c r="F15" s="20"/>
      <c r="G15" s="19"/>
      <c r="H15" s="20"/>
      <c r="I15" s="19"/>
      <c r="J15" s="17"/>
    </row>
    <row r="16" spans="1:11" s="12" customFormat="1" ht="18" customHeight="1" x14ac:dyDescent="0.2">
      <c r="A16" s="23" t="s">
        <v>30</v>
      </c>
      <c r="B16" s="14" t="s">
        <v>31</v>
      </c>
      <c r="C16" s="15">
        <f>C17+C18+C19</f>
        <v>8112575.4000000004</v>
      </c>
      <c r="D16" s="16"/>
      <c r="E16" s="15">
        <f>E17+E18+E19</f>
        <v>8112575.4000000004</v>
      </c>
      <c r="F16" s="16"/>
      <c r="G16" s="15">
        <f>G17+G18+G19</f>
        <v>8112575.4000000004</v>
      </c>
      <c r="H16" s="16"/>
      <c r="I16" s="15">
        <f>I17+I18+I19</f>
        <v>8112575.4000000004</v>
      </c>
      <c r="J16" s="17"/>
    </row>
    <row r="17" spans="1:11" s="12" customFormat="1" ht="14.25" customHeight="1" x14ac:dyDescent="0.2">
      <c r="A17" s="13" t="s">
        <v>32</v>
      </c>
      <c r="B17" s="18" t="s">
        <v>33</v>
      </c>
      <c r="C17" s="19">
        <v>8103812.4000000004</v>
      </c>
      <c r="D17" s="20"/>
      <c r="E17" s="19">
        <f>C17+D17</f>
        <v>8103812.4000000004</v>
      </c>
      <c r="F17" s="20"/>
      <c r="G17" s="19">
        <f>E17+F17</f>
        <v>8103812.4000000004</v>
      </c>
      <c r="H17" s="20"/>
      <c r="I17" s="19">
        <f>G17+H17</f>
        <v>8103812.4000000004</v>
      </c>
      <c r="J17" s="17"/>
    </row>
    <row r="18" spans="1:11" s="12" customFormat="1" ht="15.75" customHeight="1" x14ac:dyDescent="0.2">
      <c r="A18" s="13" t="s">
        <v>34</v>
      </c>
      <c r="B18" s="18" t="s">
        <v>35</v>
      </c>
      <c r="C18" s="19"/>
      <c r="D18" s="20"/>
      <c r="E18" s="19"/>
      <c r="F18" s="20"/>
      <c r="G18" s="19"/>
      <c r="H18" s="20"/>
      <c r="I18" s="19"/>
      <c r="J18" s="17"/>
    </row>
    <row r="19" spans="1:11" s="12" customFormat="1" ht="16.5" customHeight="1" x14ac:dyDescent="0.2">
      <c r="A19" s="13" t="s">
        <v>36</v>
      </c>
      <c r="B19" s="18" t="s">
        <v>37</v>
      </c>
      <c r="C19" s="19">
        <v>8763</v>
      </c>
      <c r="D19" s="20"/>
      <c r="E19" s="19">
        <f t="shared" ref="E19" si="1">C19+D19</f>
        <v>8763</v>
      </c>
      <c r="F19" s="20"/>
      <c r="G19" s="19">
        <f t="shared" ref="G18:G19" si="2">E19+F19</f>
        <v>8763</v>
      </c>
      <c r="H19" s="20"/>
      <c r="I19" s="19">
        <f t="shared" ref="I18:I19" si="3">G19+H19</f>
        <v>8763</v>
      </c>
      <c r="J19" s="17"/>
    </row>
    <row r="20" spans="1:11" s="12" customFormat="1" ht="25.5" x14ac:dyDescent="0.2">
      <c r="A20" s="23" t="s">
        <v>38</v>
      </c>
      <c r="B20" s="14" t="s">
        <v>39</v>
      </c>
      <c r="C20" s="15">
        <f>C21+C22</f>
        <v>60122</v>
      </c>
      <c r="D20" s="16"/>
      <c r="E20" s="15">
        <f>E21+E22</f>
        <v>60122</v>
      </c>
      <c r="F20" s="16"/>
      <c r="G20" s="15">
        <f>G21+G22</f>
        <v>60122</v>
      </c>
      <c r="H20" s="16"/>
      <c r="I20" s="15">
        <f>I21+I22</f>
        <v>60122</v>
      </c>
      <c r="J20" s="17"/>
    </row>
    <row r="21" spans="1:11" s="12" customFormat="1" ht="18" customHeight="1" x14ac:dyDescent="0.2">
      <c r="A21" s="13" t="s">
        <v>40</v>
      </c>
      <c r="B21" s="18" t="s">
        <v>41</v>
      </c>
      <c r="C21" s="19">
        <v>58725</v>
      </c>
      <c r="D21" s="20"/>
      <c r="E21" s="19">
        <f>C21+D21</f>
        <v>58725</v>
      </c>
      <c r="F21" s="20"/>
      <c r="G21" s="19">
        <f>E21+F21</f>
        <v>58725</v>
      </c>
      <c r="H21" s="20"/>
      <c r="I21" s="19">
        <f>G21+H21</f>
        <v>58725</v>
      </c>
      <c r="J21" s="24"/>
    </row>
    <row r="22" spans="1:11" s="12" customFormat="1" ht="42" customHeight="1" x14ac:dyDescent="0.2">
      <c r="A22" s="13" t="s">
        <v>42</v>
      </c>
      <c r="B22" s="18" t="s">
        <v>43</v>
      </c>
      <c r="C22" s="19">
        <v>1397</v>
      </c>
      <c r="D22" s="20"/>
      <c r="E22" s="19">
        <f>C22+D22</f>
        <v>1397</v>
      </c>
      <c r="F22" s="20"/>
      <c r="G22" s="19">
        <f>E22+F22</f>
        <v>1397</v>
      </c>
      <c r="H22" s="20"/>
      <c r="I22" s="19">
        <f>G22+H22</f>
        <v>1397</v>
      </c>
      <c r="J22" s="24"/>
    </row>
    <row r="23" spans="1:11" s="12" customFormat="1" ht="16.5" customHeight="1" x14ac:dyDescent="0.2">
      <c r="A23" s="13" t="s">
        <v>44</v>
      </c>
      <c r="B23" s="14" t="s">
        <v>45</v>
      </c>
      <c r="C23" s="15">
        <v>309060.7</v>
      </c>
      <c r="D23" s="16"/>
      <c r="E23" s="15">
        <f>C23+D23</f>
        <v>309060.7</v>
      </c>
      <c r="F23" s="16"/>
      <c r="G23" s="15">
        <f>E23+F23</f>
        <v>309060.7</v>
      </c>
      <c r="H23" s="16"/>
      <c r="I23" s="15">
        <f>G23+H23</f>
        <v>309060.7</v>
      </c>
      <c r="J23" s="17"/>
    </row>
    <row r="24" spans="1:11" s="12" customFormat="1" ht="42" customHeight="1" x14ac:dyDescent="0.2">
      <c r="A24" s="13" t="s">
        <v>46</v>
      </c>
      <c r="B24" s="14" t="s">
        <v>47</v>
      </c>
      <c r="C24" s="15">
        <v>1432.8</v>
      </c>
      <c r="D24" s="16"/>
      <c r="E24" s="15">
        <f t="shared" ref="E24:E31" si="4">C24+D24</f>
        <v>1432.8</v>
      </c>
      <c r="F24" s="16"/>
      <c r="G24" s="15">
        <f t="shared" ref="G24:G31" si="5">E24+F24</f>
        <v>1432.8</v>
      </c>
      <c r="H24" s="16"/>
      <c r="I24" s="15">
        <f t="shared" ref="I24:I31" si="6">G24+H24</f>
        <v>1432.8</v>
      </c>
      <c r="J24" s="17"/>
    </row>
    <row r="25" spans="1:11" ht="41.25" customHeight="1" x14ac:dyDescent="0.2">
      <c r="A25" s="13" t="s">
        <v>48</v>
      </c>
      <c r="B25" s="14" t="s">
        <v>49</v>
      </c>
      <c r="C25" s="15">
        <v>19111.599999999999</v>
      </c>
      <c r="D25" s="16"/>
      <c r="E25" s="15">
        <f t="shared" si="4"/>
        <v>19111.599999999999</v>
      </c>
      <c r="F25" s="16"/>
      <c r="G25" s="15">
        <f t="shared" si="5"/>
        <v>19111.599999999999</v>
      </c>
      <c r="H25" s="16"/>
      <c r="I25" s="15">
        <f t="shared" si="6"/>
        <v>19111.599999999999</v>
      </c>
      <c r="J25" s="17"/>
      <c r="K25" s="21"/>
    </row>
    <row r="26" spans="1:11" ht="30.75" customHeight="1" x14ac:dyDescent="0.2">
      <c r="A26" s="13" t="s">
        <v>50</v>
      </c>
      <c r="B26" s="14" t="s">
        <v>51</v>
      </c>
      <c r="C26" s="15">
        <v>105782.6</v>
      </c>
      <c r="D26" s="16"/>
      <c r="E26" s="15">
        <f t="shared" si="4"/>
        <v>105782.6</v>
      </c>
      <c r="F26" s="16"/>
      <c r="G26" s="15">
        <f t="shared" si="5"/>
        <v>105782.6</v>
      </c>
      <c r="H26" s="16"/>
      <c r="I26" s="15">
        <f t="shared" si="6"/>
        <v>105782.6</v>
      </c>
      <c r="J26" s="17"/>
      <c r="K26" s="21"/>
    </row>
    <row r="27" spans="1:11" ht="42" customHeight="1" x14ac:dyDescent="0.2">
      <c r="A27" s="13" t="s">
        <v>52</v>
      </c>
      <c r="B27" s="14" t="s">
        <v>53</v>
      </c>
      <c r="C27" s="15">
        <v>226261.6</v>
      </c>
      <c r="D27" s="16"/>
      <c r="E27" s="15">
        <f t="shared" si="4"/>
        <v>226261.6</v>
      </c>
      <c r="F27" s="16"/>
      <c r="G27" s="15">
        <f t="shared" si="5"/>
        <v>226261.6</v>
      </c>
      <c r="H27" s="16"/>
      <c r="I27" s="15">
        <f t="shared" si="6"/>
        <v>226261.6</v>
      </c>
      <c r="J27" s="17"/>
      <c r="K27" s="21"/>
    </row>
    <row r="28" spans="1:11" ht="28.5" customHeight="1" x14ac:dyDescent="0.2">
      <c r="A28" s="13" t="s">
        <v>54</v>
      </c>
      <c r="B28" s="14" t="s">
        <v>55</v>
      </c>
      <c r="C28" s="15"/>
      <c r="D28" s="16"/>
      <c r="E28" s="15"/>
      <c r="F28" s="16"/>
      <c r="G28" s="15"/>
      <c r="H28" s="16"/>
      <c r="I28" s="15"/>
      <c r="J28" s="17"/>
    </row>
    <row r="29" spans="1:11" ht="15.75" customHeight="1" x14ac:dyDescent="0.2">
      <c r="A29" s="13" t="s">
        <v>56</v>
      </c>
      <c r="B29" s="14" t="s">
        <v>57</v>
      </c>
      <c r="C29" s="15">
        <v>14700</v>
      </c>
      <c r="D29" s="16"/>
      <c r="E29" s="15">
        <f t="shared" si="4"/>
        <v>14700</v>
      </c>
      <c r="F29" s="16"/>
      <c r="G29" s="15">
        <f t="shared" si="5"/>
        <v>14700</v>
      </c>
      <c r="H29" s="16"/>
      <c r="I29" s="15">
        <f t="shared" si="6"/>
        <v>14700</v>
      </c>
      <c r="J29" s="17"/>
    </row>
    <row r="30" spans="1:11" ht="15.75" customHeight="1" x14ac:dyDescent="0.25">
      <c r="A30" s="13" t="s">
        <v>58</v>
      </c>
      <c r="B30" s="14" t="s">
        <v>59</v>
      </c>
      <c r="C30" s="15">
        <v>867707.29999999993</v>
      </c>
      <c r="D30" s="16"/>
      <c r="E30" s="15">
        <f t="shared" si="4"/>
        <v>867707.29999999993</v>
      </c>
      <c r="F30" s="16"/>
      <c r="G30" s="15">
        <f t="shared" si="5"/>
        <v>867707.29999999993</v>
      </c>
      <c r="H30" s="16"/>
      <c r="I30" s="15">
        <f t="shared" si="6"/>
        <v>867707.29999999993</v>
      </c>
      <c r="J30" s="17"/>
      <c r="K30" s="25"/>
    </row>
    <row r="31" spans="1:11" ht="15.75" customHeight="1" x14ac:dyDescent="0.2">
      <c r="A31" s="13" t="s">
        <v>60</v>
      </c>
      <c r="B31" s="14" t="s">
        <v>61</v>
      </c>
      <c r="C31" s="15">
        <v>6040</v>
      </c>
      <c r="D31" s="16"/>
      <c r="E31" s="15">
        <f t="shared" si="4"/>
        <v>6040</v>
      </c>
      <c r="F31" s="16"/>
      <c r="G31" s="15">
        <f t="shared" si="5"/>
        <v>6040</v>
      </c>
      <c r="H31" s="16"/>
      <c r="I31" s="15">
        <f t="shared" si="6"/>
        <v>6040</v>
      </c>
      <c r="J31" s="17"/>
    </row>
    <row r="32" spans="1:11" s="12" customFormat="1" ht="18" customHeight="1" x14ac:dyDescent="0.2">
      <c r="A32" s="26" t="s">
        <v>62</v>
      </c>
      <c r="B32" s="27" t="s">
        <v>63</v>
      </c>
      <c r="C32" s="28">
        <f>C33+C39+C40+C41</f>
        <v>41660548.100000001</v>
      </c>
      <c r="D32" s="28">
        <f t="shared" ref="D32:I32" si="7">D33+D39+D40+D41</f>
        <v>88716.5</v>
      </c>
      <c r="E32" s="28">
        <f t="shared" si="7"/>
        <v>41749264.600000001</v>
      </c>
      <c r="F32" s="28">
        <f t="shared" si="7"/>
        <v>-229183.09999999963</v>
      </c>
      <c r="G32" s="28">
        <f t="shared" si="7"/>
        <v>41520081.5</v>
      </c>
      <c r="H32" s="28">
        <f t="shared" si="7"/>
        <v>3196302.1999999997</v>
      </c>
      <c r="I32" s="28">
        <f t="shared" si="7"/>
        <v>44716383.700000003</v>
      </c>
      <c r="J32" s="28">
        <f>J33+J39+J40+J41</f>
        <v>3055835.6</v>
      </c>
      <c r="K32" s="11"/>
    </row>
    <row r="33" spans="1:15" s="12" customFormat="1" ht="38.25" x14ac:dyDescent="0.25">
      <c r="A33" s="13" t="s">
        <v>64</v>
      </c>
      <c r="B33" s="14" t="s">
        <v>65</v>
      </c>
      <c r="C33" s="15">
        <f>C34+C35+C36+C37+C38</f>
        <v>41269200.5</v>
      </c>
      <c r="D33" s="16">
        <f>D34+D35+D36+D37</f>
        <v>88716.5</v>
      </c>
      <c r="E33" s="15">
        <f>E34+E35+E36+E37+E38</f>
        <v>41357917</v>
      </c>
      <c r="F33" s="16">
        <f>F34+F35+F36+F37+F38</f>
        <v>-189003.59999999963</v>
      </c>
      <c r="G33" s="15">
        <f>G34+G35+G36+G37+G38</f>
        <v>41168913.399999999</v>
      </c>
      <c r="H33" s="16">
        <f>H34+H35+H36+H37+H38</f>
        <v>40157.599999999627</v>
      </c>
      <c r="I33" s="15">
        <f>I34+I35+I36+I37+I38</f>
        <v>41209071</v>
      </c>
      <c r="J33" s="17">
        <f>J34+J35+J36+J37+J38</f>
        <v>-60129.5</v>
      </c>
      <c r="K33" s="25"/>
    </row>
    <row r="34" spans="1:15" ht="27.75" customHeight="1" x14ac:dyDescent="0.2">
      <c r="A34" s="13" t="s">
        <v>66</v>
      </c>
      <c r="B34" s="14" t="s">
        <v>67</v>
      </c>
      <c r="C34" s="15">
        <v>11848267.800000001</v>
      </c>
      <c r="D34" s="16"/>
      <c r="E34" s="15">
        <f>C34+D34</f>
        <v>11848267.800000001</v>
      </c>
      <c r="F34" s="16"/>
      <c r="G34" s="15">
        <f>E34+F34</f>
        <v>11848267.800000001</v>
      </c>
      <c r="H34" s="16"/>
      <c r="I34" s="15">
        <f>G34+H34</f>
        <v>11848267.800000001</v>
      </c>
      <c r="J34" s="17"/>
      <c r="K34" s="29"/>
      <c r="L34" s="30"/>
      <c r="M34" s="12"/>
      <c r="N34" s="30"/>
    </row>
    <row r="35" spans="1:15" ht="42" customHeight="1" x14ac:dyDescent="0.2">
      <c r="A35" s="13" t="s">
        <v>68</v>
      </c>
      <c r="B35" s="14" t="s">
        <v>69</v>
      </c>
      <c r="C35" s="15">
        <v>17490774.199999999</v>
      </c>
      <c r="D35" s="16">
        <v>88716.5</v>
      </c>
      <c r="E35" s="15">
        <f t="shared" ref="E35:E39" si="8">C35+D35</f>
        <v>17579490.699999999</v>
      </c>
      <c r="F35" s="16">
        <v>-195383</v>
      </c>
      <c r="G35" s="15">
        <f t="shared" ref="G35:G41" si="9">E35+F35</f>
        <v>17384107.699999999</v>
      </c>
      <c r="H35" s="16"/>
      <c r="I35" s="15">
        <f t="shared" ref="I35:I41" si="10">G35+H35</f>
        <v>17384107.699999999</v>
      </c>
      <c r="J35" s="17">
        <f>D35+F35</f>
        <v>-106666.5</v>
      </c>
      <c r="K35" s="29"/>
      <c r="L35" s="30"/>
      <c r="N35" s="30"/>
    </row>
    <row r="36" spans="1:15" ht="27.75" customHeight="1" x14ac:dyDescent="0.2">
      <c r="A36" s="13" t="s">
        <v>70</v>
      </c>
      <c r="B36" s="14" t="s">
        <v>71</v>
      </c>
      <c r="C36" s="15">
        <v>7447190.5999999996</v>
      </c>
      <c r="D36" s="16"/>
      <c r="E36" s="15">
        <f t="shared" si="8"/>
        <v>7447190.5999999996</v>
      </c>
      <c r="F36" s="16">
        <v>6379.4000000003725</v>
      </c>
      <c r="G36" s="15">
        <f t="shared" si="9"/>
        <v>7453570</v>
      </c>
      <c r="H36" s="16"/>
      <c r="I36" s="15">
        <f t="shared" si="10"/>
        <v>7453570</v>
      </c>
      <c r="J36" s="17">
        <f>F36</f>
        <v>6379.4000000003725</v>
      </c>
      <c r="K36" s="29"/>
      <c r="L36" s="30"/>
      <c r="N36" s="30"/>
    </row>
    <row r="37" spans="1:15" ht="15.75" customHeight="1" x14ac:dyDescent="0.2">
      <c r="A37" s="13" t="s">
        <v>72</v>
      </c>
      <c r="B37" s="14" t="s">
        <v>73</v>
      </c>
      <c r="C37" s="15">
        <v>4482967.9000000004</v>
      </c>
      <c r="D37" s="16"/>
      <c r="E37" s="15">
        <f t="shared" si="8"/>
        <v>4482967.9000000004</v>
      </c>
      <c r="F37" s="16"/>
      <c r="G37" s="15">
        <f t="shared" si="9"/>
        <v>4482967.9000000004</v>
      </c>
      <c r="H37" s="16">
        <v>40157.599999999627</v>
      </c>
      <c r="I37" s="15">
        <f t="shared" si="10"/>
        <v>4523125.5</v>
      </c>
      <c r="J37" s="17">
        <f>H37</f>
        <v>40157.599999999627</v>
      </c>
      <c r="K37" s="29"/>
      <c r="L37" s="30"/>
      <c r="N37" s="30"/>
    </row>
    <row r="38" spans="1:15" ht="27.75" customHeight="1" x14ac:dyDescent="0.2">
      <c r="A38" s="31" t="s">
        <v>74</v>
      </c>
      <c r="B38" s="32" t="s">
        <v>75</v>
      </c>
      <c r="C38" s="33"/>
      <c r="D38" s="16"/>
      <c r="E38" s="15"/>
      <c r="F38" s="16"/>
      <c r="G38" s="15"/>
      <c r="H38" s="16"/>
      <c r="I38" s="15"/>
      <c r="J38" s="17"/>
    </row>
    <row r="39" spans="1:15" ht="48" customHeight="1" x14ac:dyDescent="0.2">
      <c r="A39" s="31" t="s">
        <v>76</v>
      </c>
      <c r="B39" s="32" t="s">
        <v>77</v>
      </c>
      <c r="C39" s="33">
        <v>391347.6</v>
      </c>
      <c r="D39" s="16"/>
      <c r="E39" s="15">
        <f t="shared" si="8"/>
        <v>391347.6</v>
      </c>
      <c r="F39" s="16">
        <v>-40179.5</v>
      </c>
      <c r="G39" s="15">
        <f t="shared" si="9"/>
        <v>351168.1</v>
      </c>
      <c r="H39" s="16">
        <v>3156144.6</v>
      </c>
      <c r="I39" s="15">
        <f t="shared" si="10"/>
        <v>3507312.7</v>
      </c>
      <c r="J39" s="17">
        <f>F39+H39</f>
        <v>3115965.1</v>
      </c>
      <c r="M39" s="30"/>
    </row>
    <row r="40" spans="1:15" ht="66.75" customHeight="1" x14ac:dyDescent="0.25">
      <c r="A40" s="31" t="s">
        <v>78</v>
      </c>
      <c r="B40" s="32" t="s">
        <v>79</v>
      </c>
      <c r="C40" s="33"/>
      <c r="D40" s="34"/>
      <c r="E40" s="15"/>
      <c r="F40" s="34"/>
      <c r="G40" s="15"/>
      <c r="H40" s="34"/>
      <c r="I40" s="15"/>
      <c r="J40" s="17"/>
      <c r="K40" s="35"/>
    </row>
    <row r="41" spans="1:15" ht="55.5" customHeight="1" x14ac:dyDescent="0.25">
      <c r="A41" s="31" t="s">
        <v>80</v>
      </c>
      <c r="B41" s="32" t="s">
        <v>81</v>
      </c>
      <c r="C41" s="33"/>
      <c r="D41" s="34"/>
      <c r="E41" s="15"/>
      <c r="F41" s="34"/>
      <c r="G41" s="15"/>
      <c r="H41" s="34"/>
      <c r="I41" s="15"/>
      <c r="J41" s="17"/>
      <c r="K41" s="35"/>
      <c r="L41" s="30"/>
    </row>
    <row r="42" spans="1:15" s="12" customFormat="1" ht="19.5" customHeight="1" thickBot="1" x14ac:dyDescent="0.25">
      <c r="A42" s="65" t="s">
        <v>82</v>
      </c>
      <c r="B42" s="66"/>
      <c r="C42" s="36">
        <f>C7+C32</f>
        <v>110688929.09999999</v>
      </c>
      <c r="D42" s="36">
        <f t="shared" ref="D42:J42" si="11">D7+D32</f>
        <v>88716.5</v>
      </c>
      <c r="E42" s="36">
        <f t="shared" si="11"/>
        <v>110777645.59999999</v>
      </c>
      <c r="F42" s="36">
        <f t="shared" si="11"/>
        <v>-229183.09999999963</v>
      </c>
      <c r="G42" s="36">
        <f t="shared" si="11"/>
        <v>110548462.49999999</v>
      </c>
      <c r="H42" s="36">
        <f t="shared" si="11"/>
        <v>3196302.1999999997</v>
      </c>
      <c r="I42" s="36">
        <f t="shared" si="11"/>
        <v>113744764.69999999</v>
      </c>
      <c r="J42" s="36">
        <f t="shared" si="11"/>
        <v>3055835.6</v>
      </c>
    </row>
    <row r="44" spans="1:15" x14ac:dyDescent="0.2">
      <c r="I44" s="30"/>
      <c r="K44" s="30"/>
      <c r="O44" s="30"/>
    </row>
    <row r="45" spans="1:15" x14ac:dyDescent="0.2">
      <c r="C45" s="38"/>
      <c r="D45" s="30"/>
      <c r="E45" s="30"/>
      <c r="F45" s="30"/>
      <c r="G45" s="30"/>
      <c r="H45" s="30"/>
      <c r="I45" s="39"/>
      <c r="J45" s="30"/>
    </row>
    <row r="46" spans="1:15" x14ac:dyDescent="0.2">
      <c r="I46" s="30"/>
    </row>
    <row r="47" spans="1:15" x14ac:dyDescent="0.2">
      <c r="I47" s="40"/>
      <c r="J47" s="30"/>
    </row>
    <row r="48" spans="1:15" x14ac:dyDescent="0.2">
      <c r="C48" s="41"/>
      <c r="D48" s="42"/>
      <c r="E48" s="42"/>
      <c r="F48" s="42"/>
      <c r="G48" s="42"/>
      <c r="H48" s="42"/>
      <c r="I48" s="30"/>
    </row>
    <row r="49" spans="3:10" x14ac:dyDescent="0.2">
      <c r="C49" s="43"/>
      <c r="D49" s="43"/>
      <c r="E49" s="43"/>
      <c r="F49" s="43"/>
      <c r="G49" s="43"/>
      <c r="H49" s="43"/>
      <c r="I49" s="40"/>
      <c r="J49" s="30"/>
    </row>
    <row r="50" spans="3:10" x14ac:dyDescent="0.2">
      <c r="C50" s="44"/>
      <c r="D50" s="45"/>
      <c r="E50" s="45"/>
      <c r="F50" s="45"/>
      <c r="G50" s="45"/>
      <c r="H50" s="45"/>
      <c r="J50" s="30"/>
    </row>
    <row r="51" spans="3:10" x14ac:dyDescent="0.2">
      <c r="C51" s="44"/>
      <c r="D51" s="45"/>
      <c r="E51" s="45"/>
      <c r="F51" s="45"/>
      <c r="G51" s="45"/>
      <c r="H51" s="45"/>
      <c r="J51" s="30"/>
    </row>
    <row r="53" spans="3:10" ht="15.75" x14ac:dyDescent="0.25">
      <c r="I53" s="35"/>
    </row>
  </sheetData>
  <mergeCells count="10">
    <mergeCell ref="A42:B42"/>
    <mergeCell ref="A1:J1"/>
    <mergeCell ref="A3:A5"/>
    <mergeCell ref="B3:B5"/>
    <mergeCell ref="C3:C5"/>
    <mergeCell ref="I3:I5"/>
    <mergeCell ref="J3:J5"/>
    <mergeCell ref="D4:E4"/>
    <mergeCell ref="D3:H3"/>
    <mergeCell ref="F4:G4"/>
  </mergeCells>
  <printOptions horizontalCentered="1"/>
  <pageMargins left="0.19685039370078741" right="0.19685039370078741" top="0.78740157480314965" bottom="0.39370078740157483" header="0" footer="0"/>
  <pageSetup paperSize="8" fitToHeight="0" orientation="landscape" r:id="rId1"/>
  <rowBreaks count="1" manualBreakCount="1">
    <brk id="31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6"/>
  <sheetViews>
    <sheetView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K9" sqref="K9"/>
    </sheetView>
  </sheetViews>
  <sheetFormatPr defaultRowHeight="12.75" x14ac:dyDescent="0.2"/>
  <cols>
    <col min="1" max="1" width="19" style="1" customWidth="1"/>
    <col min="2" max="2" width="54.1640625" style="37" customWidth="1"/>
    <col min="3" max="3" width="24" style="37" customWidth="1"/>
    <col min="4" max="4" width="20.6640625" style="47" customWidth="1"/>
    <col min="5" max="8" width="19.1640625" style="47" customWidth="1"/>
    <col min="9" max="9" width="23.5" style="1" customWidth="1"/>
    <col min="10" max="10" width="15.5" style="1" customWidth="1"/>
    <col min="11" max="11" width="29" style="46" customWidth="1"/>
    <col min="12" max="12" width="23.6640625" style="1" customWidth="1"/>
    <col min="13" max="16384" width="9.33203125" style="1"/>
  </cols>
  <sheetData>
    <row r="1" spans="1:12" ht="23.25" customHeight="1" x14ac:dyDescent="0.2">
      <c r="A1" s="84" t="s">
        <v>83</v>
      </c>
      <c r="B1" s="84"/>
      <c r="C1" s="84"/>
      <c r="D1" s="84"/>
      <c r="E1" s="84"/>
      <c r="F1" s="84"/>
      <c r="G1" s="84"/>
      <c r="H1" s="84"/>
      <c r="I1" s="84"/>
      <c r="J1" s="84"/>
    </row>
    <row r="2" spans="1:12" ht="15.75" customHeight="1" thickBot="1" x14ac:dyDescent="0.25">
      <c r="B2" s="2"/>
      <c r="C2" s="2"/>
      <c r="J2" s="3" t="s">
        <v>1</v>
      </c>
    </row>
    <row r="3" spans="1:12" ht="73.5" customHeight="1" thickBot="1" x14ac:dyDescent="0.25">
      <c r="A3" s="71" t="s">
        <v>84</v>
      </c>
      <c r="B3" s="68" t="s">
        <v>3</v>
      </c>
      <c r="C3" s="68" t="s">
        <v>4</v>
      </c>
      <c r="D3" s="86" t="s">
        <v>5</v>
      </c>
      <c r="E3" s="87"/>
      <c r="F3" s="87"/>
      <c r="G3" s="87"/>
      <c r="H3" s="88"/>
      <c r="I3" s="77" t="s">
        <v>6</v>
      </c>
      <c r="J3" s="68" t="s">
        <v>7</v>
      </c>
    </row>
    <row r="4" spans="1:12" ht="26.25" customHeight="1" thickBot="1" x14ac:dyDescent="0.25">
      <c r="A4" s="72"/>
      <c r="B4" s="69"/>
      <c r="C4" s="69"/>
      <c r="D4" s="89" t="s">
        <v>8</v>
      </c>
      <c r="E4" s="90"/>
      <c r="F4" s="80" t="s">
        <v>9</v>
      </c>
      <c r="G4" s="81"/>
      <c r="H4" s="48" t="s">
        <v>244</v>
      </c>
      <c r="I4" s="78"/>
      <c r="J4" s="69"/>
    </row>
    <row r="5" spans="1:12" ht="27" customHeight="1" thickBot="1" x14ac:dyDescent="0.25">
      <c r="A5" s="70"/>
      <c r="B5" s="70"/>
      <c r="C5" s="85"/>
      <c r="D5" s="4" t="s">
        <v>10</v>
      </c>
      <c r="E5" s="4" t="s">
        <v>11</v>
      </c>
      <c r="F5" s="5" t="s">
        <v>10</v>
      </c>
      <c r="G5" s="6" t="s">
        <v>11</v>
      </c>
      <c r="H5" s="6" t="s">
        <v>10</v>
      </c>
      <c r="I5" s="79"/>
      <c r="J5" s="85"/>
    </row>
    <row r="6" spans="1:12" ht="13.5" thickBot="1" x14ac:dyDescent="0.25">
      <c r="A6" s="7">
        <v>1</v>
      </c>
      <c r="B6" s="6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</row>
    <row r="7" spans="1:12" s="12" customFormat="1" ht="15.75" x14ac:dyDescent="0.25">
      <c r="A7" s="49" t="s">
        <v>85</v>
      </c>
      <c r="B7" s="9" t="s">
        <v>86</v>
      </c>
      <c r="C7" s="10">
        <f>SUM(C8:C16)</f>
        <v>4975396.2</v>
      </c>
      <c r="D7" s="10">
        <f t="shared" ref="D7:J7" si="0">SUM(D8:D16)</f>
        <v>-398510.60000000009</v>
      </c>
      <c r="E7" s="10">
        <f t="shared" si="0"/>
        <v>4576885.5999999996</v>
      </c>
      <c r="F7" s="10">
        <f t="shared" si="0"/>
        <v>19369.899999999907</v>
      </c>
      <c r="G7" s="10">
        <f t="shared" si="0"/>
        <v>4596255.5</v>
      </c>
      <c r="H7" s="10"/>
      <c r="I7" s="10">
        <f t="shared" si="0"/>
        <v>4596255.5</v>
      </c>
      <c r="J7" s="10">
        <f t="shared" si="0"/>
        <v>-379140.70000000019</v>
      </c>
      <c r="K7" s="50"/>
      <c r="L7" s="11"/>
    </row>
    <row r="8" spans="1:12" ht="43.5" customHeight="1" x14ac:dyDescent="0.25">
      <c r="A8" s="51" t="s">
        <v>87</v>
      </c>
      <c r="B8" s="52" t="s">
        <v>88</v>
      </c>
      <c r="C8" s="15">
        <v>5067.5</v>
      </c>
      <c r="D8" s="53"/>
      <c r="E8" s="54">
        <f>C8+D8</f>
        <v>5067.5</v>
      </c>
      <c r="F8" s="53"/>
      <c r="G8" s="54">
        <f>E8+F8</f>
        <v>5067.5</v>
      </c>
      <c r="H8" s="53"/>
      <c r="I8" s="54">
        <f>G8+H8</f>
        <v>5067.5</v>
      </c>
      <c r="J8" s="17"/>
      <c r="K8" s="55"/>
      <c r="L8" s="11"/>
    </row>
    <row r="9" spans="1:12" ht="50.25" customHeight="1" x14ac:dyDescent="0.25">
      <c r="A9" s="51" t="s">
        <v>89</v>
      </c>
      <c r="B9" s="52" t="s">
        <v>90</v>
      </c>
      <c r="C9" s="15">
        <v>214961.2</v>
      </c>
      <c r="D9" s="53"/>
      <c r="E9" s="54">
        <f t="shared" ref="E9:E72" si="1">C9+D9</f>
        <v>214961.2</v>
      </c>
      <c r="F9" s="53"/>
      <c r="G9" s="54">
        <f t="shared" ref="G9:G72" si="2">E9+F9</f>
        <v>214961.2</v>
      </c>
      <c r="H9" s="53"/>
      <c r="I9" s="54">
        <f t="shared" ref="I9:I72" si="3">G9+H9</f>
        <v>214961.2</v>
      </c>
      <c r="J9" s="17"/>
      <c r="K9" s="56"/>
      <c r="L9" s="11"/>
    </row>
    <row r="10" spans="1:12" ht="57.75" customHeight="1" x14ac:dyDescent="0.25">
      <c r="A10" s="51" t="s">
        <v>91</v>
      </c>
      <c r="B10" s="52" t="s">
        <v>92</v>
      </c>
      <c r="C10" s="15">
        <v>272636.3</v>
      </c>
      <c r="D10" s="53"/>
      <c r="E10" s="54">
        <f t="shared" si="1"/>
        <v>272636.3</v>
      </c>
      <c r="F10" s="53"/>
      <c r="G10" s="54">
        <f t="shared" si="2"/>
        <v>272636.3</v>
      </c>
      <c r="H10" s="53"/>
      <c r="I10" s="54">
        <f t="shared" si="3"/>
        <v>272636.3</v>
      </c>
      <c r="J10" s="17"/>
      <c r="K10" s="55"/>
      <c r="L10" s="11"/>
    </row>
    <row r="11" spans="1:12" ht="17.25" customHeight="1" x14ac:dyDescent="0.25">
      <c r="A11" s="51" t="s">
        <v>93</v>
      </c>
      <c r="B11" s="52" t="s">
        <v>94</v>
      </c>
      <c r="C11" s="15">
        <v>389406.2</v>
      </c>
      <c r="D11" s="53"/>
      <c r="E11" s="54">
        <f t="shared" si="1"/>
        <v>389406.2</v>
      </c>
      <c r="F11" s="53"/>
      <c r="G11" s="54">
        <f t="shared" si="2"/>
        <v>389406.2</v>
      </c>
      <c r="H11" s="53"/>
      <c r="I11" s="54">
        <f t="shared" si="3"/>
        <v>389406.2</v>
      </c>
      <c r="J11" s="17"/>
      <c r="K11" s="56"/>
      <c r="L11" s="11"/>
    </row>
    <row r="12" spans="1:12" ht="38.25" x14ac:dyDescent="0.25">
      <c r="A12" s="51" t="s">
        <v>95</v>
      </c>
      <c r="B12" s="52" t="s">
        <v>96</v>
      </c>
      <c r="C12" s="15">
        <v>218970.3</v>
      </c>
      <c r="D12" s="53"/>
      <c r="E12" s="54">
        <f t="shared" si="1"/>
        <v>218970.3</v>
      </c>
      <c r="F12" s="53"/>
      <c r="G12" s="54">
        <f t="shared" si="2"/>
        <v>218970.3</v>
      </c>
      <c r="H12" s="53"/>
      <c r="I12" s="54">
        <f t="shared" si="3"/>
        <v>218970.3</v>
      </c>
      <c r="J12" s="17"/>
      <c r="K12" s="55"/>
      <c r="L12" s="11"/>
    </row>
    <row r="13" spans="1:12" ht="17.25" customHeight="1" x14ac:dyDescent="0.25">
      <c r="A13" s="51" t="s">
        <v>97</v>
      </c>
      <c r="B13" s="52" t="s">
        <v>98</v>
      </c>
      <c r="C13" s="15">
        <v>102682.8</v>
      </c>
      <c r="D13" s="53"/>
      <c r="E13" s="54">
        <f t="shared" si="1"/>
        <v>102682.8</v>
      </c>
      <c r="F13" s="53"/>
      <c r="G13" s="54">
        <f t="shared" si="2"/>
        <v>102682.8</v>
      </c>
      <c r="H13" s="53"/>
      <c r="I13" s="54">
        <f t="shared" si="3"/>
        <v>102682.8</v>
      </c>
      <c r="J13" s="17"/>
      <c r="K13" s="55"/>
      <c r="L13" s="11"/>
    </row>
    <row r="14" spans="1:12" ht="16.5" customHeight="1" x14ac:dyDescent="0.25">
      <c r="A14" s="51" t="s">
        <v>99</v>
      </c>
      <c r="B14" s="52" t="s">
        <v>100</v>
      </c>
      <c r="C14" s="15">
        <v>500000</v>
      </c>
      <c r="D14" s="53"/>
      <c r="E14" s="54">
        <f t="shared" si="1"/>
        <v>500000</v>
      </c>
      <c r="F14" s="53"/>
      <c r="G14" s="54">
        <f t="shared" si="2"/>
        <v>500000</v>
      </c>
      <c r="H14" s="53"/>
      <c r="I14" s="54">
        <f t="shared" si="3"/>
        <v>500000</v>
      </c>
      <c r="J14" s="17"/>
      <c r="K14" s="56"/>
      <c r="L14" s="11"/>
    </row>
    <row r="15" spans="1:12" ht="26.25" x14ac:dyDescent="0.25">
      <c r="A15" s="51" t="s">
        <v>101</v>
      </c>
      <c r="B15" s="57" t="s">
        <v>102</v>
      </c>
      <c r="C15" s="15">
        <v>197.9</v>
      </c>
      <c r="D15" s="53"/>
      <c r="E15" s="54">
        <f t="shared" si="1"/>
        <v>197.9</v>
      </c>
      <c r="F15" s="53"/>
      <c r="G15" s="54">
        <f t="shared" si="2"/>
        <v>197.9</v>
      </c>
      <c r="H15" s="53"/>
      <c r="I15" s="54">
        <f t="shared" si="3"/>
        <v>197.9</v>
      </c>
      <c r="J15" s="17"/>
      <c r="K15" s="55"/>
      <c r="L15" s="11"/>
    </row>
    <row r="16" spans="1:12" ht="19.5" customHeight="1" x14ac:dyDescent="0.25">
      <c r="A16" s="51" t="s">
        <v>103</v>
      </c>
      <c r="B16" s="52" t="s">
        <v>104</v>
      </c>
      <c r="C16" s="15">
        <v>3271474</v>
      </c>
      <c r="D16" s="53">
        <v>-398510.60000000009</v>
      </c>
      <c r="E16" s="54">
        <f t="shared" si="1"/>
        <v>2872963.4</v>
      </c>
      <c r="F16" s="53">
        <v>19369.899999999907</v>
      </c>
      <c r="G16" s="54">
        <f t="shared" si="2"/>
        <v>2892333.3</v>
      </c>
      <c r="H16" s="53"/>
      <c r="I16" s="54">
        <f t="shared" si="3"/>
        <v>2892333.3</v>
      </c>
      <c r="J16" s="17">
        <f>D16+F16</f>
        <v>-379140.70000000019</v>
      </c>
      <c r="K16" s="56"/>
      <c r="L16" s="11"/>
    </row>
    <row r="17" spans="1:12" s="12" customFormat="1" ht="17.25" customHeight="1" x14ac:dyDescent="0.2">
      <c r="A17" s="58" t="s">
        <v>105</v>
      </c>
      <c r="B17" s="27" t="s">
        <v>106</v>
      </c>
      <c r="C17" s="28">
        <f>SUM(C18:C19)</f>
        <v>53994.2</v>
      </c>
      <c r="D17" s="28"/>
      <c r="E17" s="28">
        <f t="shared" ref="E17:I17" si="4">SUM(E18:E19)</f>
        <v>53994.2</v>
      </c>
      <c r="F17" s="28"/>
      <c r="G17" s="28">
        <f t="shared" si="4"/>
        <v>53994.2</v>
      </c>
      <c r="H17" s="28"/>
      <c r="I17" s="28">
        <f t="shared" si="4"/>
        <v>53994.2</v>
      </c>
      <c r="J17" s="28"/>
      <c r="K17" s="59"/>
      <c r="L17" s="11"/>
    </row>
    <row r="18" spans="1:12" ht="16.5" customHeight="1" x14ac:dyDescent="0.25">
      <c r="A18" s="51" t="s">
        <v>107</v>
      </c>
      <c r="B18" s="52" t="s">
        <v>108</v>
      </c>
      <c r="C18" s="15">
        <v>51627</v>
      </c>
      <c r="D18" s="53"/>
      <c r="E18" s="54">
        <f t="shared" si="1"/>
        <v>51627</v>
      </c>
      <c r="F18" s="53"/>
      <c r="G18" s="54">
        <f t="shared" si="2"/>
        <v>51627</v>
      </c>
      <c r="H18" s="53"/>
      <c r="I18" s="54">
        <f t="shared" si="3"/>
        <v>51627</v>
      </c>
      <c r="J18" s="17"/>
      <c r="K18" s="55"/>
      <c r="L18" s="11"/>
    </row>
    <row r="19" spans="1:12" ht="18" customHeight="1" x14ac:dyDescent="0.25">
      <c r="A19" s="51" t="s">
        <v>109</v>
      </c>
      <c r="B19" s="52" t="s">
        <v>110</v>
      </c>
      <c r="C19" s="15">
        <v>2367.1999999999998</v>
      </c>
      <c r="D19" s="53"/>
      <c r="E19" s="54">
        <f t="shared" si="1"/>
        <v>2367.1999999999998</v>
      </c>
      <c r="F19" s="53"/>
      <c r="G19" s="54">
        <f t="shared" si="2"/>
        <v>2367.1999999999998</v>
      </c>
      <c r="H19" s="53"/>
      <c r="I19" s="54">
        <f t="shared" si="3"/>
        <v>2367.1999999999998</v>
      </c>
      <c r="J19" s="17"/>
      <c r="K19" s="55"/>
      <c r="L19" s="11"/>
    </row>
    <row r="20" spans="1:12" s="12" customFormat="1" ht="29.25" customHeight="1" x14ac:dyDescent="0.25">
      <c r="A20" s="58" t="s">
        <v>111</v>
      </c>
      <c r="B20" s="27" t="s">
        <v>112</v>
      </c>
      <c r="C20" s="28">
        <f>SUM(C21:C24)</f>
        <v>539745.69999999995</v>
      </c>
      <c r="D20" s="28"/>
      <c r="E20" s="28">
        <f t="shared" ref="E20:I20" si="5">SUM(E21:E24)</f>
        <v>539745.69999999995</v>
      </c>
      <c r="F20" s="28">
        <f t="shared" si="5"/>
        <v>3946.0999999999913</v>
      </c>
      <c r="G20" s="28">
        <f t="shared" si="5"/>
        <v>543691.79999999993</v>
      </c>
      <c r="H20" s="28"/>
      <c r="I20" s="28">
        <f t="shared" si="5"/>
        <v>543691.79999999993</v>
      </c>
      <c r="J20" s="28">
        <f>J21+J22+J23+J24</f>
        <v>3946.0999999999913</v>
      </c>
      <c r="K20" s="50"/>
      <c r="L20" s="11"/>
    </row>
    <row r="21" spans="1:12" ht="18" customHeight="1" x14ac:dyDescent="0.25">
      <c r="A21" s="51" t="s">
        <v>113</v>
      </c>
      <c r="B21" s="52" t="s">
        <v>114</v>
      </c>
      <c r="C21" s="15">
        <v>122055.6</v>
      </c>
      <c r="D21" s="53"/>
      <c r="E21" s="54">
        <f t="shared" si="1"/>
        <v>122055.6</v>
      </c>
      <c r="F21" s="53">
        <v>3946.0999999999913</v>
      </c>
      <c r="G21" s="54">
        <f t="shared" si="2"/>
        <v>126001.7</v>
      </c>
      <c r="H21" s="53"/>
      <c r="I21" s="54">
        <f t="shared" si="3"/>
        <v>126001.7</v>
      </c>
      <c r="J21" s="17">
        <f>F21</f>
        <v>3946.0999999999913</v>
      </c>
      <c r="K21" s="55"/>
      <c r="L21" s="11"/>
    </row>
    <row r="22" spans="1:12" ht="38.25" x14ac:dyDescent="0.25">
      <c r="A22" s="51" t="s">
        <v>115</v>
      </c>
      <c r="B22" s="52" t="s">
        <v>116</v>
      </c>
      <c r="C22" s="15"/>
      <c r="D22" s="53"/>
      <c r="E22" s="54"/>
      <c r="F22" s="53"/>
      <c r="G22" s="54"/>
      <c r="H22" s="53"/>
      <c r="I22" s="54"/>
      <c r="J22" s="17"/>
      <c r="K22" s="56"/>
      <c r="L22" s="11"/>
    </row>
    <row r="23" spans="1:12" ht="17.25" customHeight="1" x14ac:dyDescent="0.25">
      <c r="A23" s="51" t="s">
        <v>117</v>
      </c>
      <c r="B23" s="52" t="s">
        <v>118</v>
      </c>
      <c r="C23" s="15">
        <v>408690.1</v>
      </c>
      <c r="D23" s="53"/>
      <c r="E23" s="54">
        <f t="shared" si="1"/>
        <v>408690.1</v>
      </c>
      <c r="F23" s="53"/>
      <c r="G23" s="54">
        <f t="shared" si="2"/>
        <v>408690.1</v>
      </c>
      <c r="H23" s="53"/>
      <c r="I23" s="54">
        <f t="shared" si="3"/>
        <v>408690.1</v>
      </c>
      <c r="J23" s="17"/>
      <c r="K23" s="56"/>
      <c r="L23" s="11"/>
    </row>
    <row r="24" spans="1:12" ht="16.5" customHeight="1" x14ac:dyDescent="0.25">
      <c r="A24" s="51" t="s">
        <v>119</v>
      </c>
      <c r="B24" s="52" t="s">
        <v>120</v>
      </c>
      <c r="C24" s="15">
        <v>9000</v>
      </c>
      <c r="D24" s="53"/>
      <c r="E24" s="54">
        <f t="shared" si="1"/>
        <v>9000</v>
      </c>
      <c r="F24" s="53"/>
      <c r="G24" s="54">
        <f t="shared" si="2"/>
        <v>9000</v>
      </c>
      <c r="H24" s="53"/>
      <c r="I24" s="54">
        <f t="shared" si="3"/>
        <v>9000</v>
      </c>
      <c r="J24" s="17"/>
      <c r="K24" s="55"/>
      <c r="L24" s="11"/>
    </row>
    <row r="25" spans="1:12" s="12" customFormat="1" ht="19.5" customHeight="1" x14ac:dyDescent="0.2">
      <c r="A25" s="58" t="s">
        <v>121</v>
      </c>
      <c r="B25" s="27" t="s">
        <v>122</v>
      </c>
      <c r="C25" s="28">
        <f>SUM(C26:C35)</f>
        <v>17069258.300000001</v>
      </c>
      <c r="D25" s="28">
        <f t="shared" ref="D25:J25" si="6">SUM(D26:D35)</f>
        <v>100000</v>
      </c>
      <c r="E25" s="28">
        <f t="shared" si="6"/>
        <v>17169258.300000001</v>
      </c>
      <c r="F25" s="28">
        <f t="shared" si="6"/>
        <v>217038.39999999997</v>
      </c>
      <c r="G25" s="28">
        <f t="shared" si="6"/>
        <v>17386296.699999999</v>
      </c>
      <c r="H25" s="28">
        <f t="shared" si="6"/>
        <v>30558.399999999965</v>
      </c>
      <c r="I25" s="28">
        <f t="shared" si="6"/>
        <v>17416855.099999998</v>
      </c>
      <c r="J25" s="28">
        <f t="shared" si="6"/>
        <v>347596.79999999987</v>
      </c>
      <c r="K25" s="60"/>
      <c r="L25" s="11"/>
    </row>
    <row r="26" spans="1:12" ht="18" customHeight="1" x14ac:dyDescent="0.2">
      <c r="A26" s="51" t="s">
        <v>123</v>
      </c>
      <c r="B26" s="52" t="s">
        <v>124</v>
      </c>
      <c r="C26" s="15">
        <v>437568.4</v>
      </c>
      <c r="D26" s="53"/>
      <c r="E26" s="54">
        <f t="shared" si="1"/>
        <v>437568.4</v>
      </c>
      <c r="F26" s="53">
        <v>0.79999999998835847</v>
      </c>
      <c r="G26" s="54">
        <f t="shared" si="2"/>
        <v>437569.2</v>
      </c>
      <c r="H26" s="53"/>
      <c r="I26" s="54">
        <f t="shared" si="3"/>
        <v>437569.2</v>
      </c>
      <c r="J26" s="17">
        <f>F26</f>
        <v>0.79999999998835847</v>
      </c>
      <c r="K26" s="61"/>
      <c r="L26" s="11"/>
    </row>
    <row r="27" spans="1:12" ht="18.75" customHeight="1" x14ac:dyDescent="0.25">
      <c r="A27" s="51" t="s">
        <v>125</v>
      </c>
      <c r="B27" s="52" t="s">
        <v>126</v>
      </c>
      <c r="C27" s="15">
        <v>145500</v>
      </c>
      <c r="D27" s="53"/>
      <c r="E27" s="54">
        <f t="shared" si="1"/>
        <v>145500</v>
      </c>
      <c r="F27" s="53"/>
      <c r="G27" s="54">
        <f t="shared" si="2"/>
        <v>145500</v>
      </c>
      <c r="H27" s="53"/>
      <c r="I27" s="54">
        <f t="shared" si="3"/>
        <v>145500</v>
      </c>
      <c r="J27" s="17"/>
      <c r="K27" s="55"/>
      <c r="L27" s="11"/>
    </row>
    <row r="28" spans="1:12" ht="18" customHeight="1" x14ac:dyDescent="0.25">
      <c r="A28" s="51" t="s">
        <v>127</v>
      </c>
      <c r="B28" s="52" t="s">
        <v>128</v>
      </c>
      <c r="C28" s="15">
        <v>2278443.2999999998</v>
      </c>
      <c r="D28" s="53"/>
      <c r="E28" s="54">
        <f t="shared" si="1"/>
        <v>2278443.2999999998</v>
      </c>
      <c r="F28" s="53">
        <v>385.5</v>
      </c>
      <c r="G28" s="54">
        <f t="shared" si="2"/>
        <v>2278828.7999999998</v>
      </c>
      <c r="H28" s="53"/>
      <c r="I28" s="54">
        <f t="shared" si="3"/>
        <v>2278828.7999999998</v>
      </c>
      <c r="J28" s="17">
        <f>F28</f>
        <v>385.5</v>
      </c>
      <c r="K28" s="56"/>
      <c r="L28" s="11"/>
    </row>
    <row r="29" spans="1:12" ht="18.75" customHeight="1" x14ac:dyDescent="0.25">
      <c r="A29" s="51" t="s">
        <v>129</v>
      </c>
      <c r="B29" s="52" t="s">
        <v>130</v>
      </c>
      <c r="C29" s="15">
        <v>41288.6</v>
      </c>
      <c r="D29" s="53"/>
      <c r="E29" s="54">
        <f t="shared" si="1"/>
        <v>41288.6</v>
      </c>
      <c r="F29" s="53">
        <v>198623.69999999998</v>
      </c>
      <c r="G29" s="54">
        <f t="shared" si="2"/>
        <v>239912.3</v>
      </c>
      <c r="H29" s="53"/>
      <c r="I29" s="54">
        <f t="shared" si="3"/>
        <v>239912.3</v>
      </c>
      <c r="J29" s="17">
        <f>F29</f>
        <v>198623.69999999998</v>
      </c>
      <c r="K29" s="56"/>
      <c r="L29" s="11"/>
    </row>
    <row r="30" spans="1:12" ht="18.75" customHeight="1" x14ac:dyDescent="0.25">
      <c r="A30" s="51" t="s">
        <v>131</v>
      </c>
      <c r="B30" s="52" t="s">
        <v>132</v>
      </c>
      <c r="C30" s="15">
        <v>273392.5</v>
      </c>
      <c r="D30" s="53"/>
      <c r="E30" s="54">
        <f t="shared" si="1"/>
        <v>273392.5</v>
      </c>
      <c r="F30" s="53"/>
      <c r="G30" s="54">
        <f t="shared" si="2"/>
        <v>273392.5</v>
      </c>
      <c r="H30" s="53"/>
      <c r="I30" s="54">
        <f t="shared" si="3"/>
        <v>273392.5</v>
      </c>
      <c r="J30" s="17"/>
      <c r="K30" s="55"/>
      <c r="L30" s="11"/>
    </row>
    <row r="31" spans="1:12" ht="17.25" customHeight="1" x14ac:dyDescent="0.25">
      <c r="A31" s="51" t="s">
        <v>133</v>
      </c>
      <c r="B31" s="52" t="s">
        <v>134</v>
      </c>
      <c r="C31" s="15">
        <v>284758.2</v>
      </c>
      <c r="D31" s="53">
        <v>100000</v>
      </c>
      <c r="E31" s="54">
        <f t="shared" si="1"/>
        <v>384758.2</v>
      </c>
      <c r="F31" s="53"/>
      <c r="G31" s="54">
        <f t="shared" si="2"/>
        <v>384758.2</v>
      </c>
      <c r="H31" s="53">
        <v>30558.399999999965</v>
      </c>
      <c r="I31" s="54">
        <f t="shared" si="3"/>
        <v>415316.6</v>
      </c>
      <c r="J31" s="17">
        <f>D31+H31</f>
        <v>130558.39999999997</v>
      </c>
      <c r="K31" s="56"/>
      <c r="L31" s="11"/>
    </row>
    <row r="32" spans="1:12" ht="18" customHeight="1" x14ac:dyDescent="0.25">
      <c r="A32" s="51" t="s">
        <v>135</v>
      </c>
      <c r="B32" s="52" t="s">
        <v>136</v>
      </c>
      <c r="C32" s="15">
        <v>13088777.5</v>
      </c>
      <c r="D32" s="53"/>
      <c r="E32" s="54">
        <f t="shared" si="1"/>
        <v>13088777.5</v>
      </c>
      <c r="F32" s="53"/>
      <c r="G32" s="54">
        <f t="shared" si="2"/>
        <v>13088777.5</v>
      </c>
      <c r="H32" s="53"/>
      <c r="I32" s="54">
        <f t="shared" si="3"/>
        <v>13088777.5</v>
      </c>
      <c r="J32" s="17"/>
      <c r="K32" s="56"/>
      <c r="L32" s="11"/>
    </row>
    <row r="33" spans="1:12" ht="18" customHeight="1" x14ac:dyDescent="0.25">
      <c r="A33" s="51" t="s">
        <v>137</v>
      </c>
      <c r="B33" s="52" t="s">
        <v>138</v>
      </c>
      <c r="C33" s="15">
        <v>69881.399999999994</v>
      </c>
      <c r="D33" s="53"/>
      <c r="E33" s="54">
        <f t="shared" si="1"/>
        <v>69881.399999999994</v>
      </c>
      <c r="F33" s="53">
        <v>-1260.8999999999942</v>
      </c>
      <c r="G33" s="54">
        <f t="shared" si="2"/>
        <v>68620.5</v>
      </c>
      <c r="H33" s="53"/>
      <c r="I33" s="54">
        <f t="shared" si="3"/>
        <v>68620.5</v>
      </c>
      <c r="J33" s="17">
        <f>F33</f>
        <v>-1260.8999999999942</v>
      </c>
      <c r="K33" s="55"/>
      <c r="L33" s="11"/>
    </row>
    <row r="34" spans="1:12" ht="25.5" x14ac:dyDescent="0.25">
      <c r="A34" s="51" t="s">
        <v>139</v>
      </c>
      <c r="B34" s="52" t="s">
        <v>140</v>
      </c>
      <c r="C34" s="15">
        <v>200</v>
      </c>
      <c r="D34" s="53"/>
      <c r="E34" s="54">
        <f t="shared" si="1"/>
        <v>200</v>
      </c>
      <c r="F34" s="53"/>
      <c r="G34" s="54">
        <f t="shared" si="2"/>
        <v>200</v>
      </c>
      <c r="H34" s="53"/>
      <c r="I34" s="54">
        <f t="shared" si="3"/>
        <v>200</v>
      </c>
      <c r="J34" s="17"/>
      <c r="K34" s="55"/>
      <c r="L34" s="11"/>
    </row>
    <row r="35" spans="1:12" ht="17.25" customHeight="1" x14ac:dyDescent="0.25">
      <c r="A35" s="51" t="s">
        <v>141</v>
      </c>
      <c r="B35" s="52" t="s">
        <v>142</v>
      </c>
      <c r="C35" s="15">
        <v>449448.4</v>
      </c>
      <c r="D35" s="53"/>
      <c r="E35" s="54">
        <f t="shared" si="1"/>
        <v>449448.4</v>
      </c>
      <c r="F35" s="53">
        <v>19289.299999999988</v>
      </c>
      <c r="G35" s="54">
        <f t="shared" si="2"/>
        <v>468737.7</v>
      </c>
      <c r="H35" s="53"/>
      <c r="I35" s="54">
        <f t="shared" si="3"/>
        <v>468737.7</v>
      </c>
      <c r="J35" s="17">
        <f>F35</f>
        <v>19289.299999999988</v>
      </c>
      <c r="K35" s="56"/>
      <c r="L35" s="11"/>
    </row>
    <row r="36" spans="1:12" s="12" customFormat="1" ht="20.25" customHeight="1" x14ac:dyDescent="0.25">
      <c r="A36" s="58" t="s">
        <v>143</v>
      </c>
      <c r="B36" s="27" t="s">
        <v>144</v>
      </c>
      <c r="C36" s="28">
        <f>SUM(C37:C40)</f>
        <v>2798701.7</v>
      </c>
      <c r="D36" s="28">
        <f t="shared" ref="D36:J36" si="7">SUM(D37:D40)</f>
        <v>3200</v>
      </c>
      <c r="E36" s="28">
        <f t="shared" si="7"/>
        <v>2801901.7</v>
      </c>
      <c r="F36" s="28">
        <f t="shared" si="7"/>
        <v>98360.999999999884</v>
      </c>
      <c r="G36" s="28">
        <f t="shared" si="7"/>
        <v>2900262.7</v>
      </c>
      <c r="H36" s="28">
        <f t="shared" si="7"/>
        <v>3331583.3000000003</v>
      </c>
      <c r="I36" s="28">
        <f t="shared" si="7"/>
        <v>6231846</v>
      </c>
      <c r="J36" s="28">
        <f t="shared" si="7"/>
        <v>3433144.3000000003</v>
      </c>
      <c r="K36" s="50"/>
      <c r="L36" s="11"/>
    </row>
    <row r="37" spans="1:12" ht="18.75" customHeight="1" x14ac:dyDescent="0.25">
      <c r="A37" s="51" t="s">
        <v>145</v>
      </c>
      <c r="B37" s="52" t="s">
        <v>146</v>
      </c>
      <c r="C37" s="15">
        <v>762360.8</v>
      </c>
      <c r="D37" s="53">
        <v>3200</v>
      </c>
      <c r="E37" s="54">
        <f t="shared" si="1"/>
        <v>765560.8</v>
      </c>
      <c r="F37" s="53">
        <v>-38003.400000000023</v>
      </c>
      <c r="G37" s="54">
        <f t="shared" si="2"/>
        <v>727557.4</v>
      </c>
      <c r="H37" s="53">
        <v>3331583.3000000003</v>
      </c>
      <c r="I37" s="54">
        <f t="shared" si="3"/>
        <v>4059140.7</v>
      </c>
      <c r="J37" s="17">
        <f>D37+F37+H37</f>
        <v>3296779.9000000004</v>
      </c>
      <c r="K37" s="56"/>
      <c r="L37" s="11"/>
    </row>
    <row r="38" spans="1:12" ht="18.75" customHeight="1" x14ac:dyDescent="0.25">
      <c r="A38" s="51" t="s">
        <v>147</v>
      </c>
      <c r="B38" s="52" t="s">
        <v>148</v>
      </c>
      <c r="C38" s="15">
        <v>510074.1</v>
      </c>
      <c r="D38" s="53"/>
      <c r="E38" s="54">
        <f t="shared" si="1"/>
        <v>510074.1</v>
      </c>
      <c r="F38" s="53"/>
      <c r="G38" s="54">
        <f t="shared" si="2"/>
        <v>510074.1</v>
      </c>
      <c r="H38" s="53"/>
      <c r="I38" s="54">
        <f t="shared" si="3"/>
        <v>510074.1</v>
      </c>
      <c r="J38" s="17"/>
      <c r="K38" s="56"/>
      <c r="L38" s="11"/>
    </row>
    <row r="39" spans="1:12" ht="16.5" customHeight="1" x14ac:dyDescent="0.25">
      <c r="A39" s="51" t="s">
        <v>149</v>
      </c>
      <c r="B39" s="52" t="s">
        <v>150</v>
      </c>
      <c r="C39" s="15">
        <v>1201388.6000000001</v>
      </c>
      <c r="D39" s="53"/>
      <c r="E39" s="54">
        <f t="shared" si="1"/>
        <v>1201388.6000000001</v>
      </c>
      <c r="F39" s="53">
        <v>136364.39999999991</v>
      </c>
      <c r="G39" s="54">
        <f t="shared" si="2"/>
        <v>1337753</v>
      </c>
      <c r="H39" s="53"/>
      <c r="I39" s="54">
        <f t="shared" si="3"/>
        <v>1337753</v>
      </c>
      <c r="J39" s="17">
        <f>F39</f>
        <v>136364.39999999991</v>
      </c>
      <c r="K39" s="56"/>
      <c r="L39" s="11"/>
    </row>
    <row r="40" spans="1:12" ht="25.5" x14ac:dyDescent="0.25">
      <c r="A40" s="51" t="s">
        <v>151</v>
      </c>
      <c r="B40" s="52" t="s">
        <v>152</v>
      </c>
      <c r="C40" s="15">
        <v>324878.2</v>
      </c>
      <c r="D40" s="53"/>
      <c r="E40" s="54">
        <f t="shared" si="1"/>
        <v>324878.2</v>
      </c>
      <c r="F40" s="53"/>
      <c r="G40" s="54">
        <f t="shared" si="2"/>
        <v>324878.2</v>
      </c>
      <c r="H40" s="53"/>
      <c r="I40" s="54">
        <f t="shared" si="3"/>
        <v>324878.2</v>
      </c>
      <c r="J40" s="17"/>
      <c r="K40" s="55"/>
      <c r="L40" s="11"/>
    </row>
    <row r="41" spans="1:12" s="12" customFormat="1" ht="18.75" customHeight="1" x14ac:dyDescent="0.2">
      <c r="A41" s="58" t="s">
        <v>153</v>
      </c>
      <c r="B41" s="27" t="s">
        <v>154</v>
      </c>
      <c r="C41" s="28">
        <f>SUM(C42:C45)</f>
        <v>88472.8</v>
      </c>
      <c r="D41" s="28"/>
      <c r="E41" s="28">
        <f t="shared" ref="E41:I41" si="8">SUM(E42:E45)</f>
        <v>88472.8</v>
      </c>
      <c r="F41" s="28">
        <f t="shared" si="8"/>
        <v>12.800000000001091</v>
      </c>
      <c r="G41" s="28">
        <f t="shared" si="8"/>
        <v>88485.6</v>
      </c>
      <c r="H41" s="28"/>
      <c r="I41" s="28">
        <f t="shared" si="8"/>
        <v>88485.6</v>
      </c>
      <c r="J41" s="28">
        <f>J42+J43+J44+J45</f>
        <v>12.800000000001091</v>
      </c>
      <c r="K41" s="60"/>
      <c r="L41" s="11"/>
    </row>
    <row r="42" spans="1:12" ht="15.75" x14ac:dyDescent="0.2">
      <c r="A42" s="51" t="s">
        <v>155</v>
      </c>
      <c r="B42" s="52" t="s">
        <v>156</v>
      </c>
      <c r="C42" s="15">
        <v>34078.699999999997</v>
      </c>
      <c r="D42" s="53"/>
      <c r="E42" s="54">
        <f t="shared" si="1"/>
        <v>34078.699999999997</v>
      </c>
      <c r="F42" s="53"/>
      <c r="G42" s="54">
        <f t="shared" si="2"/>
        <v>34078.699999999997</v>
      </c>
      <c r="H42" s="53"/>
      <c r="I42" s="54">
        <f t="shared" si="3"/>
        <v>34078.699999999997</v>
      </c>
      <c r="J42" s="17"/>
      <c r="K42" s="61"/>
      <c r="L42" s="11"/>
    </row>
    <row r="43" spans="1:12" ht="25.5" x14ac:dyDescent="0.25">
      <c r="A43" s="51" t="s">
        <v>157</v>
      </c>
      <c r="B43" s="52" t="s">
        <v>158</v>
      </c>
      <c r="C43" s="15">
        <v>11379.8</v>
      </c>
      <c r="D43" s="53"/>
      <c r="E43" s="54">
        <f t="shared" si="1"/>
        <v>11379.8</v>
      </c>
      <c r="F43" s="53">
        <v>12.800000000001091</v>
      </c>
      <c r="G43" s="54">
        <f t="shared" si="2"/>
        <v>11392.6</v>
      </c>
      <c r="H43" s="53"/>
      <c r="I43" s="54">
        <f t="shared" si="3"/>
        <v>11392.6</v>
      </c>
      <c r="J43" s="17">
        <f>F43</f>
        <v>12.800000000001091</v>
      </c>
      <c r="K43" s="56"/>
      <c r="L43" s="11"/>
    </row>
    <row r="44" spans="1:12" ht="25.5" x14ac:dyDescent="0.25">
      <c r="A44" s="51" t="s">
        <v>159</v>
      </c>
      <c r="B44" s="52" t="s">
        <v>160</v>
      </c>
      <c r="C44" s="15">
        <v>150</v>
      </c>
      <c r="D44" s="53"/>
      <c r="E44" s="54">
        <f t="shared" si="1"/>
        <v>150</v>
      </c>
      <c r="F44" s="53"/>
      <c r="G44" s="54">
        <f t="shared" si="2"/>
        <v>150</v>
      </c>
      <c r="H44" s="53"/>
      <c r="I44" s="54">
        <f t="shared" si="3"/>
        <v>150</v>
      </c>
      <c r="J44" s="17"/>
      <c r="K44" s="56"/>
      <c r="L44" s="11"/>
    </row>
    <row r="45" spans="1:12" ht="20.25" customHeight="1" x14ac:dyDescent="0.25">
      <c r="A45" s="51" t="s">
        <v>161</v>
      </c>
      <c r="B45" s="52" t="s">
        <v>162</v>
      </c>
      <c r="C45" s="15">
        <v>42864.3</v>
      </c>
      <c r="D45" s="53"/>
      <c r="E45" s="54">
        <f t="shared" si="1"/>
        <v>42864.3</v>
      </c>
      <c r="F45" s="53"/>
      <c r="G45" s="54">
        <f t="shared" si="2"/>
        <v>42864.3</v>
      </c>
      <c r="H45" s="53"/>
      <c r="I45" s="54">
        <f t="shared" si="3"/>
        <v>42864.3</v>
      </c>
      <c r="J45" s="17"/>
      <c r="K45" s="56"/>
      <c r="L45" s="11"/>
    </row>
    <row r="46" spans="1:12" s="12" customFormat="1" ht="15.75" x14ac:dyDescent="0.2">
      <c r="A46" s="58" t="s">
        <v>163</v>
      </c>
      <c r="B46" s="27" t="s">
        <v>164</v>
      </c>
      <c r="C46" s="28">
        <f>SUM(C47:C53)</f>
        <v>30530038.699999999</v>
      </c>
      <c r="D46" s="28"/>
      <c r="E46" s="28">
        <f t="shared" ref="E46:I46" si="9">SUM(E47:E53)</f>
        <v>30530038.699999999</v>
      </c>
      <c r="F46" s="28">
        <f t="shared" si="9"/>
        <v>-247304.29999999789</v>
      </c>
      <c r="G46" s="28">
        <f t="shared" si="9"/>
        <v>30282734.400000002</v>
      </c>
      <c r="H46" s="28">
        <f t="shared" si="9"/>
        <v>130</v>
      </c>
      <c r="I46" s="28">
        <f t="shared" si="9"/>
        <v>30282864.400000002</v>
      </c>
      <c r="J46" s="28">
        <f>J47+J48+J49+J50+J51+J52+J53</f>
        <v>-247174.29999999789</v>
      </c>
      <c r="K46" s="60"/>
      <c r="L46" s="11"/>
    </row>
    <row r="47" spans="1:12" ht="17.25" customHeight="1" x14ac:dyDescent="0.2">
      <c r="A47" s="51" t="s">
        <v>165</v>
      </c>
      <c r="B47" s="52" t="s">
        <v>166</v>
      </c>
      <c r="C47" s="15">
        <v>7295831.0999999996</v>
      </c>
      <c r="D47" s="53"/>
      <c r="E47" s="54">
        <f t="shared" si="1"/>
        <v>7295831.0999999996</v>
      </c>
      <c r="F47" s="53">
        <v>5.6000000005587935</v>
      </c>
      <c r="G47" s="54">
        <f t="shared" si="2"/>
        <v>7295836.7000000002</v>
      </c>
      <c r="H47" s="53"/>
      <c r="I47" s="54">
        <f t="shared" si="3"/>
        <v>7295836.7000000002</v>
      </c>
      <c r="J47" s="17">
        <f>F47</f>
        <v>5.6000000005587935</v>
      </c>
      <c r="K47" s="61"/>
      <c r="L47" s="11"/>
    </row>
    <row r="48" spans="1:12" ht="18" customHeight="1" x14ac:dyDescent="0.25">
      <c r="A48" s="51" t="s">
        <v>167</v>
      </c>
      <c r="B48" s="52" t="s">
        <v>168</v>
      </c>
      <c r="C48" s="15">
        <v>18043942</v>
      </c>
      <c r="D48" s="53"/>
      <c r="E48" s="54">
        <f t="shared" si="1"/>
        <v>18043942</v>
      </c>
      <c r="F48" s="53">
        <v>-47251.89999999851</v>
      </c>
      <c r="G48" s="54">
        <f t="shared" si="2"/>
        <v>17996690.100000001</v>
      </c>
      <c r="H48" s="53"/>
      <c r="I48" s="54">
        <f t="shared" si="3"/>
        <v>17996690.100000001</v>
      </c>
      <c r="J48" s="17">
        <f>F48</f>
        <v>-47251.89999999851</v>
      </c>
      <c r="K48" s="56"/>
      <c r="L48" s="11"/>
    </row>
    <row r="49" spans="1:12" ht="19.5" customHeight="1" x14ac:dyDescent="0.25">
      <c r="A49" s="51" t="s">
        <v>169</v>
      </c>
      <c r="B49" s="52" t="s">
        <v>170</v>
      </c>
      <c r="C49" s="15">
        <v>701874.9</v>
      </c>
      <c r="D49" s="53"/>
      <c r="E49" s="54">
        <f t="shared" si="1"/>
        <v>701874.9</v>
      </c>
      <c r="F49" s="53">
        <v>-14927.400000000023</v>
      </c>
      <c r="G49" s="54">
        <f t="shared" si="2"/>
        <v>686947.5</v>
      </c>
      <c r="H49" s="53"/>
      <c r="I49" s="54">
        <f t="shared" si="3"/>
        <v>686947.5</v>
      </c>
      <c r="J49" s="17">
        <f>F49</f>
        <v>-14927.400000000023</v>
      </c>
      <c r="K49" s="56"/>
      <c r="L49" s="11"/>
    </row>
    <row r="50" spans="1:12" ht="18" customHeight="1" x14ac:dyDescent="0.25">
      <c r="A50" s="51" t="s">
        <v>171</v>
      </c>
      <c r="B50" s="52" t="s">
        <v>172</v>
      </c>
      <c r="C50" s="15">
        <v>3108941.5</v>
      </c>
      <c r="D50" s="53"/>
      <c r="E50" s="54">
        <f t="shared" si="1"/>
        <v>3108941.5</v>
      </c>
      <c r="F50" s="53">
        <v>-49.399999999906868</v>
      </c>
      <c r="G50" s="54">
        <f t="shared" si="2"/>
        <v>3108892.1</v>
      </c>
      <c r="H50" s="53"/>
      <c r="I50" s="54">
        <f t="shared" si="3"/>
        <v>3108892.1</v>
      </c>
      <c r="J50" s="17">
        <f>F50</f>
        <v>-49.399999999906868</v>
      </c>
      <c r="K50" s="56"/>
      <c r="L50" s="11"/>
    </row>
    <row r="51" spans="1:12" ht="25.5" x14ac:dyDescent="0.25">
      <c r="A51" s="51" t="s">
        <v>173</v>
      </c>
      <c r="B51" s="52" t="s">
        <v>174</v>
      </c>
      <c r="C51" s="15">
        <v>423901.7</v>
      </c>
      <c r="D51" s="53"/>
      <c r="E51" s="54">
        <f t="shared" si="1"/>
        <v>423901.7</v>
      </c>
      <c r="F51" s="53">
        <v>-187036.5</v>
      </c>
      <c r="G51" s="54">
        <f t="shared" si="2"/>
        <v>236865.2</v>
      </c>
      <c r="H51" s="53">
        <v>130</v>
      </c>
      <c r="I51" s="54">
        <f t="shared" si="3"/>
        <v>236995.20000000001</v>
      </c>
      <c r="J51" s="17">
        <f>F51+H51</f>
        <v>-186906.5</v>
      </c>
      <c r="K51" s="56"/>
      <c r="L51" s="11"/>
    </row>
    <row r="52" spans="1:12" ht="17.25" customHeight="1" x14ac:dyDescent="0.25">
      <c r="A52" s="51" t="s">
        <v>175</v>
      </c>
      <c r="B52" s="52" t="s">
        <v>176</v>
      </c>
      <c r="C52" s="15">
        <v>684284.1</v>
      </c>
      <c r="D52" s="53"/>
      <c r="E52" s="54">
        <f t="shared" si="1"/>
        <v>684284.1</v>
      </c>
      <c r="F52" s="53"/>
      <c r="G52" s="54">
        <f t="shared" si="2"/>
        <v>684284.1</v>
      </c>
      <c r="H52" s="53"/>
      <c r="I52" s="54">
        <f t="shared" si="3"/>
        <v>684284.1</v>
      </c>
      <c r="J52" s="17"/>
      <c r="K52" s="56"/>
      <c r="L52" s="11"/>
    </row>
    <row r="53" spans="1:12" ht="16.5" customHeight="1" x14ac:dyDescent="0.25">
      <c r="A53" s="51" t="s">
        <v>177</v>
      </c>
      <c r="B53" s="52" t="s">
        <v>178</v>
      </c>
      <c r="C53" s="15">
        <v>271263.40000000002</v>
      </c>
      <c r="D53" s="53"/>
      <c r="E53" s="54">
        <f t="shared" si="1"/>
        <v>271263.40000000002</v>
      </c>
      <c r="F53" s="53">
        <v>1955.2999999999884</v>
      </c>
      <c r="G53" s="54">
        <f t="shared" si="2"/>
        <v>273218.7</v>
      </c>
      <c r="H53" s="53"/>
      <c r="I53" s="54">
        <f t="shared" si="3"/>
        <v>273218.7</v>
      </c>
      <c r="J53" s="17">
        <f>F53</f>
        <v>1955.2999999999884</v>
      </c>
      <c r="K53" s="55"/>
      <c r="L53" s="11"/>
    </row>
    <row r="54" spans="1:12" s="12" customFormat="1" ht="21" customHeight="1" x14ac:dyDescent="0.2">
      <c r="A54" s="58" t="s">
        <v>179</v>
      </c>
      <c r="B54" s="27" t="s">
        <v>180</v>
      </c>
      <c r="C54" s="28">
        <f>SUM(C55:C56)</f>
        <v>2101371.7000000002</v>
      </c>
      <c r="D54" s="28"/>
      <c r="E54" s="28">
        <f t="shared" ref="E54:I54" si="10">SUM(E55:E56)</f>
        <v>2101371.7000000002</v>
      </c>
      <c r="F54" s="28">
        <f t="shared" si="10"/>
        <v>263941.40000000014</v>
      </c>
      <c r="G54" s="28">
        <f t="shared" si="10"/>
        <v>2365313.1</v>
      </c>
      <c r="H54" s="28"/>
      <c r="I54" s="28">
        <f t="shared" si="10"/>
        <v>2365313.1</v>
      </c>
      <c r="J54" s="28">
        <f>J55+J56</f>
        <v>263941.40000000014</v>
      </c>
      <c r="K54" s="60"/>
      <c r="L54" s="11"/>
    </row>
    <row r="55" spans="1:12" ht="18" customHeight="1" x14ac:dyDescent="0.2">
      <c r="A55" s="51" t="s">
        <v>181</v>
      </c>
      <c r="B55" s="52" t="s">
        <v>182</v>
      </c>
      <c r="C55" s="15">
        <v>2054453.2</v>
      </c>
      <c r="D55" s="53"/>
      <c r="E55" s="54">
        <f t="shared" si="1"/>
        <v>2054453.2</v>
      </c>
      <c r="F55" s="53">
        <v>263976.40000000014</v>
      </c>
      <c r="G55" s="54">
        <f t="shared" si="2"/>
        <v>2318429.6</v>
      </c>
      <c r="H55" s="53"/>
      <c r="I55" s="54">
        <f t="shared" si="3"/>
        <v>2318429.6</v>
      </c>
      <c r="J55" s="17">
        <f>F55</f>
        <v>263976.40000000014</v>
      </c>
      <c r="K55" s="61"/>
      <c r="L55" s="11"/>
    </row>
    <row r="56" spans="1:12" ht="18.75" customHeight="1" x14ac:dyDescent="0.25">
      <c r="A56" s="51" t="s">
        <v>183</v>
      </c>
      <c r="B56" s="52" t="s">
        <v>184</v>
      </c>
      <c r="C56" s="15">
        <v>46918.5</v>
      </c>
      <c r="D56" s="53"/>
      <c r="E56" s="54">
        <f t="shared" si="1"/>
        <v>46918.5</v>
      </c>
      <c r="F56" s="53">
        <v>-35</v>
      </c>
      <c r="G56" s="54">
        <f t="shared" si="2"/>
        <v>46883.5</v>
      </c>
      <c r="H56" s="53"/>
      <c r="I56" s="54">
        <f t="shared" si="3"/>
        <v>46883.5</v>
      </c>
      <c r="J56" s="17">
        <f>F56</f>
        <v>-35</v>
      </c>
      <c r="K56" s="56"/>
      <c r="L56" s="11"/>
    </row>
    <row r="57" spans="1:12" s="12" customFormat="1" ht="20.25" customHeight="1" x14ac:dyDescent="0.2">
      <c r="A57" s="58" t="s">
        <v>185</v>
      </c>
      <c r="B57" s="27" t="s">
        <v>186</v>
      </c>
      <c r="C57" s="28">
        <f>SUM(C58:C64)</f>
        <v>11012757.400000002</v>
      </c>
      <c r="D57" s="28">
        <f t="shared" ref="D57:J57" si="11">SUM(D58:D64)</f>
        <v>293500</v>
      </c>
      <c r="E57" s="28">
        <f t="shared" si="11"/>
        <v>11306257.399999999</v>
      </c>
      <c r="F57" s="28">
        <f t="shared" si="11"/>
        <v>78.799999999813735</v>
      </c>
      <c r="G57" s="28">
        <f t="shared" si="11"/>
        <v>11306336.199999999</v>
      </c>
      <c r="H57" s="28">
        <f t="shared" si="11"/>
        <v>40024.19999999908</v>
      </c>
      <c r="I57" s="28">
        <f t="shared" si="11"/>
        <v>11346360.399999999</v>
      </c>
      <c r="J57" s="28">
        <f t="shared" si="11"/>
        <v>333602.99999999889</v>
      </c>
      <c r="K57" s="60"/>
      <c r="L57" s="11"/>
    </row>
    <row r="58" spans="1:12" ht="18.75" customHeight="1" x14ac:dyDescent="0.2">
      <c r="A58" s="51" t="s">
        <v>187</v>
      </c>
      <c r="B58" s="52" t="s">
        <v>188</v>
      </c>
      <c r="C58" s="15">
        <v>7415612.4000000004</v>
      </c>
      <c r="D58" s="53"/>
      <c r="E58" s="54">
        <f t="shared" si="1"/>
        <v>7415612.4000000004</v>
      </c>
      <c r="F58" s="53"/>
      <c r="G58" s="54">
        <f t="shared" si="2"/>
        <v>7415612.4000000004</v>
      </c>
      <c r="H58" s="53">
        <v>-178973.80000000075</v>
      </c>
      <c r="I58" s="54">
        <f t="shared" si="3"/>
        <v>7236638.5999999996</v>
      </c>
      <c r="J58" s="17">
        <f>H58</f>
        <v>-178973.80000000075</v>
      </c>
      <c r="K58" s="61"/>
      <c r="L58" s="11"/>
    </row>
    <row r="59" spans="1:12" ht="21" customHeight="1" x14ac:dyDescent="0.25">
      <c r="A59" s="51" t="s">
        <v>189</v>
      </c>
      <c r="B59" s="52" t="s">
        <v>190</v>
      </c>
      <c r="C59" s="15">
        <v>428959.7</v>
      </c>
      <c r="D59" s="53">
        <v>3500</v>
      </c>
      <c r="E59" s="54">
        <f t="shared" si="1"/>
        <v>432459.7</v>
      </c>
      <c r="F59" s="53"/>
      <c r="G59" s="54">
        <f t="shared" si="2"/>
        <v>432459.7</v>
      </c>
      <c r="H59" s="53">
        <v>91956.200000000012</v>
      </c>
      <c r="I59" s="54">
        <f t="shared" si="3"/>
        <v>524415.9</v>
      </c>
      <c r="J59" s="17">
        <f>D59+H59</f>
        <v>95456.200000000012</v>
      </c>
      <c r="K59" s="56"/>
      <c r="L59" s="11"/>
    </row>
    <row r="60" spans="1:12" ht="17.25" customHeight="1" x14ac:dyDescent="0.25">
      <c r="A60" s="51" t="s">
        <v>191</v>
      </c>
      <c r="B60" s="52" t="s">
        <v>192</v>
      </c>
      <c r="C60" s="15">
        <v>150227.5</v>
      </c>
      <c r="D60" s="53">
        <v>290000</v>
      </c>
      <c r="E60" s="54">
        <f t="shared" si="1"/>
        <v>440227.5</v>
      </c>
      <c r="F60" s="53"/>
      <c r="G60" s="54">
        <f t="shared" si="2"/>
        <v>440227.5</v>
      </c>
      <c r="H60" s="53"/>
      <c r="I60" s="54">
        <f t="shared" si="3"/>
        <v>440227.5</v>
      </c>
      <c r="J60" s="17">
        <f>D60</f>
        <v>290000</v>
      </c>
      <c r="K60" s="56"/>
      <c r="L60" s="11"/>
    </row>
    <row r="61" spans="1:12" ht="17.25" customHeight="1" x14ac:dyDescent="0.25">
      <c r="A61" s="51" t="s">
        <v>193</v>
      </c>
      <c r="B61" s="52" t="s">
        <v>194</v>
      </c>
      <c r="C61" s="15">
        <v>93451.199999999997</v>
      </c>
      <c r="D61" s="53"/>
      <c r="E61" s="54">
        <f t="shared" si="1"/>
        <v>93451.199999999997</v>
      </c>
      <c r="F61" s="53"/>
      <c r="G61" s="54">
        <f t="shared" si="2"/>
        <v>93451.199999999997</v>
      </c>
      <c r="H61" s="53"/>
      <c r="I61" s="54">
        <f t="shared" si="3"/>
        <v>93451.199999999997</v>
      </c>
      <c r="J61" s="17"/>
      <c r="K61" s="56"/>
      <c r="L61" s="11"/>
    </row>
    <row r="62" spans="1:12" ht="25.5" x14ac:dyDescent="0.25">
      <c r="A62" s="51" t="s">
        <v>195</v>
      </c>
      <c r="B62" s="52" t="s">
        <v>196</v>
      </c>
      <c r="C62" s="15">
        <v>205599.2</v>
      </c>
      <c r="D62" s="53"/>
      <c r="E62" s="54">
        <f t="shared" si="1"/>
        <v>205599.2</v>
      </c>
      <c r="F62" s="53"/>
      <c r="G62" s="54">
        <f t="shared" si="2"/>
        <v>205599.2</v>
      </c>
      <c r="H62" s="53"/>
      <c r="I62" s="54">
        <f t="shared" si="3"/>
        <v>205599.2</v>
      </c>
      <c r="J62" s="17"/>
      <c r="K62" s="56"/>
      <c r="L62" s="11"/>
    </row>
    <row r="63" spans="1:12" ht="17.25" customHeight="1" x14ac:dyDescent="0.25">
      <c r="A63" s="51" t="s">
        <v>197</v>
      </c>
      <c r="B63" s="52" t="s">
        <v>198</v>
      </c>
      <c r="C63" s="15">
        <v>7176.2</v>
      </c>
      <c r="D63" s="53"/>
      <c r="E63" s="54">
        <f t="shared" si="1"/>
        <v>7176.2</v>
      </c>
      <c r="F63" s="53"/>
      <c r="G63" s="54">
        <f t="shared" si="2"/>
        <v>7176.2</v>
      </c>
      <c r="H63" s="53"/>
      <c r="I63" s="54">
        <f t="shared" si="3"/>
        <v>7176.2</v>
      </c>
      <c r="J63" s="17"/>
      <c r="K63" s="56"/>
      <c r="L63" s="11"/>
    </row>
    <row r="64" spans="1:12" ht="18.75" customHeight="1" x14ac:dyDescent="0.25">
      <c r="A64" s="51" t="s">
        <v>199</v>
      </c>
      <c r="B64" s="52" t="s">
        <v>200</v>
      </c>
      <c r="C64" s="15">
        <v>2711731.2</v>
      </c>
      <c r="D64" s="53"/>
      <c r="E64" s="54">
        <f t="shared" si="1"/>
        <v>2711731.2</v>
      </c>
      <c r="F64" s="53">
        <v>78.799999999813735</v>
      </c>
      <c r="G64" s="54">
        <f t="shared" si="2"/>
        <v>2711810</v>
      </c>
      <c r="H64" s="53">
        <v>127041.79999999981</v>
      </c>
      <c r="I64" s="54">
        <f t="shared" si="3"/>
        <v>2838851.8</v>
      </c>
      <c r="J64" s="17">
        <f>F64+H64</f>
        <v>127120.59999999963</v>
      </c>
      <c r="K64" s="56"/>
      <c r="L64" s="11"/>
    </row>
    <row r="65" spans="1:12" s="12" customFormat="1" ht="24" customHeight="1" x14ac:dyDescent="0.2">
      <c r="A65" s="58" t="s">
        <v>201</v>
      </c>
      <c r="B65" s="27" t="s">
        <v>202</v>
      </c>
      <c r="C65" s="28">
        <f>SUM(C66:C70)</f>
        <v>42122098.199999996</v>
      </c>
      <c r="D65" s="28">
        <f t="shared" ref="D65:J65" si="12">SUM(D66:D70)</f>
        <v>90527.09999999986</v>
      </c>
      <c r="E65" s="28">
        <f t="shared" si="12"/>
        <v>42212625.299999997</v>
      </c>
      <c r="F65" s="28">
        <f t="shared" si="12"/>
        <v>19761.799999998882</v>
      </c>
      <c r="G65" s="28">
        <f t="shared" si="12"/>
        <v>42232387.100000001</v>
      </c>
      <c r="H65" s="28">
        <f t="shared" si="12"/>
        <v>15303.400000000373</v>
      </c>
      <c r="I65" s="28">
        <f t="shared" si="12"/>
        <v>42247690.5</v>
      </c>
      <c r="J65" s="28">
        <f t="shared" si="12"/>
        <v>125592.29999999912</v>
      </c>
      <c r="K65" s="60"/>
      <c r="L65" s="11"/>
    </row>
    <row r="66" spans="1:12" ht="19.5" customHeight="1" x14ac:dyDescent="0.2">
      <c r="A66" s="51" t="s">
        <v>203</v>
      </c>
      <c r="B66" s="52" t="s">
        <v>204</v>
      </c>
      <c r="C66" s="15">
        <v>141349.1</v>
      </c>
      <c r="D66" s="53"/>
      <c r="E66" s="54">
        <f t="shared" si="1"/>
        <v>141349.1</v>
      </c>
      <c r="F66" s="53"/>
      <c r="G66" s="54">
        <f t="shared" si="2"/>
        <v>141349.1</v>
      </c>
      <c r="H66" s="53"/>
      <c r="I66" s="54">
        <f t="shared" si="3"/>
        <v>141349.1</v>
      </c>
      <c r="J66" s="17"/>
      <c r="K66" s="61"/>
      <c r="L66" s="11"/>
    </row>
    <row r="67" spans="1:12" ht="20.25" customHeight="1" x14ac:dyDescent="0.25">
      <c r="A67" s="51" t="s">
        <v>205</v>
      </c>
      <c r="B67" s="52" t="s">
        <v>206</v>
      </c>
      <c r="C67" s="15">
        <v>6057623.9000000004</v>
      </c>
      <c r="D67" s="53"/>
      <c r="E67" s="54">
        <f t="shared" si="1"/>
        <v>6057623.9000000004</v>
      </c>
      <c r="F67" s="53"/>
      <c r="G67" s="54">
        <f t="shared" si="2"/>
        <v>6057623.9000000004</v>
      </c>
      <c r="H67" s="53"/>
      <c r="I67" s="54">
        <f t="shared" si="3"/>
        <v>6057623.9000000004</v>
      </c>
      <c r="J67" s="17"/>
      <c r="K67" s="56"/>
      <c r="L67" s="11"/>
    </row>
    <row r="68" spans="1:12" ht="20.25" customHeight="1" x14ac:dyDescent="0.25">
      <c r="A68" s="51" t="s">
        <v>207</v>
      </c>
      <c r="B68" s="52" t="s">
        <v>208</v>
      </c>
      <c r="C68" s="15">
        <v>21284069.800000001</v>
      </c>
      <c r="D68" s="53"/>
      <c r="E68" s="54">
        <f t="shared" si="1"/>
        <v>21284069.800000001</v>
      </c>
      <c r="F68" s="53">
        <v>11738.199999999255</v>
      </c>
      <c r="G68" s="54">
        <f t="shared" si="2"/>
        <v>21295808</v>
      </c>
      <c r="H68" s="53"/>
      <c r="I68" s="54">
        <f t="shared" si="3"/>
        <v>21295808</v>
      </c>
      <c r="J68" s="17">
        <f>F68</f>
        <v>11738.199999999255</v>
      </c>
      <c r="K68" s="56"/>
      <c r="L68" s="11"/>
    </row>
    <row r="69" spans="1:12" ht="20.25" customHeight="1" x14ac:dyDescent="0.25">
      <c r="A69" s="51" t="s">
        <v>209</v>
      </c>
      <c r="B69" s="52" t="s">
        <v>210</v>
      </c>
      <c r="C69" s="15">
        <v>13532523.6</v>
      </c>
      <c r="D69" s="53"/>
      <c r="E69" s="54">
        <f t="shared" si="1"/>
        <v>13532523.6</v>
      </c>
      <c r="F69" s="53">
        <v>8023.5999999996275</v>
      </c>
      <c r="G69" s="54">
        <f t="shared" si="2"/>
        <v>13540547.199999999</v>
      </c>
      <c r="H69" s="53">
        <v>3.400000000372529</v>
      </c>
      <c r="I69" s="54">
        <f t="shared" si="3"/>
        <v>13540550.6</v>
      </c>
      <c r="J69" s="17">
        <f>F69+H69</f>
        <v>8027</v>
      </c>
      <c r="K69" s="56"/>
      <c r="L69" s="11"/>
    </row>
    <row r="70" spans="1:12" ht="18" customHeight="1" x14ac:dyDescent="0.25">
      <c r="A70" s="51" t="s">
        <v>211</v>
      </c>
      <c r="B70" s="52" t="s">
        <v>212</v>
      </c>
      <c r="C70" s="15">
        <v>1106531.8</v>
      </c>
      <c r="D70" s="53">
        <v>90527.09999999986</v>
      </c>
      <c r="E70" s="54">
        <f t="shared" si="1"/>
        <v>1197058.8999999999</v>
      </c>
      <c r="F70" s="53"/>
      <c r="G70" s="54">
        <f t="shared" si="2"/>
        <v>1197058.8999999999</v>
      </c>
      <c r="H70" s="53">
        <v>15300</v>
      </c>
      <c r="I70" s="54">
        <f t="shared" si="3"/>
        <v>1212358.8999999999</v>
      </c>
      <c r="J70" s="17">
        <f>D70+H70</f>
        <v>105827.09999999986</v>
      </c>
      <c r="K70" s="56"/>
      <c r="L70" s="11"/>
    </row>
    <row r="71" spans="1:12" s="12" customFormat="1" ht="18.75" customHeight="1" x14ac:dyDescent="0.25">
      <c r="A71" s="58" t="s">
        <v>213</v>
      </c>
      <c r="B71" s="27" t="s">
        <v>214</v>
      </c>
      <c r="C71" s="28">
        <f>SUM(C72:C75)</f>
        <v>1847129.7999999998</v>
      </c>
      <c r="D71" s="28"/>
      <c r="E71" s="28">
        <f t="shared" ref="E71:I71" si="13">SUM(E72:E75)</f>
        <v>1847129.7999999998</v>
      </c>
      <c r="F71" s="28">
        <f t="shared" si="13"/>
        <v>4331</v>
      </c>
      <c r="G71" s="28">
        <f t="shared" si="13"/>
        <v>1851460.7999999998</v>
      </c>
      <c r="H71" s="28"/>
      <c r="I71" s="28">
        <f t="shared" si="13"/>
        <v>1851460.7999999998</v>
      </c>
      <c r="J71" s="28">
        <f>J72+J73+J74+J75</f>
        <v>4331</v>
      </c>
      <c r="K71" s="55"/>
      <c r="L71" s="11"/>
    </row>
    <row r="72" spans="1:12" ht="20.25" customHeight="1" x14ac:dyDescent="0.25">
      <c r="A72" s="51" t="s">
        <v>215</v>
      </c>
      <c r="B72" s="52" t="s">
        <v>216</v>
      </c>
      <c r="C72" s="15">
        <v>602338.6</v>
      </c>
      <c r="D72" s="53"/>
      <c r="E72" s="54">
        <f t="shared" si="1"/>
        <v>602338.6</v>
      </c>
      <c r="F72" s="53">
        <v>4331</v>
      </c>
      <c r="G72" s="54">
        <f t="shared" si="2"/>
        <v>606669.6</v>
      </c>
      <c r="H72" s="53"/>
      <c r="I72" s="54">
        <f t="shared" si="3"/>
        <v>606669.6</v>
      </c>
      <c r="J72" s="17">
        <f>F72</f>
        <v>4331</v>
      </c>
      <c r="K72" s="55"/>
      <c r="L72" s="11"/>
    </row>
    <row r="73" spans="1:12" ht="19.5" customHeight="1" x14ac:dyDescent="0.25">
      <c r="A73" s="51" t="s">
        <v>217</v>
      </c>
      <c r="B73" s="52" t="s">
        <v>218</v>
      </c>
      <c r="C73" s="15">
        <v>678777.2</v>
      </c>
      <c r="D73" s="53"/>
      <c r="E73" s="54">
        <f t="shared" ref="E73:E85" si="14">C73+D73</f>
        <v>678777.2</v>
      </c>
      <c r="F73" s="53"/>
      <c r="G73" s="54">
        <f t="shared" ref="G73:G85" si="15">E73+F73</f>
        <v>678777.2</v>
      </c>
      <c r="H73" s="53"/>
      <c r="I73" s="54">
        <f t="shared" ref="I73:I85" si="16">G73+H73</f>
        <v>678777.2</v>
      </c>
      <c r="J73" s="17"/>
      <c r="K73" s="55"/>
      <c r="L73" s="11"/>
    </row>
    <row r="74" spans="1:12" ht="19.5" customHeight="1" x14ac:dyDescent="0.25">
      <c r="A74" s="51" t="s">
        <v>219</v>
      </c>
      <c r="B74" s="52" t="s">
        <v>220</v>
      </c>
      <c r="C74" s="15">
        <v>545150.19999999995</v>
      </c>
      <c r="D74" s="53"/>
      <c r="E74" s="54">
        <f t="shared" si="14"/>
        <v>545150.19999999995</v>
      </c>
      <c r="F74" s="53"/>
      <c r="G74" s="54">
        <f t="shared" si="15"/>
        <v>545150.19999999995</v>
      </c>
      <c r="H74" s="53"/>
      <c r="I74" s="54">
        <f t="shared" si="16"/>
        <v>545150.19999999995</v>
      </c>
      <c r="J74" s="17"/>
      <c r="K74" s="55"/>
      <c r="L74" s="11"/>
    </row>
    <row r="75" spans="1:12" ht="27.75" customHeight="1" x14ac:dyDescent="0.25">
      <c r="A75" s="51" t="s">
        <v>221</v>
      </c>
      <c r="B75" s="52" t="s">
        <v>222</v>
      </c>
      <c r="C75" s="15">
        <v>20863.8</v>
      </c>
      <c r="D75" s="53"/>
      <c r="E75" s="54">
        <f t="shared" si="14"/>
        <v>20863.8</v>
      </c>
      <c r="F75" s="53"/>
      <c r="G75" s="54">
        <f t="shared" si="15"/>
        <v>20863.8</v>
      </c>
      <c r="H75" s="53"/>
      <c r="I75" s="54">
        <f t="shared" si="16"/>
        <v>20863.8</v>
      </c>
      <c r="J75" s="17"/>
      <c r="K75" s="55"/>
      <c r="L75" s="11"/>
    </row>
    <row r="76" spans="1:12" s="12" customFormat="1" ht="21" customHeight="1" x14ac:dyDescent="0.25">
      <c r="A76" s="58" t="s">
        <v>223</v>
      </c>
      <c r="B76" s="27" t="s">
        <v>224</v>
      </c>
      <c r="C76" s="28">
        <f t="shared" ref="C76:I76" si="17">SUM(C77:C79)</f>
        <v>119853.1</v>
      </c>
      <c r="D76" s="28"/>
      <c r="E76" s="28">
        <f t="shared" si="17"/>
        <v>119853.1</v>
      </c>
      <c r="F76" s="28"/>
      <c r="G76" s="28">
        <f t="shared" si="17"/>
        <v>119853.1</v>
      </c>
      <c r="H76" s="28"/>
      <c r="I76" s="28">
        <f t="shared" si="17"/>
        <v>119853.1</v>
      </c>
      <c r="J76" s="28"/>
      <c r="K76" s="55"/>
      <c r="L76" s="11"/>
    </row>
    <row r="77" spans="1:12" ht="18.75" customHeight="1" x14ac:dyDescent="0.25">
      <c r="A77" s="51" t="s">
        <v>225</v>
      </c>
      <c r="B77" s="52" t="s">
        <v>226</v>
      </c>
      <c r="C77" s="62">
        <v>31201.200000000001</v>
      </c>
      <c r="D77" s="53"/>
      <c r="E77" s="54">
        <f t="shared" si="14"/>
        <v>31201.200000000001</v>
      </c>
      <c r="F77" s="53"/>
      <c r="G77" s="54">
        <f t="shared" si="15"/>
        <v>31201.200000000001</v>
      </c>
      <c r="H77" s="53"/>
      <c r="I77" s="54">
        <f t="shared" si="16"/>
        <v>31201.200000000001</v>
      </c>
      <c r="J77" s="17"/>
      <c r="K77" s="55"/>
      <c r="L77" s="11"/>
    </row>
    <row r="78" spans="1:12" ht="21" customHeight="1" x14ac:dyDescent="0.25">
      <c r="A78" s="51" t="s">
        <v>227</v>
      </c>
      <c r="B78" s="52" t="s">
        <v>228</v>
      </c>
      <c r="C78" s="62">
        <v>18141.900000000001</v>
      </c>
      <c r="D78" s="53"/>
      <c r="E78" s="54">
        <f t="shared" si="14"/>
        <v>18141.900000000001</v>
      </c>
      <c r="F78" s="53"/>
      <c r="G78" s="54">
        <f t="shared" si="15"/>
        <v>18141.900000000001</v>
      </c>
      <c r="H78" s="53"/>
      <c r="I78" s="54">
        <f t="shared" si="16"/>
        <v>18141.900000000001</v>
      </c>
      <c r="J78" s="17"/>
      <c r="K78" s="55"/>
      <c r="L78" s="11"/>
    </row>
    <row r="79" spans="1:12" ht="25.5" x14ac:dyDescent="0.25">
      <c r="A79" s="51" t="s">
        <v>229</v>
      </c>
      <c r="B79" s="52" t="s">
        <v>230</v>
      </c>
      <c r="C79" s="15">
        <v>70510</v>
      </c>
      <c r="D79" s="53"/>
      <c r="E79" s="54">
        <f t="shared" si="14"/>
        <v>70510</v>
      </c>
      <c r="F79" s="53"/>
      <c r="G79" s="54">
        <f t="shared" si="15"/>
        <v>70510</v>
      </c>
      <c r="H79" s="53"/>
      <c r="I79" s="54">
        <f t="shared" si="16"/>
        <v>70510</v>
      </c>
      <c r="J79" s="17"/>
      <c r="K79" s="55"/>
      <c r="L79" s="11"/>
    </row>
    <row r="80" spans="1:12" s="12" customFormat="1" ht="17.25" customHeight="1" x14ac:dyDescent="0.25">
      <c r="A80" s="58" t="s">
        <v>231</v>
      </c>
      <c r="B80" s="27" t="s">
        <v>232</v>
      </c>
      <c r="C80" s="28">
        <f>SUM(C81)</f>
        <v>2175715.2999999998</v>
      </c>
      <c r="D80" s="28"/>
      <c r="E80" s="28">
        <f t="shared" ref="E80:I80" si="18">SUM(E81)</f>
        <v>2175715.2999999998</v>
      </c>
      <c r="F80" s="28"/>
      <c r="G80" s="28">
        <f t="shared" si="18"/>
        <v>2175715.2999999998</v>
      </c>
      <c r="H80" s="28"/>
      <c r="I80" s="28">
        <f t="shared" si="18"/>
        <v>2175715.2999999998</v>
      </c>
      <c r="J80" s="28"/>
      <c r="K80" s="55"/>
      <c r="L80" s="11"/>
    </row>
    <row r="81" spans="1:12" ht="25.5" x14ac:dyDescent="0.25">
      <c r="A81" s="51" t="s">
        <v>233</v>
      </c>
      <c r="B81" s="52" t="s">
        <v>234</v>
      </c>
      <c r="C81" s="15">
        <v>2175715.2999999998</v>
      </c>
      <c r="D81" s="53"/>
      <c r="E81" s="54">
        <f t="shared" si="14"/>
        <v>2175715.2999999998</v>
      </c>
      <c r="F81" s="53"/>
      <c r="G81" s="54">
        <f t="shared" si="15"/>
        <v>2175715.2999999998</v>
      </c>
      <c r="H81" s="53"/>
      <c r="I81" s="54">
        <f t="shared" si="16"/>
        <v>2175715.2999999998</v>
      </c>
      <c r="J81" s="17"/>
      <c r="K81" s="56"/>
      <c r="L81" s="11"/>
    </row>
    <row r="82" spans="1:12" s="12" customFormat="1" ht="27" customHeight="1" x14ac:dyDescent="0.25">
      <c r="A82" s="58" t="s">
        <v>235</v>
      </c>
      <c r="B82" s="27" t="s">
        <v>236</v>
      </c>
      <c r="C82" s="28">
        <f t="shared" ref="C82:I82" si="19">SUM(C83:C85)</f>
        <v>5608696</v>
      </c>
      <c r="D82" s="28"/>
      <c r="E82" s="28">
        <f t="shared" si="19"/>
        <v>5608696</v>
      </c>
      <c r="F82" s="28">
        <f t="shared" si="19"/>
        <v>48007.100000000093</v>
      </c>
      <c r="G82" s="28">
        <f t="shared" si="19"/>
        <v>5656703.0999999996</v>
      </c>
      <c r="H82" s="28"/>
      <c r="I82" s="28">
        <f t="shared" si="19"/>
        <v>5656703.0999999996</v>
      </c>
      <c r="J82" s="28">
        <f>J83+J84+J85</f>
        <v>48007.100000000093</v>
      </c>
      <c r="K82" s="55"/>
      <c r="L82" s="11"/>
    </row>
    <row r="83" spans="1:12" ht="38.25" x14ac:dyDescent="0.25">
      <c r="A83" s="51" t="s">
        <v>237</v>
      </c>
      <c r="B83" s="52" t="s">
        <v>238</v>
      </c>
      <c r="C83" s="15">
        <v>3430574.3</v>
      </c>
      <c r="D83" s="53"/>
      <c r="E83" s="54">
        <f t="shared" si="14"/>
        <v>3430574.3</v>
      </c>
      <c r="F83" s="53"/>
      <c r="G83" s="54">
        <f t="shared" si="15"/>
        <v>3430574.3</v>
      </c>
      <c r="H83" s="53"/>
      <c r="I83" s="54">
        <f t="shared" si="16"/>
        <v>3430574.3</v>
      </c>
      <c r="J83" s="17"/>
      <c r="K83" s="55"/>
      <c r="L83" s="11"/>
    </row>
    <row r="84" spans="1:12" ht="18" customHeight="1" x14ac:dyDescent="0.25">
      <c r="A84" s="51" t="s">
        <v>239</v>
      </c>
      <c r="B84" s="52" t="s">
        <v>240</v>
      </c>
      <c r="C84" s="15">
        <v>857645.3</v>
      </c>
      <c r="D84" s="53"/>
      <c r="E84" s="54">
        <f t="shared" si="14"/>
        <v>857645.3</v>
      </c>
      <c r="F84" s="53"/>
      <c r="G84" s="54">
        <f t="shared" si="15"/>
        <v>857645.3</v>
      </c>
      <c r="H84" s="53"/>
      <c r="I84" s="54">
        <f t="shared" si="16"/>
        <v>857645.3</v>
      </c>
      <c r="J84" s="17"/>
      <c r="K84" s="55"/>
      <c r="L84" s="11"/>
    </row>
    <row r="85" spans="1:12" ht="20.25" customHeight="1" x14ac:dyDescent="0.25">
      <c r="A85" s="51" t="s">
        <v>241</v>
      </c>
      <c r="B85" s="52" t="s">
        <v>242</v>
      </c>
      <c r="C85" s="15">
        <v>1320476.3999999999</v>
      </c>
      <c r="D85" s="53"/>
      <c r="E85" s="54">
        <f t="shared" si="14"/>
        <v>1320476.3999999999</v>
      </c>
      <c r="F85" s="53">
        <v>48007.100000000093</v>
      </c>
      <c r="G85" s="54">
        <f t="shared" si="15"/>
        <v>1368483.5</v>
      </c>
      <c r="H85" s="53"/>
      <c r="I85" s="54">
        <f t="shared" si="16"/>
        <v>1368483.5</v>
      </c>
      <c r="J85" s="17">
        <f>F85</f>
        <v>48007.100000000093</v>
      </c>
      <c r="K85" s="55"/>
      <c r="L85" s="11"/>
    </row>
    <row r="86" spans="1:12" s="12" customFormat="1" ht="15.75" customHeight="1" thickBot="1" x14ac:dyDescent="0.3">
      <c r="A86" s="82" t="s">
        <v>243</v>
      </c>
      <c r="B86" s="83"/>
      <c r="C86" s="36">
        <f>SUM(C7+C17+C20+C25+C36+C41+C46+C54+C57+C65+C71+C76+C80+C82)</f>
        <v>121043229.09999999</v>
      </c>
      <c r="D86" s="36">
        <f t="shared" ref="D86:J86" si="20">SUM(D7+D17+D20+D25+D36+D41+D46+D54+D57+D65+D71+D76+D80+D82)</f>
        <v>88716.499999999767</v>
      </c>
      <c r="E86" s="36">
        <f t="shared" si="20"/>
        <v>121131945.59999998</v>
      </c>
      <c r="F86" s="36">
        <f t="shared" si="20"/>
        <v>427544.00000000076</v>
      </c>
      <c r="G86" s="36">
        <f t="shared" si="20"/>
        <v>121559489.59999999</v>
      </c>
      <c r="H86" s="36">
        <f t="shared" si="20"/>
        <v>3417599.3</v>
      </c>
      <c r="I86" s="36">
        <f t="shared" si="20"/>
        <v>124977088.89999998</v>
      </c>
      <c r="J86" s="36">
        <f t="shared" si="20"/>
        <v>3933859.8000000003</v>
      </c>
      <c r="K86" s="55"/>
      <c r="L86" s="11"/>
    </row>
    <row r="88" spans="1:12" x14ac:dyDescent="0.2">
      <c r="I88" s="30"/>
    </row>
    <row r="89" spans="1:12" x14ac:dyDescent="0.2">
      <c r="C89" s="38"/>
      <c r="D89" s="63"/>
      <c r="E89" s="63"/>
      <c r="F89" s="63"/>
      <c r="G89" s="63"/>
      <c r="H89" s="63"/>
      <c r="I89" s="30"/>
      <c r="J89" s="30"/>
      <c r="L89" s="30"/>
    </row>
    <row r="90" spans="1:12" x14ac:dyDescent="0.2">
      <c r="D90" s="63"/>
      <c r="E90" s="63"/>
      <c r="F90" s="63"/>
      <c r="G90" s="63"/>
      <c r="H90" s="63"/>
      <c r="I90" s="30"/>
      <c r="K90" s="64"/>
    </row>
    <row r="91" spans="1:12" x14ac:dyDescent="0.2">
      <c r="D91" s="63"/>
      <c r="E91" s="63"/>
      <c r="F91" s="63"/>
      <c r="G91" s="63"/>
      <c r="H91" s="63"/>
      <c r="I91" s="30"/>
    </row>
    <row r="92" spans="1:12" x14ac:dyDescent="0.2">
      <c r="I92" s="30"/>
    </row>
    <row r="93" spans="1:12" x14ac:dyDescent="0.2">
      <c r="I93" s="30"/>
    </row>
    <row r="94" spans="1:12" x14ac:dyDescent="0.2">
      <c r="I94" s="30"/>
    </row>
    <row r="95" spans="1:12" x14ac:dyDescent="0.2">
      <c r="D95" s="63"/>
      <c r="E95" s="63"/>
      <c r="F95" s="63"/>
      <c r="G95" s="63"/>
      <c r="H95" s="63"/>
      <c r="I95" s="30"/>
    </row>
    <row r="96" spans="1:12" x14ac:dyDescent="0.2">
      <c r="I96" s="30"/>
    </row>
  </sheetData>
  <mergeCells count="10">
    <mergeCell ref="A86:B86"/>
    <mergeCell ref="A1:J1"/>
    <mergeCell ref="A3:A5"/>
    <mergeCell ref="B3:B5"/>
    <mergeCell ref="C3:C5"/>
    <mergeCell ref="I3:I5"/>
    <mergeCell ref="J3:J5"/>
    <mergeCell ref="D4:E4"/>
    <mergeCell ref="D3:H3"/>
    <mergeCell ref="F4:G4"/>
  </mergeCells>
  <printOptions horizontalCentered="1"/>
  <pageMargins left="0.39370078740157483" right="0.39370078740157483" top="0.35433070866141736" bottom="0.35433070866141736" header="0" footer="0"/>
  <pageSetup paperSize="8" fitToHeight="0" orientation="landscape" r:id="rId1"/>
  <rowBreaks count="1" manualBreakCount="1">
    <brk id="70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2021-02-08T06:49:12Z</cp:lastPrinted>
  <dcterms:created xsi:type="dcterms:W3CDTF">2021-01-28T12:39:41Z</dcterms:created>
  <dcterms:modified xsi:type="dcterms:W3CDTF">2021-02-08T06:49:19Z</dcterms:modified>
</cp:coreProperties>
</file>