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165" windowWidth="11595" windowHeight="123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'!$A$1:$F$42</definedName>
    <definedName name="_xlnm.Print_Area" localSheetId="1">РАСХОДЫ!$A$1:$F$86</definedName>
  </definedNames>
  <calcPr calcId="145621"/>
</workbook>
</file>

<file path=xl/calcChain.xml><?xml version="1.0" encoding="utf-8"?>
<calcChain xmlns="http://schemas.openxmlformats.org/spreadsheetml/2006/main">
  <c r="F70" i="2" l="1"/>
  <c r="F60" i="2"/>
  <c r="F59" i="2"/>
  <c r="F37" i="2"/>
  <c r="F31" i="2"/>
  <c r="F16" i="2"/>
  <c r="E80" i="2" l="1"/>
  <c r="E71" i="2"/>
  <c r="D65" i="2"/>
  <c r="F65" i="2"/>
  <c r="D57" i="2"/>
  <c r="F57" i="2"/>
  <c r="D36" i="2"/>
  <c r="F36" i="2"/>
  <c r="D25" i="2"/>
  <c r="F25" i="2"/>
  <c r="D7" i="2"/>
  <c r="F7" i="2"/>
  <c r="E9" i="2"/>
  <c r="E10" i="2"/>
  <c r="E11" i="2"/>
  <c r="E12" i="2"/>
  <c r="E13" i="2"/>
  <c r="E14" i="2"/>
  <c r="E15" i="2"/>
  <c r="E16" i="2"/>
  <c r="E18" i="2"/>
  <c r="E17" i="2" s="1"/>
  <c r="E19" i="2"/>
  <c r="E21" i="2"/>
  <c r="E20" i="2" s="1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6" i="2" s="1"/>
  <c r="E38" i="2"/>
  <c r="E39" i="2"/>
  <c r="E40" i="2"/>
  <c r="E42" i="2"/>
  <c r="E41" i="2" s="1"/>
  <c r="E43" i="2"/>
  <c r="E44" i="2"/>
  <c r="E45" i="2"/>
  <c r="E47" i="2"/>
  <c r="E46" i="2" s="1"/>
  <c r="E48" i="2"/>
  <c r="E49" i="2"/>
  <c r="E50" i="2"/>
  <c r="E51" i="2"/>
  <c r="E52" i="2"/>
  <c r="E53" i="2"/>
  <c r="E55" i="2"/>
  <c r="E54" i="2" s="1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6" i="2" s="1"/>
  <c r="E78" i="2"/>
  <c r="E79" i="2"/>
  <c r="E81" i="2"/>
  <c r="E83" i="2"/>
  <c r="E82" i="2" s="1"/>
  <c r="E84" i="2"/>
  <c r="E85" i="2"/>
  <c r="E8" i="2"/>
  <c r="E7" i="2" s="1"/>
  <c r="F42" i="1"/>
  <c r="F33" i="1"/>
  <c r="F32" i="1"/>
  <c r="F35" i="1"/>
  <c r="E65" i="2" l="1"/>
  <c r="E57" i="2"/>
  <c r="E25" i="2"/>
  <c r="D86" i="2"/>
  <c r="E86" i="2"/>
  <c r="F86" i="2"/>
  <c r="E35" i="1"/>
  <c r="E36" i="1"/>
  <c r="E37" i="1"/>
  <c r="E39" i="1"/>
  <c r="E34" i="1"/>
  <c r="E24" i="1"/>
  <c r="E25" i="1"/>
  <c r="E26" i="1"/>
  <c r="E27" i="1"/>
  <c r="E29" i="1"/>
  <c r="E30" i="1"/>
  <c r="E31" i="1"/>
  <c r="E23" i="1"/>
  <c r="E22" i="1"/>
  <c r="E21" i="1"/>
  <c r="E19" i="1"/>
  <c r="E17" i="1"/>
  <c r="E14" i="1"/>
  <c r="E12" i="1"/>
  <c r="E10" i="1"/>
  <c r="E9" i="1"/>
  <c r="D33" i="1" l="1"/>
  <c r="D32" i="1" s="1"/>
  <c r="C13" i="1"/>
  <c r="D42" i="1" l="1"/>
  <c r="C82" i="2" l="1"/>
  <c r="C80" i="2"/>
  <c r="C76" i="2"/>
  <c r="C71" i="2"/>
  <c r="C65" i="2"/>
  <c r="C57" i="2"/>
  <c r="C54" i="2"/>
  <c r="C46" i="2"/>
  <c r="C41" i="2"/>
  <c r="C36" i="2"/>
  <c r="C25" i="2"/>
  <c r="C20" i="2"/>
  <c r="C17" i="2"/>
  <c r="C7" i="2"/>
  <c r="C33" i="1"/>
  <c r="C32" i="1" s="1"/>
  <c r="C20" i="1"/>
  <c r="C16" i="1"/>
  <c r="C11" i="1"/>
  <c r="C8" i="1"/>
  <c r="C7" i="1" l="1"/>
  <c r="C42" i="1" s="1"/>
  <c r="C86" i="2"/>
  <c r="E33" i="1" l="1"/>
  <c r="E32" i="1" s="1"/>
  <c r="E13" i="1"/>
  <c r="E11" i="1" l="1"/>
  <c r="E8" i="1"/>
  <c r="E20" i="1" l="1"/>
  <c r="E16" i="1"/>
  <c r="E7" i="1" s="1"/>
  <c r="E42" i="1" s="1"/>
</calcChain>
</file>

<file path=xl/sharedStrings.xml><?xml version="1.0" encoding="utf-8"?>
<sst xmlns="http://schemas.openxmlformats.org/spreadsheetml/2006/main" count="250" uniqueCount="242">
  <si>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</si>
  <si>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</si>
  <si>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</si>
  <si>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</si>
  <si>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</si>
  <si>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</si>
  <si>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</si>
  <si>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</si>
  <si>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</si>
  <si>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</si>
  <si>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</si>
  <si>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</si>
  <si>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</si>
  <si>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</si>
  <si>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</si>
  <si>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</si>
  <si>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</si>
  <si>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</si>
  <si>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</si>
  <si>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</si>
  <si>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</si>
  <si>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</si>
  <si>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</si>
  <si>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</si>
  <si>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</si>
  <si>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</si>
  <si>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</si>
  <si>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</si>
  <si>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</si>
  <si>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</si>
  <si>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</si>
  <si>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</si>
  <si>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</si>
  <si>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</si>
  <si>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</si>
  <si>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</si>
  <si>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</si>
  <si>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</si>
  <si>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</si>
  <si>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</si>
  <si>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</si>
  <si>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</si>
  <si>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</si>
  <si>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</si>
  <si>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</si>
  <si>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</si>
  <si>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</si>
  <si>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</si>
  <si>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</si>
  <si>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</si>
  <si>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</si>
  <si>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</si>
  <si>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</si>
  <si>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</si>
  <si>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</si>
  <si>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</si>
  <si>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</si>
  <si>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</si>
  <si>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</si>
  <si>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</si>
  <si>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</si>
  <si>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</si>
  <si>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</si>
  <si>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</si>
  <si>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</si>
  <si>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</si>
  <si>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</si>
  <si>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</si>
  <si>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</si>
  <si>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</si>
  <si>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</si>
  <si>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</si>
  <si>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</si>
  <si>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</si>
  <si>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</si>
  <si>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</si>
  <si>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</si>
  <si>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</si>
  <si>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</si>
  <si>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</si>
  <si>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</si>
  <si>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</si>
  <si>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</si>
  <si>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</si>
  <si>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</si>
  <si>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</si>
  <si>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</si>
  <si>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</si>
  <si>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</si>
  <si>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</si>
  <si>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</si>
  <si>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</si>
  <si>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</si>
  <si>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</si>
  <si>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</si>
  <si>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</si>
  <si>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</si>
  <si>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</si>
  <si>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</si>
  <si>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</si>
  <si>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</si>
  <si>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</si>
  <si>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</si>
  <si>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</si>
  <si>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</si>
  <si>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</si>
  <si>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</si>
  <si>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</si>
  <si>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</si>
  <si>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</si>
  <si>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</si>
  <si>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</si>
  <si>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</si>
  <si>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</si>
  <si>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</si>
  <si>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</si>
  <si>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</si>
  <si>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</si>
  <si>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</si>
  <si>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</si>
  <si>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</si>
  <si>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</si>
  <si>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</si>
  <si>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</si>
  <si>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</si>
  <si>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</si>
  <si>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</si>
  <si>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</si>
  <si>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</si>
  <si>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</si>
  <si>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</si>
  <si>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</si>
  <si>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</si>
  <si>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</si>
  <si>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</si>
  <si>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</si>
  <si>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</si>
  <si>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</si>
  <si>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</si>
  <si>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</si>
  <si>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</si>
  <si>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</si>
  <si>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</si>
  <si>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</si>
  <si>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</si>
  <si>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</si>
  <si>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</si>
  <si>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</si>
  <si>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</si>
  <si>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</si>
  <si>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</si>
  <si>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</si>
  <si>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</si>
  <si>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</si>
  <si>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</si>
  <si>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</si>
  <si>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</si>
  <si>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</si>
  <si>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</si>
  <si>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</si>
  <si>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</si>
  <si>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</si>
  <si>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</si>
  <si>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</si>
  <si>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</si>
  <si>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</si>
  <si>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</si>
  <si>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</si>
  <si>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</si>
  <si>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</si>
  <si>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</si>
  <si>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</si>
  <si>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</si>
  <si>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</si>
  <si>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</si>
  <si>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</si>
  <si>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</si>
  <si>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</si>
  <si>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</si>
  <si>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</si>
  <si>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</si>
  <si>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</si>
  <si>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</si>
  <si>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</si>
  <si>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</si>
  <si>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</si>
  <si>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</si>
  <si>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</si>
  <si>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</si>
  <si>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</si>
  <si>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</si>
  <si>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</si>
  <si>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</si>
  <si>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</si>
  <si>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</si>
  <si>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</si>
  <si>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</si>
  <si>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</si>
  <si>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</si>
  <si>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</si>
  <si>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</si>
  <si>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</si>
  <si>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</si>
  <si>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</si>
  <si>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</si>
  <si>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</si>
  <si>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</si>
  <si>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</si>
  <si>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</si>
  <si>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</si>
  <si>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</si>
  <si>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</si>
  <si>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</si>
  <si>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</si>
  <si>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</si>
  <si>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</si>
  <si>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</si>
  <si>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</si>
  <si>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</si>
  <si>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</si>
  <si>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</si>
  <si>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</si>
  <si>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</si>
  <si>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</si>
  <si>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</si>
  <si>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</si>
  <si>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</si>
  <si>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</si>
  <si>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</si>
  <si>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</si>
  <si>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</si>
  <si>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</si>
  <si>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</si>
  <si>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</si>
  <si>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Налог на профессиональный доход</t>
  </si>
  <si>
    <t>1 05 06000 01 0000 110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</si>
  <si>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</si>
  <si>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Закон Саратовской области о внесении изменений в закон «Об областном бюджете на 2021 год и на плановый период 2022 и 2023 годов»</t>
  </si>
  <si>
    <t xml:space="preserve">Сведения о внесенных изменениях в закон о бюджете в части доходов за 2021 год
</t>
  </si>
  <si>
    <t>162-ЗСО от 10.12.2020</t>
  </si>
  <si>
    <t>Сведения о внесенных изменениях в закон о бюджете в части расходов за 2021 год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</si>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</sst>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0" fillId="0" borderId="0"/>
    <xf numFmtId="4" fontId="11" fillId="0" borderId="20">
      <alignment horizontal="right"/>
    </xf>
    <xf numFmtId="0" fontId="12" fillId="0" borderId="11" applyNumberFormat="0">
      <alignment horizontal="right" vertical="top"/>
    </xf>
  </cellStyleXfs>
  <cellXfs count="82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 wrapText="1"/>
    </xf>
    <xf numFmtId="164" fontId="3" fillId="3" borderId="9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164" fontId="2" fillId="2" borderId="11" xfId="0" applyNumberFormat="1" applyFont="1" applyFill="1" applyBorder="1" applyAlignment="1">
      <alignment horizontal="center" vertical="center" wrapText="1" shrinkToFit="1"/>
    </xf>
    <xf numFmtId="164" fontId="2" fillId="5" borderId="11" xfId="0" applyNumberFormat="1" applyFont="1" applyFill="1" applyBorder="1" applyAlignment="1">
      <alignment horizontal="center" vertical="center" wrapText="1" shrinkToFit="1"/>
    </xf>
    <xf numFmtId="164" fontId="2" fillId="6" borderId="12" xfId="0" applyNumberFormat="1" applyFont="1" applyFill="1" applyBorder="1" applyAlignment="1">
      <alignment horizontal="center" vertical="center" wrapText="1" shrinkToFit="1"/>
    </xf>
    <xf numFmtId="0" fontId="5" fillId="2" borderId="11" xfId="0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center" vertical="center" wrapText="1" shrinkToFit="1"/>
    </xf>
    <xf numFmtId="164" fontId="5" fillId="5" borderId="11" xfId="0" applyNumberFormat="1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164" fontId="3" fillId="3" borderId="11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49" fontId="8" fillId="2" borderId="10" xfId="0" applyNumberFormat="1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left"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166" fontId="2" fillId="0" borderId="11" xfId="1" applyNumberFormat="1" applyFont="1" applyFill="1" applyBorder="1" applyAlignment="1" applyProtection="1">
      <alignment wrapText="1"/>
      <protection hidden="1"/>
    </xf>
    <xf numFmtId="49" fontId="4" fillId="3" borderId="10" xfId="0" applyNumberFormat="1" applyFont="1" applyFill="1" applyBorder="1" applyAlignment="1">
      <alignment horizontal="center" vertical="center" shrinkToFit="1"/>
    </xf>
    <xf numFmtId="167" fontId="2" fillId="2" borderId="11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 wrapText="1"/>
    </xf>
    <xf numFmtId="164" fontId="5" fillId="6" borderId="12" xfId="0" applyNumberFormat="1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2" fillId="0" borderId="0" xfId="0" applyNumberFormat="1" applyFont="1" applyBorder="1"/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I11" sqref="I11"/>
    </sheetView>
  </sheetViews>
  <sheetFormatPr defaultRowHeight="12.75" x14ac:dyDescent="0.2"/>
  <cols>
    <col min="1" max="1" width="23.83203125" style="1" customWidth="1"/>
    <col min="2" max="2" width="52.6640625" style="34" customWidth="1"/>
    <col min="3" max="3" width="25.5" style="34" customWidth="1"/>
    <col min="4" max="4" width="30" style="1" customWidth="1"/>
    <col min="5" max="5" width="22.5" style="1" customWidth="1"/>
    <col min="6" max="6" width="18.33203125" style="1" customWidth="1"/>
    <col min="7" max="7" width="18" style="1" customWidth="1"/>
    <col min="8" max="8" width="16.5" style="1" customWidth="1"/>
    <col min="9" max="9" width="13.1640625" style="1" customWidth="1"/>
    <col min="10" max="10" width="15.83203125" style="1" bestFit="1" customWidth="1"/>
    <col min="11" max="11" width="16" style="1" bestFit="1" customWidth="1"/>
    <col min="12" max="16384" width="9.33203125" style="1"/>
  </cols>
  <sheetData>
    <row r="1" spans="1:7" ht="26.25" customHeight="1" x14ac:dyDescent="0.2">
      <c r="A1" s="67" t="s">
        <v>238</v>
      </c>
      <c r="B1" s="67"/>
      <c r="C1" s="67"/>
      <c r="D1" s="67"/>
      <c r="E1" s="67"/>
      <c r="F1" s="67"/>
    </row>
    <row r="2" spans="1:7" ht="19.5" customHeight="1" thickBot="1" x14ac:dyDescent="0.25">
      <c r="B2" s="2"/>
      <c r="C2" s="2"/>
      <c r="F2" s="3" t="s">
        <v>0</v>
      </c>
    </row>
    <row r="3" spans="1:7" ht="97.5" customHeight="1" thickBot="1" x14ac:dyDescent="0.25">
      <c r="A3" s="68" t="s">
        <v>1</v>
      </c>
      <c r="B3" s="68" t="s">
        <v>2</v>
      </c>
      <c r="C3" s="71" t="s">
        <v>241</v>
      </c>
      <c r="D3" s="44" t="s">
        <v>237</v>
      </c>
      <c r="E3" s="74" t="s">
        <v>236</v>
      </c>
      <c r="F3" s="71" t="s">
        <v>3</v>
      </c>
    </row>
    <row r="4" spans="1:7" ht="28.5" customHeight="1" thickBot="1" x14ac:dyDescent="0.25">
      <c r="A4" s="69"/>
      <c r="B4" s="69"/>
      <c r="C4" s="72"/>
      <c r="D4" s="4" t="s">
        <v>239</v>
      </c>
      <c r="E4" s="75"/>
      <c r="F4" s="72"/>
    </row>
    <row r="5" spans="1:7" ht="28.5" customHeight="1" thickBot="1" x14ac:dyDescent="0.25">
      <c r="A5" s="70"/>
      <c r="B5" s="70"/>
      <c r="C5" s="73"/>
      <c r="D5" s="58" t="s">
        <v>4</v>
      </c>
      <c r="E5" s="76"/>
      <c r="F5" s="73"/>
    </row>
    <row r="6" spans="1:7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7" s="11" customFormat="1" ht="18" customHeight="1" x14ac:dyDescent="0.2">
      <c r="A7" s="7" t="s">
        <v>5</v>
      </c>
      <c r="B7" s="8" t="s">
        <v>6</v>
      </c>
      <c r="C7" s="9">
        <f>SUM(C8,C11,C13,C16,C20,C23,C24,C25,C26,C27,C28,C29,C30,C31)</f>
        <v>69028380.999999985</v>
      </c>
      <c r="D7" s="9"/>
      <c r="E7" s="9">
        <f t="shared" ref="D7:F7" si="0">SUM(E8,E11,E13,E16,E20,E23,E24,E25,E26,E27,E28,E29,E30,E31)</f>
        <v>69028380.999999985</v>
      </c>
      <c r="F7" s="9"/>
      <c r="G7" s="10"/>
    </row>
    <row r="8" spans="1:7" s="11" customFormat="1" ht="15.75" customHeight="1" x14ac:dyDescent="0.2">
      <c r="A8" s="12" t="s">
        <v>7</v>
      </c>
      <c r="B8" s="13" t="s">
        <v>8</v>
      </c>
      <c r="C8" s="14">
        <f>C9+C10</f>
        <v>42153487.100000001</v>
      </c>
      <c r="D8" s="15"/>
      <c r="E8" s="14">
        <f>E9+E10</f>
        <v>42153487.100000001</v>
      </c>
      <c r="F8" s="16"/>
      <c r="G8" s="10"/>
    </row>
    <row r="9" spans="1:7" s="11" customFormat="1" ht="16.5" customHeight="1" x14ac:dyDescent="0.2">
      <c r="A9" s="12" t="s">
        <v>9</v>
      </c>
      <c r="B9" s="17" t="s">
        <v>10</v>
      </c>
      <c r="C9" s="18">
        <v>16291519.6</v>
      </c>
      <c r="D9" s="19"/>
      <c r="E9" s="18">
        <f>C9+D9</f>
        <v>16291519.6</v>
      </c>
      <c r="F9" s="16"/>
      <c r="G9" s="56"/>
    </row>
    <row r="10" spans="1:7" s="11" customFormat="1" ht="15.75" customHeight="1" x14ac:dyDescent="0.2">
      <c r="A10" s="12" t="s">
        <v>11</v>
      </c>
      <c r="B10" s="17" t="s">
        <v>12</v>
      </c>
      <c r="C10" s="18">
        <v>25861967.5</v>
      </c>
      <c r="D10" s="19"/>
      <c r="E10" s="18">
        <f>C10+D10</f>
        <v>25861967.5</v>
      </c>
      <c r="F10" s="16"/>
      <c r="G10" s="56"/>
    </row>
    <row r="11" spans="1:7" s="11" customFormat="1" ht="38.25" x14ac:dyDescent="0.2">
      <c r="A11" s="12" t="s">
        <v>13</v>
      </c>
      <c r="B11" s="20" t="s">
        <v>14</v>
      </c>
      <c r="C11" s="14">
        <f>C12</f>
        <v>12319518.5</v>
      </c>
      <c r="D11" s="15"/>
      <c r="E11" s="14">
        <f>E12</f>
        <v>12319518.5</v>
      </c>
      <c r="F11" s="16"/>
    </row>
    <row r="12" spans="1:7" s="11" customFormat="1" ht="38.25" x14ac:dyDescent="0.2">
      <c r="A12" s="12" t="s">
        <v>15</v>
      </c>
      <c r="B12" s="17" t="s">
        <v>16</v>
      </c>
      <c r="C12" s="18">
        <v>12319518.5</v>
      </c>
      <c r="D12" s="19"/>
      <c r="E12" s="18">
        <f>C12+D12</f>
        <v>12319518.5</v>
      </c>
      <c r="F12" s="16"/>
    </row>
    <row r="13" spans="1:7" s="11" customFormat="1" x14ac:dyDescent="0.2">
      <c r="A13" s="12" t="s">
        <v>17</v>
      </c>
      <c r="B13" s="13" t="s">
        <v>18</v>
      </c>
      <c r="C13" s="14">
        <f>C14+C15</f>
        <v>4832581.4000000004</v>
      </c>
      <c r="D13" s="15"/>
      <c r="E13" s="14">
        <f>E14+E15</f>
        <v>4832581.4000000004</v>
      </c>
      <c r="F13" s="16"/>
    </row>
    <row r="14" spans="1:7" s="11" customFormat="1" ht="30.75" customHeight="1" x14ac:dyDescent="0.2">
      <c r="A14" s="12" t="s">
        <v>19</v>
      </c>
      <c r="B14" s="17" t="s">
        <v>20</v>
      </c>
      <c r="C14" s="18">
        <v>4832581.4000000004</v>
      </c>
      <c r="D14" s="19"/>
      <c r="E14" s="18">
        <f>C14+D14</f>
        <v>4832581.4000000004</v>
      </c>
      <c r="F14" s="16"/>
    </row>
    <row r="15" spans="1:7" s="11" customFormat="1" ht="20.25" customHeight="1" x14ac:dyDescent="0.2">
      <c r="A15" s="12" t="s">
        <v>235</v>
      </c>
      <c r="B15" s="17" t="s">
        <v>234</v>
      </c>
      <c r="C15" s="18"/>
      <c r="D15" s="19"/>
      <c r="E15" s="18"/>
      <c r="F15" s="16"/>
    </row>
    <row r="16" spans="1:7" s="11" customFormat="1" ht="18" customHeight="1" x14ac:dyDescent="0.2">
      <c r="A16" s="21" t="s">
        <v>21</v>
      </c>
      <c r="B16" s="13" t="s">
        <v>22</v>
      </c>
      <c r="C16" s="14">
        <f>C17+C18+C19</f>
        <v>8112575.4000000004</v>
      </c>
      <c r="D16" s="15"/>
      <c r="E16" s="14">
        <f>E17+E18+E19</f>
        <v>8112575.4000000004</v>
      </c>
      <c r="F16" s="16"/>
    </row>
    <row r="17" spans="1:7" s="11" customFormat="1" ht="14.25" customHeight="1" x14ac:dyDescent="0.2">
      <c r="A17" s="12" t="s">
        <v>23</v>
      </c>
      <c r="B17" s="17" t="s">
        <v>24</v>
      </c>
      <c r="C17" s="18">
        <v>8103812.4000000004</v>
      </c>
      <c r="D17" s="19"/>
      <c r="E17" s="18">
        <f>C17+D17</f>
        <v>8103812.4000000004</v>
      </c>
      <c r="F17" s="16"/>
    </row>
    <row r="18" spans="1:7" s="11" customFormat="1" ht="15.75" customHeight="1" x14ac:dyDescent="0.2">
      <c r="A18" s="12" t="s">
        <v>25</v>
      </c>
      <c r="B18" s="17" t="s">
        <v>26</v>
      </c>
      <c r="C18" s="18"/>
      <c r="D18" s="19"/>
      <c r="E18" s="18"/>
      <c r="F18" s="16"/>
    </row>
    <row r="19" spans="1:7" s="11" customFormat="1" ht="16.5" customHeight="1" x14ac:dyDescent="0.2">
      <c r="A19" s="12" t="s">
        <v>27</v>
      </c>
      <c r="B19" s="17" t="s">
        <v>28</v>
      </c>
      <c r="C19" s="18">
        <v>8763</v>
      </c>
      <c r="D19" s="19"/>
      <c r="E19" s="18">
        <f t="shared" ref="E18:E19" si="1">C19+D19</f>
        <v>8763</v>
      </c>
      <c r="F19" s="16"/>
    </row>
    <row r="20" spans="1:7" s="11" customFormat="1" ht="25.5" x14ac:dyDescent="0.2">
      <c r="A20" s="21" t="s">
        <v>29</v>
      </c>
      <c r="B20" s="13" t="s">
        <v>30</v>
      </c>
      <c r="C20" s="14">
        <f>C21+C22</f>
        <v>60122</v>
      </c>
      <c r="D20" s="15"/>
      <c r="E20" s="14">
        <f>E21+E22</f>
        <v>60122</v>
      </c>
      <c r="F20" s="16"/>
    </row>
    <row r="21" spans="1:7" s="11" customFormat="1" ht="18" customHeight="1" x14ac:dyDescent="0.2">
      <c r="A21" s="12" t="s">
        <v>31</v>
      </c>
      <c r="B21" s="17" t="s">
        <v>32</v>
      </c>
      <c r="C21" s="18">
        <v>58725</v>
      </c>
      <c r="D21" s="19"/>
      <c r="E21" s="18">
        <f>C21+D21</f>
        <v>58725</v>
      </c>
      <c r="F21" s="57"/>
    </row>
    <row r="22" spans="1:7" s="11" customFormat="1" ht="42" customHeight="1" x14ac:dyDescent="0.2">
      <c r="A22" s="12" t="s">
        <v>33</v>
      </c>
      <c r="B22" s="17" t="s">
        <v>34</v>
      </c>
      <c r="C22" s="18">
        <v>1397</v>
      </c>
      <c r="D22" s="19"/>
      <c r="E22" s="18">
        <f>C22+D22</f>
        <v>1397</v>
      </c>
      <c r="F22" s="57"/>
    </row>
    <row r="23" spans="1:7" s="11" customFormat="1" ht="16.5" customHeight="1" x14ac:dyDescent="0.2">
      <c r="A23" s="12" t="s">
        <v>35</v>
      </c>
      <c r="B23" s="13" t="s">
        <v>36</v>
      </c>
      <c r="C23" s="14">
        <v>309060.7</v>
      </c>
      <c r="D23" s="15"/>
      <c r="E23" s="14">
        <f>C23+D23</f>
        <v>309060.7</v>
      </c>
      <c r="F23" s="16"/>
    </row>
    <row r="24" spans="1:7" s="11" customFormat="1" ht="42" customHeight="1" x14ac:dyDescent="0.2">
      <c r="A24" s="12" t="s">
        <v>37</v>
      </c>
      <c r="B24" s="13" t="s">
        <v>38</v>
      </c>
      <c r="C24" s="14">
        <v>1432.8</v>
      </c>
      <c r="D24" s="15"/>
      <c r="E24" s="14">
        <f t="shared" ref="E24:E31" si="2">C24+D24</f>
        <v>1432.8</v>
      </c>
      <c r="F24" s="16"/>
    </row>
    <row r="25" spans="1:7" ht="41.25" customHeight="1" x14ac:dyDescent="0.2">
      <c r="A25" s="12" t="s">
        <v>39</v>
      </c>
      <c r="B25" s="13" t="s">
        <v>40</v>
      </c>
      <c r="C25" s="14">
        <v>19111.599999999999</v>
      </c>
      <c r="D25" s="15"/>
      <c r="E25" s="14">
        <f t="shared" si="2"/>
        <v>19111.599999999999</v>
      </c>
      <c r="F25" s="16"/>
      <c r="G25" s="56"/>
    </row>
    <row r="26" spans="1:7" ht="30.75" customHeight="1" x14ac:dyDescent="0.2">
      <c r="A26" s="12" t="s">
        <v>41</v>
      </c>
      <c r="B26" s="13" t="s">
        <v>42</v>
      </c>
      <c r="C26" s="14">
        <v>105782.6</v>
      </c>
      <c r="D26" s="15"/>
      <c r="E26" s="14">
        <f t="shared" si="2"/>
        <v>105782.6</v>
      </c>
      <c r="F26" s="16"/>
      <c r="G26" s="56"/>
    </row>
    <row r="27" spans="1:7" ht="42" customHeight="1" x14ac:dyDescent="0.2">
      <c r="A27" s="12" t="s">
        <v>43</v>
      </c>
      <c r="B27" s="13" t="s">
        <v>44</v>
      </c>
      <c r="C27" s="14">
        <v>226261.6</v>
      </c>
      <c r="D27" s="15"/>
      <c r="E27" s="14">
        <f t="shared" si="2"/>
        <v>226261.6</v>
      </c>
      <c r="F27" s="16"/>
      <c r="G27" s="56"/>
    </row>
    <row r="28" spans="1:7" ht="28.5" customHeight="1" x14ac:dyDescent="0.2">
      <c r="A28" s="12" t="s">
        <v>45</v>
      </c>
      <c r="B28" s="13" t="s">
        <v>46</v>
      </c>
      <c r="C28" s="14"/>
      <c r="D28" s="15"/>
      <c r="E28" s="14"/>
      <c r="F28" s="16"/>
    </row>
    <row r="29" spans="1:7" ht="15.75" customHeight="1" x14ac:dyDescent="0.2">
      <c r="A29" s="12" t="s">
        <v>47</v>
      </c>
      <c r="B29" s="13" t="s">
        <v>48</v>
      </c>
      <c r="C29" s="14">
        <v>14700</v>
      </c>
      <c r="D29" s="15"/>
      <c r="E29" s="14">
        <f t="shared" si="2"/>
        <v>14700</v>
      </c>
      <c r="F29" s="16"/>
    </row>
    <row r="30" spans="1:7" ht="15.75" customHeight="1" x14ac:dyDescent="0.25">
      <c r="A30" s="12" t="s">
        <v>49</v>
      </c>
      <c r="B30" s="13" t="s">
        <v>50</v>
      </c>
      <c r="C30" s="14">
        <v>867707.29999999993</v>
      </c>
      <c r="D30" s="15"/>
      <c r="E30" s="14">
        <f t="shared" si="2"/>
        <v>867707.29999999993</v>
      </c>
      <c r="F30" s="16"/>
      <c r="G30" s="25"/>
    </row>
    <row r="31" spans="1:7" ht="15.75" customHeight="1" x14ac:dyDescent="0.2">
      <c r="A31" s="12" t="s">
        <v>51</v>
      </c>
      <c r="B31" s="13" t="s">
        <v>52</v>
      </c>
      <c r="C31" s="14">
        <v>6040</v>
      </c>
      <c r="D31" s="15"/>
      <c r="E31" s="14">
        <f t="shared" si="2"/>
        <v>6040</v>
      </c>
      <c r="F31" s="16"/>
    </row>
    <row r="32" spans="1:7" s="11" customFormat="1" ht="18" customHeight="1" x14ac:dyDescent="0.2">
      <c r="A32" s="22" t="s">
        <v>53</v>
      </c>
      <c r="B32" s="23" t="s">
        <v>54</v>
      </c>
      <c r="C32" s="24">
        <f>C33+C39+C40+C41</f>
        <v>41660548.100000001</v>
      </c>
      <c r="D32" s="24">
        <f t="shared" ref="D32" si="3">D33+D39+D40+D41</f>
        <v>88716.5</v>
      </c>
      <c r="E32" s="24">
        <f>E33+E39+E40+E41</f>
        <v>41749264.600000001</v>
      </c>
      <c r="F32" s="24">
        <f>F33+F39+F40+F41</f>
        <v>88716.5</v>
      </c>
      <c r="G32" s="10"/>
    </row>
    <row r="33" spans="1:11" s="11" customFormat="1" ht="38.25" x14ac:dyDescent="0.25">
      <c r="A33" s="12" t="s">
        <v>55</v>
      </c>
      <c r="B33" s="13" t="s">
        <v>56</v>
      </c>
      <c r="C33" s="14">
        <f>C34+C35+C36+C37+C38</f>
        <v>41269200.5</v>
      </c>
      <c r="D33" s="15">
        <f>D34+D35+D36+D37</f>
        <v>88716.5</v>
      </c>
      <c r="E33" s="14">
        <f>E34+E35+E36+E37+E38</f>
        <v>41357917</v>
      </c>
      <c r="F33" s="16">
        <f>F34+F35+F36+F37+F38</f>
        <v>88716.5</v>
      </c>
      <c r="G33" s="25"/>
    </row>
    <row r="34" spans="1:11" ht="27.75" customHeight="1" x14ac:dyDescent="0.2">
      <c r="A34" s="12" t="s">
        <v>57</v>
      </c>
      <c r="B34" s="13" t="s">
        <v>58</v>
      </c>
      <c r="C34" s="14">
        <v>11848267.800000001</v>
      </c>
      <c r="D34" s="15"/>
      <c r="E34" s="14">
        <f>C34+D34</f>
        <v>11848267.800000001</v>
      </c>
      <c r="F34" s="16"/>
      <c r="G34" s="26"/>
      <c r="H34" s="27"/>
      <c r="I34" s="11"/>
      <c r="J34" s="27"/>
    </row>
    <row r="35" spans="1:11" ht="42" customHeight="1" x14ac:dyDescent="0.2">
      <c r="A35" s="12" t="s">
        <v>59</v>
      </c>
      <c r="B35" s="13" t="s">
        <v>60</v>
      </c>
      <c r="C35" s="14">
        <v>17490774.199999999</v>
      </c>
      <c r="D35" s="15">
        <v>88716.5</v>
      </c>
      <c r="E35" s="14">
        <f t="shared" ref="E35:E41" si="4">C35+D35</f>
        <v>17579490.699999999</v>
      </c>
      <c r="F35" s="16">
        <f>D35</f>
        <v>88716.5</v>
      </c>
      <c r="G35" s="26"/>
      <c r="H35" s="27"/>
      <c r="J35" s="27"/>
    </row>
    <row r="36" spans="1:11" ht="27.75" customHeight="1" x14ac:dyDescent="0.2">
      <c r="A36" s="12" t="s">
        <v>61</v>
      </c>
      <c r="B36" s="13" t="s">
        <v>62</v>
      </c>
      <c r="C36" s="14">
        <v>7447190.5999999996</v>
      </c>
      <c r="D36" s="15"/>
      <c r="E36" s="14">
        <f t="shared" si="4"/>
        <v>7447190.5999999996</v>
      </c>
      <c r="F36" s="16"/>
      <c r="G36" s="26"/>
      <c r="H36" s="27"/>
      <c r="J36" s="27"/>
    </row>
    <row r="37" spans="1:11" ht="15.75" customHeight="1" x14ac:dyDescent="0.2">
      <c r="A37" s="12" t="s">
        <v>63</v>
      </c>
      <c r="B37" s="13" t="s">
        <v>64</v>
      </c>
      <c r="C37" s="14">
        <v>4482967.9000000004</v>
      </c>
      <c r="D37" s="15"/>
      <c r="E37" s="14">
        <f t="shared" si="4"/>
        <v>4482967.9000000004</v>
      </c>
      <c r="F37" s="16"/>
      <c r="G37" s="26"/>
      <c r="H37" s="27"/>
      <c r="J37" s="27"/>
    </row>
    <row r="38" spans="1:11" ht="27.75" customHeight="1" x14ac:dyDescent="0.2">
      <c r="A38" s="28" t="s">
        <v>65</v>
      </c>
      <c r="B38" s="29" t="s">
        <v>66</v>
      </c>
      <c r="C38" s="30"/>
      <c r="D38" s="15"/>
      <c r="E38" s="14"/>
      <c r="F38" s="16"/>
    </row>
    <row r="39" spans="1:11" ht="48" customHeight="1" x14ac:dyDescent="0.2">
      <c r="A39" s="28" t="s">
        <v>67</v>
      </c>
      <c r="B39" s="29" t="s">
        <v>68</v>
      </c>
      <c r="C39" s="30">
        <v>391347.6</v>
      </c>
      <c r="D39" s="15"/>
      <c r="E39" s="14">
        <f t="shared" si="4"/>
        <v>391347.6</v>
      </c>
      <c r="F39" s="16"/>
      <c r="I39" s="27"/>
    </row>
    <row r="40" spans="1:11" ht="66.75" customHeight="1" x14ac:dyDescent="0.25">
      <c r="A40" s="28" t="s">
        <v>69</v>
      </c>
      <c r="B40" s="29" t="s">
        <v>70</v>
      </c>
      <c r="C40" s="30"/>
      <c r="D40" s="31"/>
      <c r="E40" s="14"/>
      <c r="F40" s="16"/>
      <c r="G40" s="32"/>
    </row>
    <row r="41" spans="1:11" ht="55.5" customHeight="1" x14ac:dyDescent="0.25">
      <c r="A41" s="28" t="s">
        <v>71</v>
      </c>
      <c r="B41" s="29" t="s">
        <v>72</v>
      </c>
      <c r="C41" s="30"/>
      <c r="D41" s="31"/>
      <c r="E41" s="14"/>
      <c r="F41" s="16"/>
      <c r="G41" s="32"/>
      <c r="H41" s="27"/>
    </row>
    <row r="42" spans="1:11" s="11" customFormat="1" ht="19.5" customHeight="1" thickBot="1" x14ac:dyDescent="0.25">
      <c r="A42" s="65" t="s">
        <v>73</v>
      </c>
      <c r="B42" s="66"/>
      <c r="C42" s="33">
        <f>C7+C32</f>
        <v>110688929.09999999</v>
      </c>
      <c r="D42" s="33">
        <f t="shared" ref="D42:F42" si="5">D7+D32</f>
        <v>88716.5</v>
      </c>
      <c r="E42" s="33">
        <f t="shared" si="5"/>
        <v>110777645.59999999</v>
      </c>
      <c r="F42" s="33">
        <f t="shared" si="5"/>
        <v>88716.5</v>
      </c>
    </row>
    <row r="44" spans="1:11" x14ac:dyDescent="0.2">
      <c r="E44" s="27"/>
      <c r="G44" s="27"/>
      <c r="K44" s="27"/>
    </row>
    <row r="45" spans="1:11" x14ac:dyDescent="0.2">
      <c r="C45" s="35"/>
      <c r="D45" s="27"/>
      <c r="E45" s="36"/>
      <c r="F45" s="27"/>
    </row>
    <row r="46" spans="1:11" x14ac:dyDescent="0.2">
      <c r="E46" s="27"/>
    </row>
    <row r="47" spans="1:11" x14ac:dyDescent="0.2">
      <c r="E47" s="37"/>
      <c r="F47" s="27"/>
    </row>
    <row r="48" spans="1:11" x14ac:dyDescent="0.2">
      <c r="C48" s="38"/>
      <c r="D48" s="81"/>
      <c r="E48" s="27"/>
    </row>
    <row r="49" spans="3:6" x14ac:dyDescent="0.2">
      <c r="C49" s="40"/>
      <c r="D49" s="40"/>
      <c r="E49" s="37"/>
      <c r="F49" s="27"/>
    </row>
    <row r="50" spans="3:6" x14ac:dyDescent="0.2">
      <c r="C50" s="41"/>
      <c r="D50" s="39"/>
      <c r="F50" s="27"/>
    </row>
    <row r="51" spans="3:6" x14ac:dyDescent="0.2">
      <c r="C51" s="41"/>
      <c r="D51" s="39"/>
      <c r="F51" s="27"/>
    </row>
    <row r="53" spans="3:6" ht="15.75" x14ac:dyDescent="0.25">
      <c r="E53" s="32"/>
    </row>
  </sheetData>
  <mergeCells count="7">
    <mergeCell ref="A42:B42"/>
    <mergeCell ref="A1:F1"/>
    <mergeCell ref="A3:A5"/>
    <mergeCell ref="B3:B5"/>
    <mergeCell ref="C3:C5"/>
    <mergeCell ref="E3:E5"/>
    <mergeCell ref="F3:F5"/>
  </mergeCells>
  <printOptions horizontalCentered="1"/>
  <pageMargins left="0.19685039370078741" right="0.19685039370078741" top="0.39370078740157483" bottom="0.39370078740157483" header="0" footer="0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view="pageBreakPreview" zoomScale="70" zoomScaleNormal="44" zoomScaleSheetLayoutView="70" workbookViewId="0">
      <pane xSplit="2" ySplit="6" topLeftCell="C13" activePane="bottomRight" state="frozen"/>
      <selection activeCell="U48" sqref="U48"/>
      <selection pane="topRight" activeCell="U48" sqref="U48"/>
      <selection pane="bottomLeft" activeCell="U48" sqref="U48"/>
      <selection pane="bottomRight" activeCell="M20" sqref="M20"/>
    </sheetView>
  </sheetViews>
  <sheetFormatPr defaultRowHeight="12.75" x14ac:dyDescent="0.2"/>
  <cols>
    <col min="1" max="1" width="19" style="1" customWidth="1"/>
    <col min="2" max="2" width="54.1640625" style="34" customWidth="1"/>
    <col min="3" max="3" width="24" style="34" customWidth="1"/>
    <col min="4" max="4" width="30.83203125" style="43" customWidth="1"/>
    <col min="5" max="5" width="23.5" style="1" customWidth="1"/>
    <col min="6" max="6" width="15.5" style="1" customWidth="1"/>
    <col min="7" max="7" width="29" style="42" customWidth="1"/>
    <col min="8" max="8" width="23.6640625" style="1" customWidth="1"/>
    <col min="9" max="16384" width="9.33203125" style="1"/>
  </cols>
  <sheetData>
    <row r="1" spans="1:8" ht="23.25" customHeight="1" x14ac:dyDescent="0.2">
      <c r="A1" s="79" t="s">
        <v>240</v>
      </c>
      <c r="B1" s="79"/>
      <c r="C1" s="79"/>
      <c r="D1" s="79"/>
      <c r="E1" s="79"/>
      <c r="F1" s="79"/>
    </row>
    <row r="2" spans="1:8" ht="15.75" customHeight="1" thickBot="1" x14ac:dyDescent="0.25">
      <c r="B2" s="2"/>
      <c r="C2" s="2"/>
      <c r="F2" s="3" t="s">
        <v>0</v>
      </c>
    </row>
    <row r="3" spans="1:8" ht="84" customHeight="1" thickBot="1" x14ac:dyDescent="0.25">
      <c r="A3" s="71" t="s">
        <v>74</v>
      </c>
      <c r="B3" s="68" t="s">
        <v>2</v>
      </c>
      <c r="C3" s="68" t="s">
        <v>241</v>
      </c>
      <c r="D3" s="5" t="s">
        <v>237</v>
      </c>
      <c r="E3" s="74" t="s">
        <v>236</v>
      </c>
      <c r="F3" s="68" t="s">
        <v>3</v>
      </c>
    </row>
    <row r="4" spans="1:8" ht="26.25" customHeight="1" thickBot="1" x14ac:dyDescent="0.25">
      <c r="A4" s="72"/>
      <c r="B4" s="69"/>
      <c r="C4" s="69"/>
      <c r="D4" s="4" t="s">
        <v>239</v>
      </c>
      <c r="E4" s="75"/>
      <c r="F4" s="69"/>
    </row>
    <row r="5" spans="1:8" ht="27.75" customHeight="1" thickBot="1" x14ac:dyDescent="0.25">
      <c r="A5" s="70"/>
      <c r="B5" s="70"/>
      <c r="C5" s="80"/>
      <c r="D5" s="64" t="s">
        <v>4</v>
      </c>
      <c r="E5" s="76"/>
      <c r="F5" s="80"/>
    </row>
    <row r="6" spans="1:8" ht="13.5" thickBot="1" x14ac:dyDescent="0.25">
      <c r="A6" s="6">
        <v>1</v>
      </c>
      <c r="B6" s="5">
        <v>2</v>
      </c>
      <c r="C6" s="6">
        <v>3</v>
      </c>
      <c r="D6" s="6">
        <v>32</v>
      </c>
      <c r="E6" s="6">
        <v>33</v>
      </c>
      <c r="F6" s="6">
        <v>34</v>
      </c>
    </row>
    <row r="7" spans="1:8" s="11" customFormat="1" ht="15.75" x14ac:dyDescent="0.25">
      <c r="A7" s="45" t="s">
        <v>75</v>
      </c>
      <c r="B7" s="8" t="s">
        <v>76</v>
      </c>
      <c r="C7" s="9">
        <f>SUM(C8:C16)</f>
        <v>4975396.2</v>
      </c>
      <c r="D7" s="9">
        <f t="shared" ref="D7:F7" si="0">SUM(D8:D16)</f>
        <v>-398510.60000000009</v>
      </c>
      <c r="E7" s="9">
        <f t="shared" si="0"/>
        <v>4576885.5999999996</v>
      </c>
      <c r="F7" s="9">
        <f t="shared" si="0"/>
        <v>-398510.60000000009</v>
      </c>
      <c r="G7" s="59"/>
      <c r="H7" s="10"/>
    </row>
    <row r="8" spans="1:8" ht="43.5" customHeight="1" x14ac:dyDescent="0.25">
      <c r="A8" s="47" t="s">
        <v>77</v>
      </c>
      <c r="B8" s="48" t="s">
        <v>78</v>
      </c>
      <c r="C8" s="14">
        <v>5067.5</v>
      </c>
      <c r="D8" s="50"/>
      <c r="E8" s="49">
        <f>C8+D8</f>
        <v>5067.5</v>
      </c>
      <c r="F8" s="16"/>
      <c r="G8" s="46"/>
      <c r="H8" s="10"/>
    </row>
    <row r="9" spans="1:8" ht="50.25" customHeight="1" x14ac:dyDescent="0.25">
      <c r="A9" s="47" t="s">
        <v>79</v>
      </c>
      <c r="B9" s="48" t="s">
        <v>80</v>
      </c>
      <c r="C9" s="14">
        <v>214961.2</v>
      </c>
      <c r="D9" s="50"/>
      <c r="E9" s="49">
        <f t="shared" ref="E9:E72" si="1">C9+D9</f>
        <v>214961.2</v>
      </c>
      <c r="F9" s="16"/>
      <c r="G9" s="60"/>
      <c r="H9" s="10"/>
    </row>
    <row r="10" spans="1:8" ht="57.75" customHeight="1" x14ac:dyDescent="0.25">
      <c r="A10" s="47" t="s">
        <v>81</v>
      </c>
      <c r="B10" s="48" t="s">
        <v>82</v>
      </c>
      <c r="C10" s="14">
        <v>272636.3</v>
      </c>
      <c r="D10" s="50"/>
      <c r="E10" s="49">
        <f t="shared" si="1"/>
        <v>272636.3</v>
      </c>
      <c r="F10" s="16"/>
      <c r="G10" s="46"/>
      <c r="H10" s="10"/>
    </row>
    <row r="11" spans="1:8" ht="17.25" customHeight="1" x14ac:dyDescent="0.25">
      <c r="A11" s="47" t="s">
        <v>83</v>
      </c>
      <c r="B11" s="48" t="s">
        <v>84</v>
      </c>
      <c r="C11" s="14">
        <v>389406.2</v>
      </c>
      <c r="D11" s="50"/>
      <c r="E11" s="49">
        <f t="shared" si="1"/>
        <v>389406.2</v>
      </c>
      <c r="F11" s="16"/>
      <c r="G11" s="60"/>
      <c r="H11" s="10"/>
    </row>
    <row r="12" spans="1:8" ht="38.25" x14ac:dyDescent="0.25">
      <c r="A12" s="47" t="s">
        <v>85</v>
      </c>
      <c r="B12" s="48" t="s">
        <v>86</v>
      </c>
      <c r="C12" s="14">
        <v>218970.3</v>
      </c>
      <c r="D12" s="50"/>
      <c r="E12" s="49">
        <f t="shared" si="1"/>
        <v>218970.3</v>
      </c>
      <c r="F12" s="16"/>
      <c r="G12" s="46"/>
      <c r="H12" s="10"/>
    </row>
    <row r="13" spans="1:8" ht="17.25" customHeight="1" x14ac:dyDescent="0.25">
      <c r="A13" s="47" t="s">
        <v>87</v>
      </c>
      <c r="B13" s="48" t="s">
        <v>88</v>
      </c>
      <c r="C13" s="14">
        <v>102682.8</v>
      </c>
      <c r="D13" s="50"/>
      <c r="E13" s="49">
        <f t="shared" si="1"/>
        <v>102682.8</v>
      </c>
      <c r="F13" s="16"/>
      <c r="G13" s="46"/>
      <c r="H13" s="10"/>
    </row>
    <row r="14" spans="1:8" ht="16.5" customHeight="1" x14ac:dyDescent="0.25">
      <c r="A14" s="47" t="s">
        <v>89</v>
      </c>
      <c r="B14" s="48" t="s">
        <v>90</v>
      </c>
      <c r="C14" s="14">
        <v>500000</v>
      </c>
      <c r="D14" s="50"/>
      <c r="E14" s="49">
        <f t="shared" si="1"/>
        <v>500000</v>
      </c>
      <c r="F14" s="16"/>
      <c r="G14" s="60"/>
      <c r="H14" s="10"/>
    </row>
    <row r="15" spans="1:8" ht="26.25" x14ac:dyDescent="0.25">
      <c r="A15" s="47" t="s">
        <v>91</v>
      </c>
      <c r="B15" s="51" t="s">
        <v>92</v>
      </c>
      <c r="C15" s="14">
        <v>197.9</v>
      </c>
      <c r="D15" s="50"/>
      <c r="E15" s="49">
        <f t="shared" si="1"/>
        <v>197.9</v>
      </c>
      <c r="F15" s="16"/>
      <c r="G15" s="46"/>
      <c r="H15" s="10"/>
    </row>
    <row r="16" spans="1:8" ht="19.5" customHeight="1" x14ac:dyDescent="0.25">
      <c r="A16" s="47" t="s">
        <v>93</v>
      </c>
      <c r="B16" s="48" t="s">
        <v>94</v>
      </c>
      <c r="C16" s="14">
        <v>3271474</v>
      </c>
      <c r="D16" s="50">
        <v>-398510.60000000009</v>
      </c>
      <c r="E16" s="49">
        <f t="shared" si="1"/>
        <v>2872963.4</v>
      </c>
      <c r="F16" s="16">
        <f>D16</f>
        <v>-398510.60000000009</v>
      </c>
      <c r="G16" s="60"/>
      <c r="H16" s="10"/>
    </row>
    <row r="17" spans="1:8" s="11" customFormat="1" ht="17.25" customHeight="1" x14ac:dyDescent="0.2">
      <c r="A17" s="52" t="s">
        <v>95</v>
      </c>
      <c r="B17" s="23" t="s">
        <v>96</v>
      </c>
      <c r="C17" s="24">
        <f>SUM(C18:C19)</f>
        <v>53994.2</v>
      </c>
      <c r="D17" s="24"/>
      <c r="E17" s="24">
        <f t="shared" ref="D17:F17" si="2">SUM(E18:E19)</f>
        <v>53994.2</v>
      </c>
      <c r="F17" s="24"/>
      <c r="G17" s="61"/>
      <c r="H17" s="10"/>
    </row>
    <row r="18" spans="1:8" ht="16.5" customHeight="1" x14ac:dyDescent="0.25">
      <c r="A18" s="47" t="s">
        <v>97</v>
      </c>
      <c r="B18" s="48" t="s">
        <v>98</v>
      </c>
      <c r="C18" s="14">
        <v>51627</v>
      </c>
      <c r="D18" s="50"/>
      <c r="E18" s="49">
        <f t="shared" si="1"/>
        <v>51627</v>
      </c>
      <c r="F18" s="16"/>
      <c r="G18" s="46"/>
      <c r="H18" s="10"/>
    </row>
    <row r="19" spans="1:8" ht="18" customHeight="1" x14ac:dyDescent="0.25">
      <c r="A19" s="47" t="s">
        <v>99</v>
      </c>
      <c r="B19" s="48" t="s">
        <v>100</v>
      </c>
      <c r="C19" s="14">
        <v>2367.1999999999998</v>
      </c>
      <c r="D19" s="50"/>
      <c r="E19" s="49">
        <f t="shared" si="1"/>
        <v>2367.1999999999998</v>
      </c>
      <c r="F19" s="16"/>
      <c r="G19" s="46"/>
      <c r="H19" s="10"/>
    </row>
    <row r="20" spans="1:8" s="11" customFormat="1" ht="29.25" customHeight="1" x14ac:dyDescent="0.25">
      <c r="A20" s="52" t="s">
        <v>101</v>
      </c>
      <c r="B20" s="23" t="s">
        <v>102</v>
      </c>
      <c r="C20" s="24">
        <f>SUM(C21:C24)</f>
        <v>539745.69999999995</v>
      </c>
      <c r="D20" s="24"/>
      <c r="E20" s="24">
        <f t="shared" ref="D20:F20" si="3">SUM(E21:E24)</f>
        <v>539745.69999999995</v>
      </c>
      <c r="F20" s="24"/>
      <c r="G20" s="59"/>
      <c r="H20" s="10"/>
    </row>
    <row r="21" spans="1:8" ht="18" customHeight="1" x14ac:dyDescent="0.25">
      <c r="A21" s="47" t="s">
        <v>103</v>
      </c>
      <c r="B21" s="48" t="s">
        <v>104</v>
      </c>
      <c r="C21" s="14">
        <v>122055.6</v>
      </c>
      <c r="D21" s="50"/>
      <c r="E21" s="49">
        <f t="shared" si="1"/>
        <v>122055.6</v>
      </c>
      <c r="F21" s="16"/>
      <c r="G21" s="46"/>
      <c r="H21" s="10"/>
    </row>
    <row r="22" spans="1:8" ht="38.25" x14ac:dyDescent="0.25">
      <c r="A22" s="47" t="s">
        <v>105</v>
      </c>
      <c r="B22" s="48" t="s">
        <v>106</v>
      </c>
      <c r="C22" s="14"/>
      <c r="D22" s="50"/>
      <c r="E22" s="49"/>
      <c r="F22" s="16"/>
      <c r="G22" s="60"/>
      <c r="H22" s="10"/>
    </row>
    <row r="23" spans="1:8" ht="17.25" customHeight="1" x14ac:dyDescent="0.25">
      <c r="A23" s="47" t="s">
        <v>107</v>
      </c>
      <c r="B23" s="48" t="s">
        <v>108</v>
      </c>
      <c r="C23" s="14">
        <v>408690.1</v>
      </c>
      <c r="D23" s="50"/>
      <c r="E23" s="49">
        <f t="shared" si="1"/>
        <v>408690.1</v>
      </c>
      <c r="F23" s="16"/>
      <c r="G23" s="60"/>
      <c r="H23" s="10"/>
    </row>
    <row r="24" spans="1:8" ht="16.5" customHeight="1" x14ac:dyDescent="0.25">
      <c r="A24" s="47" t="s">
        <v>109</v>
      </c>
      <c r="B24" s="48" t="s">
        <v>110</v>
      </c>
      <c r="C24" s="14">
        <v>9000</v>
      </c>
      <c r="D24" s="50"/>
      <c r="E24" s="49">
        <f t="shared" si="1"/>
        <v>9000</v>
      </c>
      <c r="F24" s="16"/>
      <c r="G24" s="46"/>
      <c r="H24" s="10"/>
    </row>
    <row r="25" spans="1:8" s="11" customFormat="1" ht="19.5" customHeight="1" x14ac:dyDescent="0.2">
      <c r="A25" s="52" t="s">
        <v>111</v>
      </c>
      <c r="B25" s="23" t="s">
        <v>112</v>
      </c>
      <c r="C25" s="24">
        <f>SUM(C26:C35)</f>
        <v>17069258.300000001</v>
      </c>
      <c r="D25" s="24">
        <f t="shared" ref="D25:F25" si="4">SUM(D26:D35)</f>
        <v>100000</v>
      </c>
      <c r="E25" s="24">
        <f t="shared" si="4"/>
        <v>17169258.300000001</v>
      </c>
      <c r="F25" s="24">
        <f t="shared" si="4"/>
        <v>100000</v>
      </c>
      <c r="G25" s="62"/>
      <c r="H25" s="10"/>
    </row>
    <row r="26" spans="1:8" ht="18" customHeight="1" x14ac:dyDescent="0.2">
      <c r="A26" s="47" t="s">
        <v>113</v>
      </c>
      <c r="B26" s="48" t="s">
        <v>114</v>
      </c>
      <c r="C26" s="14">
        <v>437568.4</v>
      </c>
      <c r="D26" s="50"/>
      <c r="E26" s="49">
        <f t="shared" si="1"/>
        <v>437568.4</v>
      </c>
      <c r="F26" s="16"/>
      <c r="G26" s="63"/>
      <c r="H26" s="10"/>
    </row>
    <row r="27" spans="1:8" ht="18.75" customHeight="1" x14ac:dyDescent="0.25">
      <c r="A27" s="47" t="s">
        <v>115</v>
      </c>
      <c r="B27" s="48" t="s">
        <v>116</v>
      </c>
      <c r="C27" s="14">
        <v>145500</v>
      </c>
      <c r="D27" s="50"/>
      <c r="E27" s="49">
        <f t="shared" si="1"/>
        <v>145500</v>
      </c>
      <c r="F27" s="16"/>
      <c r="G27" s="46"/>
      <c r="H27" s="10"/>
    </row>
    <row r="28" spans="1:8" ht="18" customHeight="1" x14ac:dyDescent="0.25">
      <c r="A28" s="47" t="s">
        <v>117</v>
      </c>
      <c r="B28" s="48" t="s">
        <v>118</v>
      </c>
      <c r="C28" s="14">
        <v>2278443.2999999998</v>
      </c>
      <c r="D28" s="50"/>
      <c r="E28" s="49">
        <f t="shared" si="1"/>
        <v>2278443.2999999998</v>
      </c>
      <c r="F28" s="16"/>
      <c r="G28" s="60"/>
      <c r="H28" s="10"/>
    </row>
    <row r="29" spans="1:8" ht="18.75" customHeight="1" x14ac:dyDescent="0.25">
      <c r="A29" s="47" t="s">
        <v>119</v>
      </c>
      <c r="B29" s="48" t="s">
        <v>120</v>
      </c>
      <c r="C29" s="14">
        <v>41288.6</v>
      </c>
      <c r="D29" s="50"/>
      <c r="E29" s="49">
        <f t="shared" si="1"/>
        <v>41288.6</v>
      </c>
      <c r="F29" s="16"/>
      <c r="G29" s="60"/>
      <c r="H29" s="10"/>
    </row>
    <row r="30" spans="1:8" ht="18.75" customHeight="1" x14ac:dyDescent="0.25">
      <c r="A30" s="47" t="s">
        <v>121</v>
      </c>
      <c r="B30" s="48" t="s">
        <v>122</v>
      </c>
      <c r="C30" s="14">
        <v>273392.5</v>
      </c>
      <c r="D30" s="50"/>
      <c r="E30" s="49">
        <f t="shared" si="1"/>
        <v>273392.5</v>
      </c>
      <c r="F30" s="16"/>
      <c r="G30" s="46"/>
      <c r="H30" s="10"/>
    </row>
    <row r="31" spans="1:8" ht="17.25" customHeight="1" x14ac:dyDescent="0.25">
      <c r="A31" s="47" t="s">
        <v>123</v>
      </c>
      <c r="B31" s="48" t="s">
        <v>124</v>
      </c>
      <c r="C31" s="14">
        <v>284758.2</v>
      </c>
      <c r="D31" s="50">
        <v>100000</v>
      </c>
      <c r="E31" s="49">
        <f t="shared" si="1"/>
        <v>384758.2</v>
      </c>
      <c r="F31" s="16">
        <f>D31</f>
        <v>100000</v>
      </c>
      <c r="G31" s="60"/>
      <c r="H31" s="10"/>
    </row>
    <row r="32" spans="1:8" ht="18" customHeight="1" x14ac:dyDescent="0.25">
      <c r="A32" s="47" t="s">
        <v>125</v>
      </c>
      <c r="B32" s="48" t="s">
        <v>126</v>
      </c>
      <c r="C32" s="14">
        <v>13088777.5</v>
      </c>
      <c r="D32" s="50"/>
      <c r="E32" s="49">
        <f t="shared" si="1"/>
        <v>13088777.5</v>
      </c>
      <c r="F32" s="16"/>
      <c r="G32" s="60"/>
      <c r="H32" s="10"/>
    </row>
    <row r="33" spans="1:8" ht="18" customHeight="1" x14ac:dyDescent="0.25">
      <c r="A33" s="47" t="s">
        <v>127</v>
      </c>
      <c r="B33" s="48" t="s">
        <v>128</v>
      </c>
      <c r="C33" s="14">
        <v>69881.399999999994</v>
      </c>
      <c r="D33" s="50"/>
      <c r="E33" s="49">
        <f t="shared" si="1"/>
        <v>69881.399999999994</v>
      </c>
      <c r="F33" s="16"/>
      <c r="G33" s="46"/>
      <c r="H33" s="10"/>
    </row>
    <row r="34" spans="1:8" ht="25.5" x14ac:dyDescent="0.25">
      <c r="A34" s="47" t="s">
        <v>129</v>
      </c>
      <c r="B34" s="48" t="s">
        <v>130</v>
      </c>
      <c r="C34" s="14">
        <v>200</v>
      </c>
      <c r="D34" s="50"/>
      <c r="E34" s="49">
        <f t="shared" si="1"/>
        <v>200</v>
      </c>
      <c r="F34" s="16"/>
      <c r="G34" s="46"/>
      <c r="H34" s="10"/>
    </row>
    <row r="35" spans="1:8" ht="17.25" customHeight="1" x14ac:dyDescent="0.25">
      <c r="A35" s="47" t="s">
        <v>131</v>
      </c>
      <c r="B35" s="48" t="s">
        <v>132</v>
      </c>
      <c r="C35" s="14">
        <v>449448.4</v>
      </c>
      <c r="D35" s="50"/>
      <c r="E35" s="49">
        <f t="shared" si="1"/>
        <v>449448.4</v>
      </c>
      <c r="F35" s="16"/>
      <c r="G35" s="60"/>
      <c r="H35" s="10"/>
    </row>
    <row r="36" spans="1:8" s="11" customFormat="1" ht="20.25" customHeight="1" x14ac:dyDescent="0.25">
      <c r="A36" s="52" t="s">
        <v>133</v>
      </c>
      <c r="B36" s="23" t="s">
        <v>134</v>
      </c>
      <c r="C36" s="24">
        <f>SUM(C37:C40)</f>
        <v>2798701.7</v>
      </c>
      <c r="D36" s="24">
        <f t="shared" ref="D36:F36" si="5">SUM(D37:D40)</f>
        <v>3200</v>
      </c>
      <c r="E36" s="24">
        <f t="shared" si="5"/>
        <v>2801901.7</v>
      </c>
      <c r="F36" s="24">
        <f t="shared" si="5"/>
        <v>3200</v>
      </c>
      <c r="G36" s="59"/>
      <c r="H36" s="10"/>
    </row>
    <row r="37" spans="1:8" ht="18.75" customHeight="1" x14ac:dyDescent="0.25">
      <c r="A37" s="47" t="s">
        <v>135</v>
      </c>
      <c r="B37" s="48" t="s">
        <v>136</v>
      </c>
      <c r="C37" s="14">
        <v>762360.8</v>
      </c>
      <c r="D37" s="50">
        <v>3200</v>
      </c>
      <c r="E37" s="49">
        <f t="shared" si="1"/>
        <v>765560.8</v>
      </c>
      <c r="F37" s="16">
        <f>D37</f>
        <v>3200</v>
      </c>
      <c r="G37" s="60"/>
      <c r="H37" s="10"/>
    </row>
    <row r="38" spans="1:8" ht="18.75" customHeight="1" x14ac:dyDescent="0.25">
      <c r="A38" s="47" t="s">
        <v>137</v>
      </c>
      <c r="B38" s="48" t="s">
        <v>138</v>
      </c>
      <c r="C38" s="14">
        <v>510074.1</v>
      </c>
      <c r="D38" s="50"/>
      <c r="E38" s="49">
        <f t="shared" si="1"/>
        <v>510074.1</v>
      </c>
      <c r="F38" s="16"/>
      <c r="G38" s="60"/>
      <c r="H38" s="10"/>
    </row>
    <row r="39" spans="1:8" ht="16.5" customHeight="1" x14ac:dyDescent="0.25">
      <c r="A39" s="47" t="s">
        <v>139</v>
      </c>
      <c r="B39" s="48" t="s">
        <v>140</v>
      </c>
      <c r="C39" s="14">
        <v>1201388.6000000001</v>
      </c>
      <c r="D39" s="50"/>
      <c r="E39" s="49">
        <f t="shared" si="1"/>
        <v>1201388.6000000001</v>
      </c>
      <c r="F39" s="16"/>
      <c r="G39" s="60"/>
      <c r="H39" s="10"/>
    </row>
    <row r="40" spans="1:8" ht="25.5" x14ac:dyDescent="0.25">
      <c r="A40" s="47" t="s">
        <v>141</v>
      </c>
      <c r="B40" s="48" t="s">
        <v>142</v>
      </c>
      <c r="C40" s="14">
        <v>324878.2</v>
      </c>
      <c r="D40" s="50"/>
      <c r="E40" s="49">
        <f t="shared" si="1"/>
        <v>324878.2</v>
      </c>
      <c r="F40" s="16"/>
      <c r="G40" s="46"/>
      <c r="H40" s="10"/>
    </row>
    <row r="41" spans="1:8" s="11" customFormat="1" ht="18.75" customHeight="1" x14ac:dyDescent="0.2">
      <c r="A41" s="52" t="s">
        <v>143</v>
      </c>
      <c r="B41" s="23" t="s">
        <v>144</v>
      </c>
      <c r="C41" s="24">
        <f>SUM(C42:C45)</f>
        <v>88472.8</v>
      </c>
      <c r="D41" s="24"/>
      <c r="E41" s="24">
        <f t="shared" ref="D41:F41" si="6">SUM(E42:E45)</f>
        <v>88472.8</v>
      </c>
      <c r="F41" s="24"/>
      <c r="G41" s="62"/>
      <c r="H41" s="10"/>
    </row>
    <row r="42" spans="1:8" ht="15.75" x14ac:dyDescent="0.2">
      <c r="A42" s="47" t="s">
        <v>145</v>
      </c>
      <c r="B42" s="48" t="s">
        <v>146</v>
      </c>
      <c r="C42" s="14">
        <v>34078.699999999997</v>
      </c>
      <c r="D42" s="50"/>
      <c r="E42" s="49">
        <f t="shared" si="1"/>
        <v>34078.699999999997</v>
      </c>
      <c r="F42" s="16"/>
      <c r="G42" s="63"/>
      <c r="H42" s="10"/>
    </row>
    <row r="43" spans="1:8" ht="25.5" x14ac:dyDescent="0.25">
      <c r="A43" s="47" t="s">
        <v>147</v>
      </c>
      <c r="B43" s="48" t="s">
        <v>148</v>
      </c>
      <c r="C43" s="14">
        <v>11379.8</v>
      </c>
      <c r="D43" s="50"/>
      <c r="E43" s="49">
        <f t="shared" si="1"/>
        <v>11379.8</v>
      </c>
      <c r="F43" s="16"/>
      <c r="G43" s="60"/>
      <c r="H43" s="10"/>
    </row>
    <row r="44" spans="1:8" ht="25.5" x14ac:dyDescent="0.25">
      <c r="A44" s="47" t="s">
        <v>149</v>
      </c>
      <c r="B44" s="48" t="s">
        <v>150</v>
      </c>
      <c r="C44" s="14">
        <v>150</v>
      </c>
      <c r="D44" s="50"/>
      <c r="E44" s="49">
        <f t="shared" si="1"/>
        <v>150</v>
      </c>
      <c r="F44" s="16"/>
      <c r="G44" s="60"/>
      <c r="H44" s="10"/>
    </row>
    <row r="45" spans="1:8" ht="20.25" customHeight="1" x14ac:dyDescent="0.25">
      <c r="A45" s="47" t="s">
        <v>151</v>
      </c>
      <c r="B45" s="48" t="s">
        <v>152</v>
      </c>
      <c r="C45" s="14">
        <v>42864.3</v>
      </c>
      <c r="D45" s="50"/>
      <c r="E45" s="49">
        <f t="shared" si="1"/>
        <v>42864.3</v>
      </c>
      <c r="F45" s="16"/>
      <c r="G45" s="60"/>
      <c r="H45" s="10"/>
    </row>
    <row r="46" spans="1:8" s="11" customFormat="1" ht="15.75" x14ac:dyDescent="0.2">
      <c r="A46" s="52" t="s">
        <v>153</v>
      </c>
      <c r="B46" s="23" t="s">
        <v>154</v>
      </c>
      <c r="C46" s="24">
        <f>SUM(C47:C53)</f>
        <v>30530038.699999999</v>
      </c>
      <c r="D46" s="24"/>
      <c r="E46" s="24">
        <f t="shared" ref="D46:F46" si="7">SUM(E47:E53)</f>
        <v>30530038.699999999</v>
      </c>
      <c r="F46" s="24"/>
      <c r="G46" s="62"/>
      <c r="H46" s="10"/>
    </row>
    <row r="47" spans="1:8" ht="17.25" customHeight="1" x14ac:dyDescent="0.2">
      <c r="A47" s="47" t="s">
        <v>155</v>
      </c>
      <c r="B47" s="48" t="s">
        <v>156</v>
      </c>
      <c r="C47" s="14">
        <v>7295831.0999999996</v>
      </c>
      <c r="D47" s="50"/>
      <c r="E47" s="49">
        <f t="shared" si="1"/>
        <v>7295831.0999999996</v>
      </c>
      <c r="F47" s="16"/>
      <c r="G47" s="63"/>
      <c r="H47" s="10"/>
    </row>
    <row r="48" spans="1:8" ht="18" customHeight="1" x14ac:dyDescent="0.25">
      <c r="A48" s="47" t="s">
        <v>157</v>
      </c>
      <c r="B48" s="48" t="s">
        <v>158</v>
      </c>
      <c r="C48" s="14">
        <v>18043942</v>
      </c>
      <c r="D48" s="50"/>
      <c r="E48" s="49">
        <f t="shared" si="1"/>
        <v>18043942</v>
      </c>
      <c r="F48" s="16"/>
      <c r="G48" s="60"/>
      <c r="H48" s="10"/>
    </row>
    <row r="49" spans="1:8" ht="19.5" customHeight="1" x14ac:dyDescent="0.25">
      <c r="A49" s="47" t="s">
        <v>159</v>
      </c>
      <c r="B49" s="48" t="s">
        <v>160</v>
      </c>
      <c r="C49" s="14">
        <v>701874.9</v>
      </c>
      <c r="D49" s="50"/>
      <c r="E49" s="49">
        <f t="shared" si="1"/>
        <v>701874.9</v>
      </c>
      <c r="F49" s="16"/>
      <c r="G49" s="60"/>
      <c r="H49" s="10"/>
    </row>
    <row r="50" spans="1:8" ht="18" customHeight="1" x14ac:dyDescent="0.25">
      <c r="A50" s="47" t="s">
        <v>161</v>
      </c>
      <c r="B50" s="48" t="s">
        <v>162</v>
      </c>
      <c r="C50" s="14">
        <v>3108941.5</v>
      </c>
      <c r="D50" s="50"/>
      <c r="E50" s="49">
        <f t="shared" si="1"/>
        <v>3108941.5</v>
      </c>
      <c r="F50" s="16"/>
      <c r="G50" s="60"/>
      <c r="H50" s="10"/>
    </row>
    <row r="51" spans="1:8" ht="25.5" x14ac:dyDescent="0.25">
      <c r="A51" s="47" t="s">
        <v>163</v>
      </c>
      <c r="B51" s="48" t="s">
        <v>164</v>
      </c>
      <c r="C51" s="14">
        <v>423901.7</v>
      </c>
      <c r="D51" s="50"/>
      <c r="E51" s="49">
        <f t="shared" si="1"/>
        <v>423901.7</v>
      </c>
      <c r="F51" s="16"/>
      <c r="G51" s="60"/>
      <c r="H51" s="10"/>
    </row>
    <row r="52" spans="1:8" ht="17.25" customHeight="1" x14ac:dyDescent="0.25">
      <c r="A52" s="47" t="s">
        <v>165</v>
      </c>
      <c r="B52" s="48" t="s">
        <v>166</v>
      </c>
      <c r="C52" s="14">
        <v>684284.1</v>
      </c>
      <c r="D52" s="50"/>
      <c r="E52" s="49">
        <f t="shared" si="1"/>
        <v>684284.1</v>
      </c>
      <c r="F52" s="16"/>
      <c r="G52" s="60"/>
      <c r="H52" s="10"/>
    </row>
    <row r="53" spans="1:8" ht="16.5" customHeight="1" x14ac:dyDescent="0.25">
      <c r="A53" s="47" t="s">
        <v>167</v>
      </c>
      <c r="B53" s="48" t="s">
        <v>168</v>
      </c>
      <c r="C53" s="14">
        <v>271263.40000000002</v>
      </c>
      <c r="D53" s="50"/>
      <c r="E53" s="49">
        <f t="shared" si="1"/>
        <v>271263.40000000002</v>
      </c>
      <c r="F53" s="16"/>
      <c r="G53" s="46"/>
      <c r="H53" s="10"/>
    </row>
    <row r="54" spans="1:8" s="11" customFormat="1" ht="21" customHeight="1" x14ac:dyDescent="0.2">
      <c r="A54" s="52" t="s">
        <v>169</v>
      </c>
      <c r="B54" s="23" t="s">
        <v>170</v>
      </c>
      <c r="C54" s="24">
        <f>SUM(C55:C56)</f>
        <v>2101371.7000000002</v>
      </c>
      <c r="D54" s="24"/>
      <c r="E54" s="24">
        <f t="shared" ref="D54:F54" si="8">SUM(E55:E56)</f>
        <v>2101371.7000000002</v>
      </c>
      <c r="F54" s="24"/>
      <c r="G54" s="62"/>
      <c r="H54" s="10"/>
    </row>
    <row r="55" spans="1:8" ht="18" customHeight="1" x14ac:dyDescent="0.2">
      <c r="A55" s="47" t="s">
        <v>171</v>
      </c>
      <c r="B55" s="48" t="s">
        <v>172</v>
      </c>
      <c r="C55" s="14">
        <v>2054453.2</v>
      </c>
      <c r="D55" s="50"/>
      <c r="E55" s="49">
        <f t="shared" si="1"/>
        <v>2054453.2</v>
      </c>
      <c r="F55" s="16"/>
      <c r="G55" s="63"/>
      <c r="H55" s="10"/>
    </row>
    <row r="56" spans="1:8" ht="18.75" customHeight="1" x14ac:dyDescent="0.25">
      <c r="A56" s="47" t="s">
        <v>173</v>
      </c>
      <c r="B56" s="48" t="s">
        <v>174</v>
      </c>
      <c r="C56" s="14">
        <v>46918.5</v>
      </c>
      <c r="D56" s="50"/>
      <c r="E56" s="49">
        <f t="shared" si="1"/>
        <v>46918.5</v>
      </c>
      <c r="F56" s="16"/>
      <c r="G56" s="60"/>
      <c r="H56" s="10"/>
    </row>
    <row r="57" spans="1:8" s="11" customFormat="1" ht="20.25" customHeight="1" x14ac:dyDescent="0.2">
      <c r="A57" s="52" t="s">
        <v>175</v>
      </c>
      <c r="B57" s="23" t="s">
        <v>176</v>
      </c>
      <c r="C57" s="24">
        <f>SUM(C58:C64)</f>
        <v>11012757.400000002</v>
      </c>
      <c r="D57" s="24">
        <f t="shared" ref="D57:F57" si="9">SUM(D58:D64)</f>
        <v>293500</v>
      </c>
      <c r="E57" s="24">
        <f t="shared" si="9"/>
        <v>11306257.399999999</v>
      </c>
      <c r="F57" s="24">
        <f t="shared" si="9"/>
        <v>293500</v>
      </c>
      <c r="G57" s="62"/>
      <c r="H57" s="10"/>
    </row>
    <row r="58" spans="1:8" ht="18.75" customHeight="1" x14ac:dyDescent="0.2">
      <c r="A58" s="47" t="s">
        <v>177</v>
      </c>
      <c r="B58" s="48" t="s">
        <v>178</v>
      </c>
      <c r="C58" s="14">
        <v>7415612.4000000004</v>
      </c>
      <c r="D58" s="50"/>
      <c r="E58" s="49">
        <f t="shared" si="1"/>
        <v>7415612.4000000004</v>
      </c>
      <c r="F58" s="16"/>
      <c r="G58" s="63"/>
      <c r="H58" s="10"/>
    </row>
    <row r="59" spans="1:8" ht="21" customHeight="1" x14ac:dyDescent="0.25">
      <c r="A59" s="47" t="s">
        <v>179</v>
      </c>
      <c r="B59" s="48" t="s">
        <v>180</v>
      </c>
      <c r="C59" s="14">
        <v>428959.7</v>
      </c>
      <c r="D59" s="50">
        <v>3500</v>
      </c>
      <c r="E59" s="49">
        <f t="shared" si="1"/>
        <v>432459.7</v>
      </c>
      <c r="F59" s="16">
        <f>D59</f>
        <v>3500</v>
      </c>
      <c r="G59" s="60"/>
      <c r="H59" s="10"/>
    </row>
    <row r="60" spans="1:8" ht="17.25" customHeight="1" x14ac:dyDescent="0.25">
      <c r="A60" s="47" t="s">
        <v>181</v>
      </c>
      <c r="B60" s="48" t="s">
        <v>182</v>
      </c>
      <c r="C60" s="14">
        <v>150227.5</v>
      </c>
      <c r="D60" s="50">
        <v>290000</v>
      </c>
      <c r="E60" s="49">
        <f t="shared" si="1"/>
        <v>440227.5</v>
      </c>
      <c r="F60" s="16">
        <f>D60</f>
        <v>290000</v>
      </c>
      <c r="G60" s="60"/>
      <c r="H60" s="10"/>
    </row>
    <row r="61" spans="1:8" ht="17.25" customHeight="1" x14ac:dyDescent="0.25">
      <c r="A61" s="47" t="s">
        <v>183</v>
      </c>
      <c r="B61" s="48" t="s">
        <v>184</v>
      </c>
      <c r="C61" s="14">
        <v>93451.199999999997</v>
      </c>
      <c r="D61" s="50"/>
      <c r="E61" s="49">
        <f t="shared" si="1"/>
        <v>93451.199999999997</v>
      </c>
      <c r="F61" s="16"/>
      <c r="G61" s="60"/>
      <c r="H61" s="10"/>
    </row>
    <row r="62" spans="1:8" ht="25.5" x14ac:dyDescent="0.25">
      <c r="A62" s="47" t="s">
        <v>185</v>
      </c>
      <c r="B62" s="48" t="s">
        <v>186</v>
      </c>
      <c r="C62" s="14">
        <v>205599.2</v>
      </c>
      <c r="D62" s="50"/>
      <c r="E62" s="49">
        <f t="shared" si="1"/>
        <v>205599.2</v>
      </c>
      <c r="F62" s="16"/>
      <c r="G62" s="60"/>
      <c r="H62" s="10"/>
    </row>
    <row r="63" spans="1:8" ht="17.25" customHeight="1" x14ac:dyDescent="0.25">
      <c r="A63" s="47" t="s">
        <v>187</v>
      </c>
      <c r="B63" s="48" t="s">
        <v>188</v>
      </c>
      <c r="C63" s="14">
        <v>7176.2</v>
      </c>
      <c r="D63" s="50"/>
      <c r="E63" s="49">
        <f t="shared" si="1"/>
        <v>7176.2</v>
      </c>
      <c r="F63" s="16"/>
      <c r="G63" s="60"/>
      <c r="H63" s="10"/>
    </row>
    <row r="64" spans="1:8" ht="18.75" customHeight="1" x14ac:dyDescent="0.25">
      <c r="A64" s="47" t="s">
        <v>189</v>
      </c>
      <c r="B64" s="48" t="s">
        <v>190</v>
      </c>
      <c r="C64" s="14">
        <v>2711731.2</v>
      </c>
      <c r="D64" s="50"/>
      <c r="E64" s="49">
        <f t="shared" si="1"/>
        <v>2711731.2</v>
      </c>
      <c r="F64" s="16"/>
      <c r="G64" s="60"/>
      <c r="H64" s="10"/>
    </row>
    <row r="65" spans="1:8" s="11" customFormat="1" ht="24" customHeight="1" x14ac:dyDescent="0.2">
      <c r="A65" s="52" t="s">
        <v>191</v>
      </c>
      <c r="B65" s="23" t="s">
        <v>192</v>
      </c>
      <c r="C65" s="24">
        <f>SUM(C66:C70)</f>
        <v>42122098.199999996</v>
      </c>
      <c r="D65" s="24">
        <f t="shared" ref="D65:F65" si="10">SUM(D66:D70)</f>
        <v>90527.09999999986</v>
      </c>
      <c r="E65" s="24">
        <f t="shared" si="10"/>
        <v>42212625.299999997</v>
      </c>
      <c r="F65" s="24">
        <f t="shared" si="10"/>
        <v>90527.09999999986</v>
      </c>
      <c r="G65" s="62"/>
      <c r="H65" s="10"/>
    </row>
    <row r="66" spans="1:8" ht="19.5" customHeight="1" x14ac:dyDescent="0.2">
      <c r="A66" s="47" t="s">
        <v>193</v>
      </c>
      <c r="B66" s="48" t="s">
        <v>194</v>
      </c>
      <c r="C66" s="14">
        <v>141349.1</v>
      </c>
      <c r="D66" s="50"/>
      <c r="E66" s="49">
        <f t="shared" si="1"/>
        <v>141349.1</v>
      </c>
      <c r="F66" s="16"/>
      <c r="G66" s="63"/>
      <c r="H66" s="10"/>
    </row>
    <row r="67" spans="1:8" ht="20.25" customHeight="1" x14ac:dyDescent="0.25">
      <c r="A67" s="47" t="s">
        <v>195</v>
      </c>
      <c r="B67" s="48" t="s">
        <v>196</v>
      </c>
      <c r="C67" s="14">
        <v>6057623.9000000004</v>
      </c>
      <c r="D67" s="50"/>
      <c r="E67" s="49">
        <f t="shared" si="1"/>
        <v>6057623.9000000004</v>
      </c>
      <c r="F67" s="16"/>
      <c r="G67" s="60"/>
      <c r="H67" s="10"/>
    </row>
    <row r="68" spans="1:8" ht="20.25" customHeight="1" x14ac:dyDescent="0.25">
      <c r="A68" s="47" t="s">
        <v>197</v>
      </c>
      <c r="B68" s="48" t="s">
        <v>198</v>
      </c>
      <c r="C68" s="14">
        <v>21284069.800000001</v>
      </c>
      <c r="D68" s="50"/>
      <c r="E68" s="49">
        <f t="shared" si="1"/>
        <v>21284069.800000001</v>
      </c>
      <c r="F68" s="16"/>
      <c r="G68" s="60"/>
      <c r="H68" s="10"/>
    </row>
    <row r="69" spans="1:8" ht="20.25" customHeight="1" x14ac:dyDescent="0.25">
      <c r="A69" s="47" t="s">
        <v>199</v>
      </c>
      <c r="B69" s="48" t="s">
        <v>200</v>
      </c>
      <c r="C69" s="14">
        <v>13532523.6</v>
      </c>
      <c r="D69" s="50"/>
      <c r="E69" s="49">
        <f t="shared" si="1"/>
        <v>13532523.6</v>
      </c>
      <c r="F69" s="16"/>
      <c r="G69" s="60"/>
      <c r="H69" s="10"/>
    </row>
    <row r="70" spans="1:8" ht="18" customHeight="1" x14ac:dyDescent="0.25">
      <c r="A70" s="47" t="s">
        <v>201</v>
      </c>
      <c r="B70" s="48" t="s">
        <v>202</v>
      </c>
      <c r="C70" s="14">
        <v>1106531.8</v>
      </c>
      <c r="D70" s="50">
        <v>90527.09999999986</v>
      </c>
      <c r="E70" s="49">
        <f t="shared" si="1"/>
        <v>1197058.8999999999</v>
      </c>
      <c r="F70" s="16">
        <f>D70</f>
        <v>90527.09999999986</v>
      </c>
      <c r="G70" s="60"/>
      <c r="H70" s="10"/>
    </row>
    <row r="71" spans="1:8" s="11" customFormat="1" ht="18.75" customHeight="1" x14ac:dyDescent="0.25">
      <c r="A71" s="52" t="s">
        <v>203</v>
      </c>
      <c r="B71" s="23" t="s">
        <v>204</v>
      </c>
      <c r="C71" s="24">
        <f>SUM(C72:C75)</f>
        <v>1847129.7999999998</v>
      </c>
      <c r="D71" s="24"/>
      <c r="E71" s="24">
        <f t="shared" ref="D71:F71" si="11">SUM(E72:E75)</f>
        <v>1847129.7999999998</v>
      </c>
      <c r="F71" s="24"/>
      <c r="G71" s="46"/>
      <c r="H71" s="10"/>
    </row>
    <row r="72" spans="1:8" ht="20.25" customHeight="1" x14ac:dyDescent="0.25">
      <c r="A72" s="47" t="s">
        <v>205</v>
      </c>
      <c r="B72" s="48" t="s">
        <v>206</v>
      </c>
      <c r="C72" s="14">
        <v>602338.6</v>
      </c>
      <c r="D72" s="50"/>
      <c r="E72" s="49">
        <f t="shared" si="1"/>
        <v>602338.6</v>
      </c>
      <c r="F72" s="16"/>
      <c r="G72" s="46"/>
      <c r="H72" s="10"/>
    </row>
    <row r="73" spans="1:8" ht="19.5" customHeight="1" x14ac:dyDescent="0.25">
      <c r="A73" s="47" t="s">
        <v>207</v>
      </c>
      <c r="B73" s="48" t="s">
        <v>208</v>
      </c>
      <c r="C73" s="14">
        <v>678777.2</v>
      </c>
      <c r="D73" s="50"/>
      <c r="E73" s="49">
        <f t="shared" ref="E73:E85" si="12">C73+D73</f>
        <v>678777.2</v>
      </c>
      <c r="F73" s="16"/>
      <c r="G73" s="46"/>
      <c r="H73" s="10"/>
    </row>
    <row r="74" spans="1:8" ht="19.5" customHeight="1" x14ac:dyDescent="0.25">
      <c r="A74" s="47" t="s">
        <v>209</v>
      </c>
      <c r="B74" s="48" t="s">
        <v>210</v>
      </c>
      <c r="C74" s="14">
        <v>545150.19999999995</v>
      </c>
      <c r="D74" s="50"/>
      <c r="E74" s="49">
        <f t="shared" si="12"/>
        <v>545150.19999999995</v>
      </c>
      <c r="F74" s="16"/>
      <c r="G74" s="46"/>
      <c r="H74" s="10"/>
    </row>
    <row r="75" spans="1:8" ht="27.75" customHeight="1" x14ac:dyDescent="0.25">
      <c r="A75" s="47" t="s">
        <v>211</v>
      </c>
      <c r="B75" s="48" t="s">
        <v>212</v>
      </c>
      <c r="C75" s="14">
        <v>20863.8</v>
      </c>
      <c r="D75" s="50"/>
      <c r="E75" s="49">
        <f t="shared" si="12"/>
        <v>20863.8</v>
      </c>
      <c r="F75" s="16"/>
      <c r="G75" s="46"/>
      <c r="H75" s="10"/>
    </row>
    <row r="76" spans="1:8" s="11" customFormat="1" ht="21" customHeight="1" x14ac:dyDescent="0.25">
      <c r="A76" s="52" t="s">
        <v>213</v>
      </c>
      <c r="B76" s="23" t="s">
        <v>214</v>
      </c>
      <c r="C76" s="24">
        <f t="shared" ref="C76:F76" si="13">SUM(C77:C79)</f>
        <v>119853.1</v>
      </c>
      <c r="D76" s="24"/>
      <c r="E76" s="24">
        <f t="shared" si="13"/>
        <v>119853.1</v>
      </c>
      <c r="F76" s="24"/>
      <c r="G76" s="46"/>
      <c r="H76" s="10"/>
    </row>
    <row r="77" spans="1:8" ht="18.75" customHeight="1" x14ac:dyDescent="0.25">
      <c r="A77" s="47" t="s">
        <v>215</v>
      </c>
      <c r="B77" s="48" t="s">
        <v>216</v>
      </c>
      <c r="C77" s="53">
        <v>31201.200000000001</v>
      </c>
      <c r="D77" s="50"/>
      <c r="E77" s="49">
        <f t="shared" si="12"/>
        <v>31201.200000000001</v>
      </c>
      <c r="F77" s="16"/>
      <c r="G77" s="46"/>
      <c r="H77" s="10"/>
    </row>
    <row r="78" spans="1:8" ht="21" customHeight="1" x14ac:dyDescent="0.25">
      <c r="A78" s="47" t="s">
        <v>217</v>
      </c>
      <c r="B78" s="48" t="s">
        <v>218</v>
      </c>
      <c r="C78" s="53">
        <v>18141.900000000001</v>
      </c>
      <c r="D78" s="50"/>
      <c r="E78" s="49">
        <f t="shared" si="12"/>
        <v>18141.900000000001</v>
      </c>
      <c r="F78" s="16"/>
      <c r="G78" s="46"/>
      <c r="H78" s="10"/>
    </row>
    <row r="79" spans="1:8" ht="25.5" x14ac:dyDescent="0.25">
      <c r="A79" s="47" t="s">
        <v>219</v>
      </c>
      <c r="B79" s="48" t="s">
        <v>220</v>
      </c>
      <c r="C79" s="14">
        <v>70510</v>
      </c>
      <c r="D79" s="50"/>
      <c r="E79" s="49">
        <f t="shared" si="12"/>
        <v>70510</v>
      </c>
      <c r="F79" s="16"/>
      <c r="G79" s="46"/>
      <c r="H79" s="10"/>
    </row>
    <row r="80" spans="1:8" s="11" customFormat="1" ht="17.25" customHeight="1" x14ac:dyDescent="0.25">
      <c r="A80" s="52" t="s">
        <v>221</v>
      </c>
      <c r="B80" s="23" t="s">
        <v>222</v>
      </c>
      <c r="C80" s="24">
        <f>SUM(C81)</f>
        <v>2175715.2999999998</v>
      </c>
      <c r="D80" s="24"/>
      <c r="E80" s="24">
        <f t="shared" ref="D80:F80" si="14">SUM(E81)</f>
        <v>2175715.2999999998</v>
      </c>
      <c r="F80" s="24"/>
      <c r="G80" s="46"/>
      <c r="H80" s="10"/>
    </row>
    <row r="81" spans="1:8" ht="25.5" x14ac:dyDescent="0.25">
      <c r="A81" s="47" t="s">
        <v>223</v>
      </c>
      <c r="B81" s="48" t="s">
        <v>224</v>
      </c>
      <c r="C81" s="14">
        <v>2175715.2999999998</v>
      </c>
      <c r="D81" s="50"/>
      <c r="E81" s="49">
        <f t="shared" si="12"/>
        <v>2175715.2999999998</v>
      </c>
      <c r="F81" s="16"/>
      <c r="G81" s="60"/>
      <c r="H81" s="10"/>
    </row>
    <row r="82" spans="1:8" s="11" customFormat="1" ht="27" customHeight="1" x14ac:dyDescent="0.25">
      <c r="A82" s="52" t="s">
        <v>225</v>
      </c>
      <c r="B82" s="23" t="s">
        <v>226</v>
      </c>
      <c r="C82" s="24">
        <f t="shared" ref="C82:F82" si="15">SUM(C83:C85)</f>
        <v>5608696</v>
      </c>
      <c r="D82" s="24"/>
      <c r="E82" s="24">
        <f t="shared" si="15"/>
        <v>5608696</v>
      </c>
      <c r="F82" s="24"/>
      <c r="G82" s="46"/>
      <c r="H82" s="10"/>
    </row>
    <row r="83" spans="1:8" ht="38.25" x14ac:dyDescent="0.25">
      <c r="A83" s="47" t="s">
        <v>227</v>
      </c>
      <c r="B83" s="48" t="s">
        <v>228</v>
      </c>
      <c r="C83" s="14">
        <v>3430574.3</v>
      </c>
      <c r="D83" s="50"/>
      <c r="E83" s="49">
        <f t="shared" si="12"/>
        <v>3430574.3</v>
      </c>
      <c r="F83" s="16"/>
      <c r="G83" s="46"/>
      <c r="H83" s="10"/>
    </row>
    <row r="84" spans="1:8" ht="18" customHeight="1" x14ac:dyDescent="0.25">
      <c r="A84" s="47" t="s">
        <v>229</v>
      </c>
      <c r="B84" s="48" t="s">
        <v>230</v>
      </c>
      <c r="C84" s="14">
        <v>857645.3</v>
      </c>
      <c r="D84" s="50"/>
      <c r="E84" s="49">
        <f t="shared" si="12"/>
        <v>857645.3</v>
      </c>
      <c r="F84" s="16"/>
      <c r="G84" s="46"/>
      <c r="H84" s="10"/>
    </row>
    <row r="85" spans="1:8" ht="20.25" customHeight="1" x14ac:dyDescent="0.25">
      <c r="A85" s="47" t="s">
        <v>231</v>
      </c>
      <c r="B85" s="48" t="s">
        <v>232</v>
      </c>
      <c r="C85" s="14">
        <v>1320476.3999999999</v>
      </c>
      <c r="D85" s="50"/>
      <c r="E85" s="49">
        <f t="shared" si="12"/>
        <v>1320476.3999999999</v>
      </c>
      <c r="F85" s="16"/>
      <c r="G85" s="46"/>
      <c r="H85" s="10"/>
    </row>
    <row r="86" spans="1:8" s="11" customFormat="1" ht="15.75" customHeight="1" thickBot="1" x14ac:dyDescent="0.3">
      <c r="A86" s="77" t="s">
        <v>233</v>
      </c>
      <c r="B86" s="78"/>
      <c r="C86" s="33">
        <f>SUM(C7+C17+C20+C25+C36+C41+C46+C54+C57+C65+C71+C76+C80+C82)</f>
        <v>121043229.09999999</v>
      </c>
      <c r="D86" s="33">
        <f t="shared" ref="D86:F86" si="16">SUM(D7+D17+D20+D25+D36+D41+D46+D54+D57+D65+D71+D76+D80+D82)</f>
        <v>88716.499999999767</v>
      </c>
      <c r="E86" s="33">
        <f t="shared" si="16"/>
        <v>121131945.59999998</v>
      </c>
      <c r="F86" s="33">
        <f t="shared" si="16"/>
        <v>88716.499999999767</v>
      </c>
      <c r="G86" s="46"/>
      <c r="H86" s="10"/>
    </row>
    <row r="88" spans="1:8" x14ac:dyDescent="0.2">
      <c r="E88" s="27"/>
    </row>
    <row r="89" spans="1:8" x14ac:dyDescent="0.2">
      <c r="C89" s="35"/>
      <c r="D89" s="54"/>
      <c r="E89" s="27"/>
      <c r="F89" s="27"/>
      <c r="H89" s="27"/>
    </row>
    <row r="90" spans="1:8" x14ac:dyDescent="0.2">
      <c r="D90" s="54"/>
      <c r="E90" s="27"/>
      <c r="G90" s="55"/>
    </row>
    <row r="91" spans="1:8" x14ac:dyDescent="0.2">
      <c r="D91" s="54"/>
      <c r="E91" s="27"/>
    </row>
    <row r="92" spans="1:8" x14ac:dyDescent="0.2">
      <c r="E92" s="27"/>
    </row>
    <row r="93" spans="1:8" x14ac:dyDescent="0.2">
      <c r="E93" s="27"/>
    </row>
    <row r="94" spans="1:8" x14ac:dyDescent="0.2">
      <c r="E94" s="27"/>
    </row>
    <row r="95" spans="1:8" x14ac:dyDescent="0.2">
      <c r="D95" s="54"/>
      <c r="E95" s="27"/>
    </row>
    <row r="96" spans="1:8" x14ac:dyDescent="0.2">
      <c r="E96" s="27"/>
    </row>
  </sheetData>
  <mergeCells count="7">
    <mergeCell ref="A86:B86"/>
    <mergeCell ref="A1:F1"/>
    <mergeCell ref="A3:A5"/>
    <mergeCell ref="B3:B5"/>
    <mergeCell ref="C3:C5"/>
    <mergeCell ref="E3:E5"/>
    <mergeCell ref="F3:F5"/>
  </mergeCells>
  <printOptions horizontalCentered="1"/>
  <pageMargins left="0.39370078740157483" right="0.39370078740157483" top="0.35433070866141736" bottom="0.35433070866141736" header="0" footer="0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2020-12-11T10:30:00Z</cp:lastPrinted>
  <dcterms:created xsi:type="dcterms:W3CDTF">2020-07-29T05:24:29Z</dcterms:created>
  <dcterms:modified xsi:type="dcterms:W3CDTF">2020-12-11T10:30:04Z</dcterms:modified>
</cp:coreProperties>
</file>