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85" yWindow="120" windowWidth="13710" windowHeight="12285"/>
  </bookViews>
  <sheets>
    <sheet name="Лист1" sheetId="1" r:id="rId1"/>
  </sheets>
  <definedNames>
    <definedName name="_xlnm.Print_Area" localSheetId="0">Лист1!$A$1:$J$29</definedName>
  </definedNames>
  <calcPr calcId="145621"/>
</workbook>
</file>

<file path=xl/calcChain.xml><?xml version="1.0" encoding="utf-8"?>
<calcChain xmlns="http://schemas.openxmlformats.org/spreadsheetml/2006/main">
  <c r="J18" i="1" l="1"/>
  <c r="I18" i="1"/>
  <c r="H18" i="1"/>
  <c r="B22" i="1" l="1"/>
  <c r="J25" i="1"/>
  <c r="J23" i="1"/>
  <c r="J21" i="1"/>
  <c r="I25" i="1" l="1"/>
  <c r="I23" i="1"/>
  <c r="I21" i="1"/>
  <c r="H25" i="1"/>
  <c r="H23" i="1"/>
  <c r="H21" i="1"/>
  <c r="E25" i="1"/>
  <c r="E23" i="1"/>
  <c r="E21" i="1"/>
  <c r="D11" i="1"/>
  <c r="B11" i="1"/>
  <c r="D9" i="1" l="1"/>
  <c r="G9" i="1"/>
  <c r="C26" i="1"/>
  <c r="G26" i="1"/>
  <c r="B26" i="1"/>
  <c r="F9" i="1"/>
  <c r="I5" i="1"/>
  <c r="H5" i="1"/>
  <c r="C18" i="1"/>
  <c r="C9" i="1"/>
  <c r="B18" i="1" l="1"/>
  <c r="B19" i="1" s="1"/>
  <c r="B12" i="1"/>
  <c r="B10" i="1"/>
  <c r="B24" i="1" l="1"/>
  <c r="D18" i="1"/>
  <c r="D26" i="1" s="1"/>
  <c r="G12" i="1" l="1"/>
  <c r="F12" i="1" l="1"/>
  <c r="C12" i="1"/>
  <c r="D12" i="1"/>
  <c r="F18" i="1" l="1"/>
  <c r="G18" i="1"/>
  <c r="F10" i="1"/>
  <c r="F11" i="1" s="1"/>
  <c r="G10" i="1"/>
  <c r="H8" i="1"/>
  <c r="H7" i="1"/>
  <c r="H6" i="1"/>
  <c r="F24" i="1" l="1"/>
  <c r="F26" i="1"/>
  <c r="G24" i="1"/>
  <c r="G19" i="1"/>
  <c r="G22" i="1"/>
  <c r="F19" i="1"/>
  <c r="F22" i="1"/>
  <c r="J6" i="1"/>
  <c r="J7" i="1"/>
  <c r="J8" i="1"/>
  <c r="J5" i="1"/>
  <c r="I8" i="1"/>
  <c r="I7" i="1"/>
  <c r="I6" i="1"/>
  <c r="C22" i="1" l="1"/>
  <c r="C24" i="1"/>
  <c r="D10" i="1" l="1"/>
  <c r="E8" i="1"/>
  <c r="E7" i="1"/>
  <c r="E6" i="1"/>
  <c r="D22" i="1" l="1"/>
  <c r="D24" i="1"/>
  <c r="D19" i="1"/>
  <c r="C19" i="1"/>
  <c r="C10" i="1"/>
  <c r="C11" i="1" s="1"/>
  <c r="E5" i="1"/>
</calcChain>
</file>

<file path=xl/sharedStrings.xml><?xml version="1.0" encoding="utf-8"?>
<sst xmlns="http://schemas.openxmlformats.org/spreadsheetml/2006/main" count="40" uniqueCount="31">
  <si>
    <t>Сбалансированность областного бюджета и государственный долг</t>
  </si>
  <si>
    <t>млн рублей</t>
  </si>
  <si>
    <t xml:space="preserve">Исполнено </t>
  </si>
  <si>
    <t>Уточненные бюджетные назначения</t>
  </si>
  <si>
    <t>+/-</t>
  </si>
  <si>
    <t>%</t>
  </si>
  <si>
    <t>Доходы</t>
  </si>
  <si>
    <t>в т. ч. налоговые и неналоговые</t>
  </si>
  <si>
    <t>Расходы</t>
  </si>
  <si>
    <t>в том числе обслуживание долга, млн рублей</t>
  </si>
  <si>
    <t>Превышение доходов над расходами (+), дефицит (-)</t>
  </si>
  <si>
    <t>в % от объема доходов (без учета  безвозмездных поступлений) (ограничение  пункт 2 ст.92.1 БК РФ не более 15%)</t>
  </si>
  <si>
    <t>Источники финансирования дефицита бюджета</t>
  </si>
  <si>
    <t>Объем государственного долга</t>
  </si>
  <si>
    <t xml:space="preserve">в % от объема доходов (без учета  безвозмездных поступлений) </t>
  </si>
  <si>
    <t>в том числе:</t>
  </si>
  <si>
    <t>удельный вес,в %</t>
  </si>
  <si>
    <t xml:space="preserve">Параметры дефицита областного бюджета,  размера государственного внутреннего долга области и расходов на его обслуживание укладываются в установленные бюджетным законодательством ограничения. </t>
  </si>
  <si>
    <t>Наименование показателя</t>
  </si>
  <si>
    <t>% исполнения</t>
  </si>
  <si>
    <t>2017 год</t>
  </si>
  <si>
    <t>кредиты кредитных организаций</t>
  </si>
  <si>
    <t>государственные ценные бумаги</t>
  </si>
  <si>
    <t>государственные гарантии</t>
  </si>
  <si>
    <t>изменение остатков средств бюджетов</t>
  </si>
  <si>
    <t>иные источники финансирования дефицита бюджета</t>
  </si>
  <si>
    <r>
      <rPr>
        <i/>
        <sz val="12"/>
        <rFont val="Times New Roman"/>
        <family val="1"/>
        <charset val="204"/>
      </rPr>
      <t xml:space="preserve"> в %  от общего объема расходов за вычетом субвенций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(ограничение  ст.111 БК РФ не более 15%)</t>
    </r>
  </si>
  <si>
    <t>2018 год</t>
  </si>
  <si>
    <t>2019 год</t>
  </si>
  <si>
    <t>бюджетные кредиты из других бюджетов бюджетной системы Российской Федерации</t>
  </si>
  <si>
    <t xml:space="preserve">к уровню                 2018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</si>
</sst>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0.0"/>
    <numFmt numFmtId="166" formatCode="#,##0.0_ ;\-#,##0.0\ "/>
    <numFmt numFmtId="167" formatCode="#,##0.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164" fontId="0" fillId="0" borderId="0" xfId="0" applyNumberFormat="1"/>
    <xf numFmtId="0" fontId="2" fillId="2" borderId="6" xfId="0" applyFont="1" applyFill="1" applyBorder="1" applyAlignment="1">
      <alignment horizontal="left" vertical="center" wrapText="1" readingOrder="1"/>
    </xf>
    <xf numFmtId="164" fontId="2" fillId="2" borderId="6" xfId="0" applyNumberFormat="1" applyFont="1" applyFill="1" applyBorder="1" applyAlignment="1">
      <alignment horizontal="left" vertical="center" wrapText="1" readingOrder="1"/>
    </xf>
    <xf numFmtId="165" fontId="2" fillId="2" borderId="6" xfId="0" applyNumberFormat="1" applyFont="1" applyFill="1" applyBorder="1" applyAlignment="1">
      <alignment horizontal="center" vertical="center" wrapText="1" readingOrder="1"/>
    </xf>
    <xf numFmtId="166" fontId="2" fillId="2" borderId="6" xfId="0" applyNumberFormat="1" applyFont="1" applyFill="1" applyBorder="1" applyAlignment="1">
      <alignment horizontal="center" vertical="center" wrapText="1" readingOrder="1"/>
    </xf>
    <xf numFmtId="0" fontId="4" fillId="2" borderId="6" xfId="0" applyFont="1" applyFill="1" applyBorder="1" applyAlignment="1">
      <alignment horizontal="left" vertical="center" wrapText="1" readingOrder="1"/>
    </xf>
    <xf numFmtId="0" fontId="6" fillId="2" borderId="6" xfId="0" applyFont="1" applyFill="1" applyBorder="1" applyAlignment="1">
      <alignment horizontal="left" vertical="center" wrapText="1" readingOrder="1"/>
    </xf>
    <xf numFmtId="0" fontId="1" fillId="3" borderId="6" xfId="0" applyFont="1" applyFill="1" applyBorder="1" applyAlignment="1">
      <alignment horizontal="center" vertical="center" wrapText="1" readingOrder="1"/>
    </xf>
    <xf numFmtId="166" fontId="8" fillId="2" borderId="6" xfId="0" applyNumberFormat="1" applyFont="1" applyFill="1" applyBorder="1" applyAlignment="1">
      <alignment horizontal="center" vertical="center" wrapText="1" readingOrder="1"/>
    </xf>
    <xf numFmtId="166" fontId="7" fillId="2" borderId="6" xfId="0" applyNumberFormat="1" applyFont="1" applyFill="1" applyBorder="1" applyAlignment="1">
      <alignment horizontal="center" vertical="center" wrapText="1" readingOrder="1"/>
    </xf>
    <xf numFmtId="167" fontId="4" fillId="0" borderId="6" xfId="0" applyNumberFormat="1" applyFont="1" applyBorder="1" applyAlignment="1">
      <alignment horizontal="center" vertical="center"/>
    </xf>
    <xf numFmtId="167" fontId="4" fillId="0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 readingOrder="1"/>
    </xf>
    <xf numFmtId="166" fontId="8" fillId="4" borderId="6" xfId="0" applyNumberFormat="1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left" vertical="center" wrapText="1" indent="1" readingOrder="1"/>
    </xf>
    <xf numFmtId="0" fontId="6" fillId="2" borderId="6" xfId="0" applyFont="1" applyFill="1" applyBorder="1" applyAlignment="1">
      <alignment horizontal="left" vertical="center" wrapText="1" indent="1" readingOrder="1"/>
    </xf>
    <xf numFmtId="49" fontId="2" fillId="2" borderId="6" xfId="0" applyNumberFormat="1" applyFont="1" applyFill="1" applyBorder="1" applyAlignment="1">
      <alignment horizontal="left" vertical="center" wrapText="1" indent="1" readingOrder="1"/>
    </xf>
    <xf numFmtId="0" fontId="9" fillId="2" borderId="6" xfId="0" applyFont="1" applyFill="1" applyBorder="1" applyAlignment="1">
      <alignment horizontal="left" vertical="center" wrapText="1" readingOrder="1"/>
    </xf>
    <xf numFmtId="0" fontId="7" fillId="2" borderId="6" xfId="0" applyFont="1" applyFill="1" applyBorder="1" applyAlignment="1">
      <alignment horizontal="left" vertical="center" wrapText="1" readingOrder="1"/>
    </xf>
    <xf numFmtId="165" fontId="7" fillId="2" borderId="6" xfId="0" applyNumberFormat="1" applyFont="1" applyFill="1" applyBorder="1" applyAlignment="1">
      <alignment horizontal="center" vertical="center" wrapText="1" readingOrder="1"/>
    </xf>
    <xf numFmtId="0" fontId="1" fillId="3" borderId="6" xfId="0" applyFont="1" applyFill="1" applyBorder="1" applyAlignment="1">
      <alignment horizontal="center" vertical="center" wrapText="1" readingOrder="1"/>
    </xf>
    <xf numFmtId="166" fontId="1" fillId="4" borderId="6" xfId="0" applyNumberFormat="1" applyFont="1" applyFill="1" applyBorder="1" applyAlignment="1">
      <alignment horizontal="center" vertical="center" wrapText="1" readingOrder="1"/>
    </xf>
    <xf numFmtId="166" fontId="4" fillId="2" borderId="6" xfId="0" applyNumberFormat="1" applyFont="1" applyFill="1" applyBorder="1" applyAlignment="1">
      <alignment horizontal="center" vertical="center" wrapText="1" readingOrder="1"/>
    </xf>
    <xf numFmtId="166" fontId="11" fillId="4" borderId="6" xfId="0" applyNumberFormat="1" applyFont="1" applyFill="1" applyBorder="1" applyAlignment="1">
      <alignment horizontal="center" vertical="center" wrapText="1" readingOrder="1"/>
    </xf>
    <xf numFmtId="165" fontId="11" fillId="4" borderId="6" xfId="0" applyNumberFormat="1" applyFont="1" applyFill="1" applyBorder="1" applyAlignment="1">
      <alignment horizontal="center" vertical="center" wrapText="1" readingOrder="1"/>
    </xf>
    <xf numFmtId="165" fontId="10" fillId="2" borderId="6" xfId="0" applyNumberFormat="1" applyFont="1" applyFill="1" applyBorder="1" applyAlignment="1">
      <alignment horizontal="center" vertical="center" wrapText="1" readingOrder="1"/>
    </xf>
    <xf numFmtId="165" fontId="12" fillId="2" borderId="6" xfId="0" applyNumberFormat="1" applyFont="1" applyFill="1" applyBorder="1" applyAlignment="1">
      <alignment horizontal="center" vertical="center" wrapText="1" readingOrder="1"/>
    </xf>
    <xf numFmtId="166" fontId="12" fillId="2" borderId="6" xfId="0" applyNumberFormat="1" applyFont="1" applyFill="1" applyBorder="1" applyAlignment="1">
      <alignment horizontal="center" vertical="center" wrapText="1" readingOrder="1"/>
    </xf>
    <xf numFmtId="165" fontId="11" fillId="2" borderId="6" xfId="0" applyNumberFormat="1" applyFont="1" applyFill="1" applyBorder="1" applyAlignment="1">
      <alignment horizontal="center" vertical="center" wrapText="1" readingOrder="1"/>
    </xf>
    <xf numFmtId="164" fontId="12" fillId="2" borderId="6" xfId="0" applyNumberFormat="1" applyFont="1" applyFill="1" applyBorder="1" applyAlignment="1">
      <alignment horizontal="left" vertical="center" wrapText="1" readingOrder="1"/>
    </xf>
    <xf numFmtId="165" fontId="1" fillId="4" borderId="6" xfId="0" applyNumberFormat="1" applyFont="1" applyFill="1" applyBorder="1" applyAlignment="1">
      <alignment horizontal="center" vertical="center" wrapText="1" readingOrder="1"/>
    </xf>
    <xf numFmtId="165" fontId="4" fillId="2" borderId="6" xfId="0" applyNumberFormat="1" applyFont="1" applyFill="1" applyBorder="1" applyAlignment="1">
      <alignment horizontal="center" vertical="center" wrapText="1" readingOrder="1"/>
    </xf>
    <xf numFmtId="166" fontId="1" fillId="2" borderId="6" xfId="0" applyNumberFormat="1" applyFont="1" applyFill="1" applyBorder="1" applyAlignment="1">
      <alignment horizontal="center" vertical="center" wrapText="1" readingOrder="1"/>
    </xf>
    <xf numFmtId="164" fontId="7" fillId="2" borderId="6" xfId="0" applyNumberFormat="1" applyFont="1" applyFill="1" applyBorder="1" applyAlignment="1">
      <alignment horizontal="left" vertical="center" wrapText="1" readingOrder="1"/>
    </xf>
    <xf numFmtId="164" fontId="4" fillId="2" borderId="6" xfId="0" applyNumberFormat="1" applyFont="1" applyFill="1" applyBorder="1" applyAlignment="1">
      <alignment horizontal="left" vertical="center" wrapText="1" readingOrder="1"/>
    </xf>
    <xf numFmtId="0" fontId="1" fillId="3" borderId="6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right" vertical="center" wrapText="1" readingOrder="1"/>
    </xf>
    <xf numFmtId="0" fontId="4" fillId="2" borderId="5" xfId="0" applyFont="1" applyFill="1" applyBorder="1" applyAlignment="1">
      <alignment horizontal="right" vertical="center" wrapText="1"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view="pageBreakPreview" topLeftCell="A13" zoomScale="80" zoomScaleNormal="100" zoomScaleSheetLayoutView="80" workbookViewId="0">
      <selection activeCell="H20" sqref="H20"/>
    </sheetView>
  </sheetViews>
  <sheetFormatPr defaultRowHeight="15" x14ac:dyDescent="0.25"/>
  <cols>
    <col min="1" max="1" width="44" customWidth="1"/>
    <col min="2" max="2" width="13.28515625" customWidth="1"/>
    <col min="3" max="3" width="15.7109375" customWidth="1"/>
    <col min="4" max="4" width="13.42578125" customWidth="1"/>
    <col min="5" max="5" width="14" customWidth="1"/>
    <col min="6" max="6" width="15.28515625" customWidth="1"/>
    <col min="7" max="7" width="13.7109375" customWidth="1"/>
    <col min="8" max="8" width="14" customWidth="1"/>
    <col min="9" max="9" width="11.7109375" customWidth="1"/>
    <col min="10" max="10" width="8.85546875" customWidth="1"/>
    <col min="11" max="11" width="10.42578125" bestFit="1" customWidth="1"/>
  </cols>
  <sheetData>
    <row r="1" spans="1:13" ht="33.75" customHeight="1" thickBot="1" x14ac:dyDescent="0.3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3" ht="15.75" x14ac:dyDescent="0.25">
      <c r="A2" s="1"/>
      <c r="B2" s="2"/>
      <c r="C2" s="2"/>
      <c r="D2" s="2"/>
      <c r="E2" s="2"/>
      <c r="F2" s="2"/>
      <c r="G2" s="2"/>
      <c r="H2" s="2"/>
      <c r="I2" s="42" t="s">
        <v>1</v>
      </c>
      <c r="J2" s="43"/>
    </row>
    <row r="3" spans="1:13" ht="44.25" customHeight="1" x14ac:dyDescent="0.25">
      <c r="A3" s="38" t="s">
        <v>18</v>
      </c>
      <c r="B3" s="23" t="s">
        <v>20</v>
      </c>
      <c r="C3" s="38" t="s">
        <v>27</v>
      </c>
      <c r="D3" s="38"/>
      <c r="E3" s="38"/>
      <c r="F3" s="38" t="s">
        <v>28</v>
      </c>
      <c r="G3" s="38"/>
      <c r="H3" s="38"/>
      <c r="I3" s="38" t="s">
        <v>30</v>
      </c>
      <c r="J3" s="38"/>
    </row>
    <row r="4" spans="1:13" ht="47.25" x14ac:dyDescent="0.25">
      <c r="A4" s="38"/>
      <c r="B4" s="23" t="s">
        <v>2</v>
      </c>
      <c r="C4" s="10" t="s">
        <v>3</v>
      </c>
      <c r="D4" s="10" t="s">
        <v>2</v>
      </c>
      <c r="E4" s="10" t="s">
        <v>19</v>
      </c>
      <c r="F4" s="10" t="s">
        <v>3</v>
      </c>
      <c r="G4" s="10" t="s">
        <v>2</v>
      </c>
      <c r="H4" s="10" t="s">
        <v>19</v>
      </c>
      <c r="I4" s="10" t="s">
        <v>4</v>
      </c>
      <c r="J4" s="10" t="s">
        <v>5</v>
      </c>
    </row>
    <row r="5" spans="1:13" ht="15.75" x14ac:dyDescent="0.25">
      <c r="A5" s="15" t="s">
        <v>6</v>
      </c>
      <c r="B5" s="16">
        <v>83567.509999999995</v>
      </c>
      <c r="C5" s="24">
        <v>91073.3</v>
      </c>
      <c r="D5" s="24">
        <v>93854.1</v>
      </c>
      <c r="E5" s="33">
        <f>D5/C5*100</f>
        <v>103.05336470732915</v>
      </c>
      <c r="F5" s="24">
        <v>105309.2</v>
      </c>
      <c r="G5" s="24">
        <v>104014.9</v>
      </c>
      <c r="H5" s="33">
        <f>G5/F5*100</f>
        <v>98.77095258533916</v>
      </c>
      <c r="I5" s="24">
        <f>G5-D5</f>
        <v>10160.799999999988</v>
      </c>
      <c r="J5" s="33">
        <f>G5/D5*100</f>
        <v>110.82616529272562</v>
      </c>
    </row>
    <row r="6" spans="1:13" ht="15.75" x14ac:dyDescent="0.25">
      <c r="A6" s="4" t="s">
        <v>7</v>
      </c>
      <c r="B6" s="7">
        <v>60415.4</v>
      </c>
      <c r="C6" s="25">
        <v>65810.7</v>
      </c>
      <c r="D6" s="25">
        <v>67660.800000000003</v>
      </c>
      <c r="E6" s="34">
        <f>D6/C6*100</f>
        <v>102.81124497991969</v>
      </c>
      <c r="F6" s="25">
        <v>69279.8</v>
      </c>
      <c r="G6" s="25">
        <v>68670.899999999994</v>
      </c>
      <c r="H6" s="34">
        <f>G6/F6*100</f>
        <v>99.121100234123062</v>
      </c>
      <c r="I6" s="25">
        <f>G6-D6</f>
        <v>1010.0999999999913</v>
      </c>
      <c r="J6" s="34">
        <f t="shared" ref="J6:J8" si="0">G6/D6*100</f>
        <v>101.49288805334847</v>
      </c>
    </row>
    <row r="7" spans="1:13" ht="15.75" x14ac:dyDescent="0.25">
      <c r="A7" s="15" t="s">
        <v>8</v>
      </c>
      <c r="B7" s="16">
        <v>81180.66</v>
      </c>
      <c r="C7" s="24">
        <v>89703.3</v>
      </c>
      <c r="D7" s="24">
        <v>88203.8</v>
      </c>
      <c r="E7" s="33">
        <f>D7/C7*100</f>
        <v>98.328378108720642</v>
      </c>
      <c r="F7" s="24">
        <v>107488.7</v>
      </c>
      <c r="G7" s="24">
        <v>104124.5</v>
      </c>
      <c r="H7" s="33">
        <f>G7/F7*100</f>
        <v>96.870182633151202</v>
      </c>
      <c r="I7" s="24">
        <f>G7-D7</f>
        <v>15920.699999999997</v>
      </c>
      <c r="J7" s="33">
        <f t="shared" si="0"/>
        <v>118.04990261190559</v>
      </c>
    </row>
    <row r="8" spans="1:13" ht="31.5" x14ac:dyDescent="0.25">
      <c r="A8" s="4" t="s">
        <v>9</v>
      </c>
      <c r="B8" s="7">
        <v>2385.1</v>
      </c>
      <c r="C8" s="25">
        <v>1945.9</v>
      </c>
      <c r="D8" s="25">
        <v>1907.7</v>
      </c>
      <c r="E8" s="34">
        <f>D8/C8*100</f>
        <v>98.036898093427212</v>
      </c>
      <c r="F8" s="13">
        <v>1910.6</v>
      </c>
      <c r="G8" s="13">
        <v>1808.2</v>
      </c>
      <c r="H8" s="34">
        <f>G8/F8*100</f>
        <v>94.640427090966199</v>
      </c>
      <c r="I8" s="25">
        <f>G8-D8</f>
        <v>-99.5</v>
      </c>
      <c r="J8" s="34">
        <f t="shared" si="0"/>
        <v>94.784295224616031</v>
      </c>
    </row>
    <row r="9" spans="1:13" ht="52.5" customHeight="1" x14ac:dyDescent="0.25">
      <c r="A9" s="8" t="s">
        <v>26</v>
      </c>
      <c r="B9" s="22">
        <v>3.1</v>
      </c>
      <c r="C9" s="25">
        <f>C8/(C7-3783.7)*100</f>
        <v>2.2647917355294949</v>
      </c>
      <c r="D9" s="25">
        <f>D8/(D7-3563)*100</f>
        <v>2.2538775625939262</v>
      </c>
      <c r="E9" s="25"/>
      <c r="F9" s="25">
        <f t="shared" ref="F9:G9" si="1">F8/(F7-3563)*100</f>
        <v>1.8384288005757958</v>
      </c>
      <c r="G9" s="25">
        <f t="shared" si="1"/>
        <v>1.7981036480163879</v>
      </c>
      <c r="H9" s="22"/>
      <c r="I9" s="22"/>
      <c r="J9" s="22"/>
    </row>
    <row r="10" spans="1:13" ht="31.5" x14ac:dyDescent="0.25">
      <c r="A10" s="15" t="s">
        <v>10</v>
      </c>
      <c r="B10" s="16">
        <f t="shared" ref="B10:C10" si="2">B5-B7</f>
        <v>2386.8499999999913</v>
      </c>
      <c r="C10" s="24">
        <f t="shared" si="2"/>
        <v>1370</v>
      </c>
      <c r="D10" s="24">
        <f>D5-D7</f>
        <v>5650.3000000000029</v>
      </c>
      <c r="E10" s="26"/>
      <c r="F10" s="24">
        <f t="shared" ref="F10:G10" si="3">F5-F7</f>
        <v>-2179.5</v>
      </c>
      <c r="G10" s="24">
        <f t="shared" si="3"/>
        <v>-109.60000000000582</v>
      </c>
      <c r="H10" s="27"/>
      <c r="I10" s="27"/>
      <c r="J10" s="27"/>
    </row>
    <row r="11" spans="1:13" ht="47.25" x14ac:dyDescent="0.25">
      <c r="A11" s="9" t="s">
        <v>11</v>
      </c>
      <c r="B11" s="12">
        <f>B10/B6*100</f>
        <v>3.9507311049831517</v>
      </c>
      <c r="C11" s="12">
        <f>C10/C6*100</f>
        <v>2.0817283511647804</v>
      </c>
      <c r="D11" s="12">
        <f>D10/D6*100</f>
        <v>8.3509210650775678</v>
      </c>
      <c r="E11" s="30"/>
      <c r="F11" s="12">
        <f>-F10/F6*100</f>
        <v>3.1459386430099392</v>
      </c>
      <c r="G11" s="12"/>
      <c r="H11" s="29"/>
      <c r="I11" s="29"/>
      <c r="J11" s="29"/>
      <c r="K11" s="3"/>
      <c r="L11" s="3"/>
      <c r="M11" s="3"/>
    </row>
    <row r="12" spans="1:13" ht="31.5" x14ac:dyDescent="0.25">
      <c r="A12" s="4" t="s">
        <v>12</v>
      </c>
      <c r="B12" s="11">
        <f t="shared" ref="B12:D12" si="4">SUM(B13:B17)</f>
        <v>-2386.8399999999997</v>
      </c>
      <c r="C12" s="35">
        <f t="shared" si="4"/>
        <v>-1370.0099999999998</v>
      </c>
      <c r="D12" s="35">
        <f t="shared" si="4"/>
        <v>-5650.2999999999993</v>
      </c>
      <c r="E12" s="34"/>
      <c r="F12" s="35">
        <f>SUM(F13:F17)</f>
        <v>2179.4690000000001</v>
      </c>
      <c r="G12" s="35">
        <f>SUM(G13:G17)</f>
        <v>109.60000000000014</v>
      </c>
      <c r="H12" s="31"/>
      <c r="I12" s="35"/>
      <c r="J12" s="34"/>
      <c r="K12" s="3"/>
    </row>
    <row r="13" spans="1:13" ht="15.75" x14ac:dyDescent="0.25">
      <c r="A13" s="17" t="s">
        <v>22</v>
      </c>
      <c r="B13" s="7">
        <v>5000</v>
      </c>
      <c r="C13" s="13">
        <v>0</v>
      </c>
      <c r="D13" s="13">
        <v>0</v>
      </c>
      <c r="E13" s="34"/>
      <c r="F13" s="13">
        <v>0</v>
      </c>
      <c r="G13" s="13">
        <v>0</v>
      </c>
      <c r="H13" s="31"/>
      <c r="I13" s="28"/>
      <c r="J13" s="28"/>
      <c r="K13" s="3"/>
    </row>
    <row r="14" spans="1:13" ht="15.75" x14ac:dyDescent="0.25">
      <c r="A14" s="17" t="s">
        <v>21</v>
      </c>
      <c r="B14" s="13">
        <v>-6154.07</v>
      </c>
      <c r="C14" s="13">
        <v>-120.84</v>
      </c>
      <c r="D14" s="13">
        <v>-1120.8</v>
      </c>
      <c r="E14" s="34"/>
      <c r="F14" s="13">
        <v>-165.25700000000001</v>
      </c>
      <c r="G14" s="13">
        <v>-165.3</v>
      </c>
      <c r="H14" s="28"/>
      <c r="I14" s="28"/>
      <c r="J14" s="28"/>
    </row>
    <row r="15" spans="1:13" ht="47.25" x14ac:dyDescent="0.25">
      <c r="A15" s="17" t="s">
        <v>29</v>
      </c>
      <c r="B15" s="5">
        <v>1106.27</v>
      </c>
      <c r="C15" s="13">
        <v>-1251.57</v>
      </c>
      <c r="D15" s="13">
        <v>-1251.5999999999999</v>
      </c>
      <c r="E15" s="34"/>
      <c r="F15" s="13">
        <v>-1251.5740000000001</v>
      </c>
      <c r="G15" s="13">
        <v>-1251.5999999999999</v>
      </c>
      <c r="H15" s="28"/>
      <c r="I15" s="28"/>
      <c r="J15" s="28"/>
    </row>
    <row r="16" spans="1:13" ht="31.5" x14ac:dyDescent="0.25">
      <c r="A16" s="17" t="s">
        <v>25</v>
      </c>
      <c r="B16" s="13">
        <v>-1966.43</v>
      </c>
      <c r="C16" s="13">
        <v>-300</v>
      </c>
      <c r="D16" s="13">
        <v>-25.8</v>
      </c>
      <c r="E16" s="34"/>
      <c r="F16" s="13">
        <v>-100</v>
      </c>
      <c r="G16" s="13">
        <v>-94.3</v>
      </c>
      <c r="H16" s="28"/>
      <c r="I16" s="28"/>
      <c r="J16" s="28"/>
    </row>
    <row r="17" spans="1:10" ht="15.75" x14ac:dyDescent="0.25">
      <c r="A17" s="17" t="s">
        <v>24</v>
      </c>
      <c r="B17" s="13">
        <v>-372.61</v>
      </c>
      <c r="C17" s="13">
        <v>302.39999999999998</v>
      </c>
      <c r="D17" s="13">
        <v>-3252.1</v>
      </c>
      <c r="E17" s="34"/>
      <c r="F17" s="13">
        <v>3696.3</v>
      </c>
      <c r="G17" s="13">
        <v>1620.8</v>
      </c>
      <c r="H17" s="28"/>
      <c r="I17" s="13"/>
      <c r="J17" s="28"/>
    </row>
    <row r="18" spans="1:10" ht="15.75" x14ac:dyDescent="0.25">
      <c r="A18" s="15" t="s">
        <v>13</v>
      </c>
      <c r="B18" s="24">
        <f>B21+B23+B25</f>
        <v>50330.1</v>
      </c>
      <c r="C18" s="24">
        <f>C21+C23+C25</f>
        <v>48957.7</v>
      </c>
      <c r="D18" s="24">
        <f>D21+D23+D25</f>
        <v>47957.7</v>
      </c>
      <c r="E18" s="24"/>
      <c r="F18" s="24">
        <f>F21+F23+F25+F27</f>
        <v>46540.800000000003</v>
      </c>
      <c r="G18" s="24">
        <f>G21+G23+G25+G27</f>
        <v>46540.800000000003</v>
      </c>
      <c r="H18" s="33">
        <f>G18/F18*100</f>
        <v>100</v>
      </c>
      <c r="I18" s="24">
        <f>G18-D18</f>
        <v>-1416.8999999999942</v>
      </c>
      <c r="J18" s="33">
        <f t="shared" ref="J18" si="5">G18/D18*100</f>
        <v>97.045521365703536</v>
      </c>
    </row>
    <row r="19" spans="1:10" ht="31.5" x14ac:dyDescent="0.25">
      <c r="A19" s="21" t="s">
        <v>14</v>
      </c>
      <c r="B19" s="12">
        <f t="shared" ref="B19:F19" si="6">B18/B6*100</f>
        <v>83.306739672335198</v>
      </c>
      <c r="C19" s="12">
        <f t="shared" si="6"/>
        <v>74.391702261182445</v>
      </c>
      <c r="D19" s="12">
        <f t="shared" si="6"/>
        <v>70.879593501702601</v>
      </c>
      <c r="E19" s="12"/>
      <c r="F19" s="12">
        <f t="shared" si="6"/>
        <v>67.178023031244322</v>
      </c>
      <c r="G19" s="12">
        <f>G18/G6*100</f>
        <v>67.77368579704067</v>
      </c>
      <c r="H19" s="22"/>
      <c r="I19" s="29"/>
      <c r="J19" s="29"/>
    </row>
    <row r="20" spans="1:10" ht="15.75" x14ac:dyDescent="0.25">
      <c r="A20" s="20" t="s">
        <v>15</v>
      </c>
      <c r="B20" s="36"/>
      <c r="C20" s="36"/>
      <c r="D20" s="36"/>
      <c r="E20" s="36"/>
      <c r="F20" s="36"/>
      <c r="G20" s="36"/>
      <c r="H20" s="36"/>
      <c r="I20" s="32"/>
      <c r="J20" s="32"/>
    </row>
    <row r="21" spans="1:10" ht="15.75" x14ac:dyDescent="0.25">
      <c r="A21" s="17" t="s">
        <v>21</v>
      </c>
      <c r="B21" s="25">
        <v>18053.3</v>
      </c>
      <c r="C21" s="13">
        <v>17932.5</v>
      </c>
      <c r="D21" s="13">
        <v>16932.5</v>
      </c>
      <c r="E21" s="34">
        <f>D21/C21*100</f>
        <v>94.423532692039586</v>
      </c>
      <c r="F21" s="13">
        <v>16767.2</v>
      </c>
      <c r="G21" s="13">
        <v>16767.2</v>
      </c>
      <c r="H21" s="34">
        <f>G21/F21*100</f>
        <v>100</v>
      </c>
      <c r="I21" s="25">
        <f>G21-D21</f>
        <v>-165.29999999999927</v>
      </c>
      <c r="J21" s="34">
        <f t="shared" ref="J21" si="7">G21/D21*100</f>
        <v>99.023770854864907</v>
      </c>
    </row>
    <row r="22" spans="1:10" ht="15.75" x14ac:dyDescent="0.25">
      <c r="A22" s="18" t="s">
        <v>16</v>
      </c>
      <c r="B22" s="12">
        <f>B21/B18*100</f>
        <v>35.869787661856421</v>
      </c>
      <c r="C22" s="12">
        <f>C21/C18*100</f>
        <v>36.628558939656074</v>
      </c>
      <c r="D22" s="12">
        <f>D21/D18*100</f>
        <v>35.307156097978009</v>
      </c>
      <c r="E22" s="34"/>
      <c r="F22" s="12">
        <f>F21/F18*100</f>
        <v>36.026883938393837</v>
      </c>
      <c r="G22" s="12">
        <f>G21/G18*100</f>
        <v>36.026883938393837</v>
      </c>
      <c r="H22" s="34"/>
      <c r="I22" s="28"/>
      <c r="J22" s="28"/>
    </row>
    <row r="23" spans="1:10" ht="47.25" x14ac:dyDescent="0.25">
      <c r="A23" s="17" t="s">
        <v>29</v>
      </c>
      <c r="B23" s="14">
        <v>27276.799999999999</v>
      </c>
      <c r="C23" s="13">
        <v>26025.200000000001</v>
      </c>
      <c r="D23" s="14">
        <v>26025.200000000001</v>
      </c>
      <c r="E23" s="34">
        <f>D23/C23*100</f>
        <v>100</v>
      </c>
      <c r="F23" s="13">
        <v>24773.599999999999</v>
      </c>
      <c r="G23" s="13">
        <v>24773.599999999999</v>
      </c>
      <c r="H23" s="34">
        <f>G23/F23*100</f>
        <v>100</v>
      </c>
      <c r="I23" s="25">
        <f>G23-D23</f>
        <v>-1251.6000000000022</v>
      </c>
      <c r="J23" s="34">
        <f t="shared" ref="J23" si="8">G23/D23*100</f>
        <v>95.190815056176319</v>
      </c>
    </row>
    <row r="24" spans="1:10" ht="15.75" x14ac:dyDescent="0.25">
      <c r="A24" s="18" t="s">
        <v>16</v>
      </c>
      <c r="B24" s="12">
        <f>B23/B18*100</f>
        <v>54.195799332804825</v>
      </c>
      <c r="C24" s="12">
        <f>C23/C18*100</f>
        <v>53.158542987109278</v>
      </c>
      <c r="D24" s="12">
        <f>D23/D18*100</f>
        <v>54.266989451120473</v>
      </c>
      <c r="E24" s="34"/>
      <c r="F24" s="12">
        <f>F23/F18*100</f>
        <v>53.229854235423538</v>
      </c>
      <c r="G24" s="12">
        <f>G23/G18*100</f>
        <v>53.229854235423538</v>
      </c>
      <c r="H24" s="34"/>
      <c r="I24" s="28"/>
      <c r="J24" s="28"/>
    </row>
    <row r="25" spans="1:10" ht="15.75" x14ac:dyDescent="0.25">
      <c r="A25" s="19" t="s">
        <v>22</v>
      </c>
      <c r="B25" s="13">
        <v>5000</v>
      </c>
      <c r="C25" s="13">
        <v>5000</v>
      </c>
      <c r="D25" s="13">
        <v>5000</v>
      </c>
      <c r="E25" s="34">
        <f>D25/C25*100</f>
        <v>100</v>
      </c>
      <c r="F25" s="13">
        <v>5000</v>
      </c>
      <c r="G25" s="13">
        <v>5000</v>
      </c>
      <c r="H25" s="34">
        <f>G25/F25*100</f>
        <v>100</v>
      </c>
      <c r="I25" s="25">
        <f>G25-D25</f>
        <v>0</v>
      </c>
      <c r="J25" s="34">
        <f t="shared" ref="J25" si="9">G25/D25*100</f>
        <v>100</v>
      </c>
    </row>
    <row r="26" spans="1:10" ht="15.75" x14ac:dyDescent="0.25">
      <c r="A26" s="18" t="s">
        <v>16</v>
      </c>
      <c r="B26" s="34">
        <f>B25/B18*100</f>
        <v>9.9344130053387527</v>
      </c>
      <c r="C26" s="34">
        <f t="shared" ref="C26:G26" si="10">C25/C18*100</f>
        <v>10.212898073234649</v>
      </c>
      <c r="D26" s="34">
        <f t="shared" si="10"/>
        <v>10.425854450901523</v>
      </c>
      <c r="E26" s="34"/>
      <c r="F26" s="34">
        <f t="shared" si="10"/>
        <v>10.743261826182618</v>
      </c>
      <c r="G26" s="34">
        <f t="shared" si="10"/>
        <v>10.743261826182618</v>
      </c>
      <c r="H26" s="6"/>
      <c r="I26" s="28"/>
      <c r="J26" s="28"/>
    </row>
    <row r="27" spans="1:10" ht="15.75" x14ac:dyDescent="0.25">
      <c r="A27" s="19" t="s">
        <v>23</v>
      </c>
      <c r="B27" s="37"/>
      <c r="C27" s="34"/>
      <c r="D27" s="34"/>
      <c r="E27" s="34"/>
      <c r="F27" s="34"/>
      <c r="G27" s="34"/>
      <c r="H27" s="28"/>
      <c r="I27" s="28"/>
      <c r="J27" s="28"/>
    </row>
    <row r="29" spans="1:10" ht="45.75" customHeight="1" x14ac:dyDescent="0.25">
      <c r="A29" s="39" t="s">
        <v>17</v>
      </c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7">
    <mergeCell ref="C3:E3"/>
    <mergeCell ref="I3:J3"/>
    <mergeCell ref="A29:J29"/>
    <mergeCell ref="A1:J1"/>
    <mergeCell ref="I2:J2"/>
    <mergeCell ref="A3:A4"/>
    <mergeCell ref="F3:H3"/>
  </mergeCells>
  <pageMargins left="0.39370078740157483" right="0.39370078740157483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Котельникова Вера Николаевна</cp:lastModifiedBy>
  <cp:lastPrinted>2020-05-07T12:05:38Z</cp:lastPrinted>
  <dcterms:created xsi:type="dcterms:W3CDTF">2016-06-21T08:37:24Z</dcterms:created>
  <dcterms:modified xsi:type="dcterms:W3CDTF">2020-05-07T12:08:33Z</dcterms:modified>
</cp:coreProperties>
</file>