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'!$A$1:$R$41</definedName>
    <definedName name="_xlnm.Print_Area" localSheetId="1">РАСХОДЫ!$A$1:$R$86</definedName>
  </definedNames>
  <calcPr calcId="145621"/>
</workbook>
</file>

<file path=xl/calcChain.xml><?xml version="1.0" encoding="utf-8"?>
<calcChain xmlns="http://schemas.openxmlformats.org/spreadsheetml/2006/main">
  <c r="R36" i="2" l="1"/>
  <c r="R25" i="2"/>
  <c r="R46" i="2"/>
  <c r="R41" i="2"/>
  <c r="R54" i="2"/>
  <c r="R57" i="2"/>
  <c r="R65" i="2"/>
  <c r="R71" i="2"/>
  <c r="R76" i="2"/>
  <c r="R82" i="2"/>
  <c r="R58" i="2"/>
  <c r="R59" i="2"/>
  <c r="R60" i="2"/>
  <c r="R61" i="2"/>
  <c r="R62" i="2"/>
  <c r="R63" i="2"/>
  <c r="R64" i="2"/>
  <c r="R67" i="2"/>
  <c r="R68" i="2"/>
  <c r="R69" i="2"/>
  <c r="R70" i="2"/>
  <c r="R72" i="2"/>
  <c r="R73" i="2"/>
  <c r="R74" i="2"/>
  <c r="R75" i="2"/>
  <c r="R77" i="2"/>
  <c r="R78" i="2"/>
  <c r="R79" i="2"/>
  <c r="R84" i="2"/>
  <c r="R85" i="2"/>
  <c r="R56" i="2"/>
  <c r="R55" i="2"/>
  <c r="R53" i="2"/>
  <c r="R52" i="2"/>
  <c r="R51" i="2"/>
  <c r="R50" i="2"/>
  <c r="R49" i="2"/>
  <c r="R48" i="2"/>
  <c r="R47" i="2"/>
  <c r="R37" i="2"/>
  <c r="R38" i="2"/>
  <c r="R39" i="2"/>
  <c r="R40" i="2"/>
  <c r="R45" i="2"/>
  <c r="R26" i="2"/>
  <c r="R27" i="2"/>
  <c r="R28" i="2"/>
  <c r="R29" i="2"/>
  <c r="R30" i="2"/>
  <c r="R31" i="2"/>
  <c r="R32" i="2"/>
  <c r="R35" i="2"/>
  <c r="R20" i="2"/>
  <c r="R21" i="2"/>
  <c r="R22" i="2"/>
  <c r="R23" i="2"/>
  <c r="R9" i="2"/>
  <c r="R10" i="2"/>
  <c r="R11" i="2"/>
  <c r="R12" i="2"/>
  <c r="R13" i="2"/>
  <c r="R14" i="2"/>
  <c r="R7" i="2"/>
  <c r="R16" i="2"/>
  <c r="Q86" i="2"/>
  <c r="O86" i="2"/>
  <c r="P86" i="2"/>
  <c r="Q68" i="2"/>
  <c r="Q69" i="2"/>
  <c r="P65" i="2"/>
  <c r="P82" i="2"/>
  <c r="Q80" i="2"/>
  <c r="P76" i="2"/>
  <c r="P71" i="2"/>
  <c r="P57" i="2"/>
  <c r="P54" i="2"/>
  <c r="P46" i="2"/>
  <c r="Q41" i="2"/>
  <c r="P36" i="2"/>
  <c r="P25" i="2"/>
  <c r="P20" i="2"/>
  <c r="Q20" i="2"/>
  <c r="Q17" i="2"/>
  <c r="P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36" i="2" s="1"/>
  <c r="Q40" i="2"/>
  <c r="Q42" i="2"/>
  <c r="Q43" i="2"/>
  <c r="Q44" i="2"/>
  <c r="Q45" i="2"/>
  <c r="Q47" i="2"/>
  <c r="Q48" i="2"/>
  <c r="Q49" i="2"/>
  <c r="Q50" i="2"/>
  <c r="Q51" i="2"/>
  <c r="Q52" i="2"/>
  <c r="Q53" i="2"/>
  <c r="Q55" i="2"/>
  <c r="Q54" i="2" s="1"/>
  <c r="Q56" i="2"/>
  <c r="Q58" i="2"/>
  <c r="Q59" i="2"/>
  <c r="Q60" i="2"/>
  <c r="Q61" i="2"/>
  <c r="Q62" i="2"/>
  <c r="Q63" i="2"/>
  <c r="Q64" i="2"/>
  <c r="Q66" i="2"/>
  <c r="Q67" i="2"/>
  <c r="Q72" i="2"/>
  <c r="Q73" i="2"/>
  <c r="Q74" i="2"/>
  <c r="Q75" i="2"/>
  <c r="Q77" i="2"/>
  <c r="Q78" i="2"/>
  <c r="Q79" i="2"/>
  <c r="Q81" i="2"/>
  <c r="Q83" i="2"/>
  <c r="Q84" i="2"/>
  <c r="Q85" i="2"/>
  <c r="Q8" i="2"/>
  <c r="N86" i="2"/>
  <c r="O82" i="2"/>
  <c r="O80" i="2"/>
  <c r="O76" i="2"/>
  <c r="O71" i="2"/>
  <c r="O65" i="2"/>
  <c r="O57" i="2"/>
  <c r="O54" i="2"/>
  <c r="O46" i="2"/>
  <c r="O41" i="2"/>
  <c r="O36" i="2"/>
  <c r="O25" i="2"/>
  <c r="O20" i="2"/>
  <c r="O17" i="2"/>
  <c r="O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P32" i="1"/>
  <c r="R40" i="1"/>
  <c r="R32" i="1"/>
  <c r="R36" i="1"/>
  <c r="R34" i="1"/>
  <c r="R33" i="1"/>
  <c r="Q34" i="1"/>
  <c r="Q35" i="1"/>
  <c r="Q36" i="1"/>
  <c r="Q38" i="1"/>
  <c r="Q39" i="1"/>
  <c r="Q40" i="1"/>
  <c r="Q33" i="1"/>
  <c r="Q23" i="1"/>
  <c r="Q24" i="1"/>
  <c r="Q25" i="1"/>
  <c r="Q26" i="1"/>
  <c r="Q28" i="1"/>
  <c r="Q29" i="1"/>
  <c r="Q30" i="1"/>
  <c r="Q22" i="1"/>
  <c r="Q21" i="1"/>
  <c r="Q20" i="1"/>
  <c r="Q17" i="1"/>
  <c r="Q18" i="1"/>
  <c r="Q16" i="1"/>
  <c r="Q14" i="1"/>
  <c r="Q12" i="1"/>
  <c r="Q10" i="1"/>
  <c r="Q9" i="1"/>
  <c r="P31" i="1"/>
  <c r="P41" i="1" s="1"/>
  <c r="O7" i="1"/>
  <c r="O31" i="1"/>
  <c r="O41" i="1"/>
  <c r="O32" i="1"/>
  <c r="M32" i="1"/>
  <c r="O34" i="1"/>
  <c r="O35" i="1"/>
  <c r="O36" i="1"/>
  <c r="O38" i="1"/>
  <c r="O39" i="1"/>
  <c r="O40" i="1"/>
  <c r="O33" i="1"/>
  <c r="O23" i="1"/>
  <c r="O24" i="1"/>
  <c r="O25" i="1"/>
  <c r="O26" i="1"/>
  <c r="O27" i="1"/>
  <c r="O28" i="1"/>
  <c r="O29" i="1"/>
  <c r="O30" i="1"/>
  <c r="O22" i="1"/>
  <c r="O21" i="1"/>
  <c r="O20" i="1"/>
  <c r="O19" i="1"/>
  <c r="O17" i="1"/>
  <c r="O18" i="1"/>
  <c r="O15" i="1" s="1"/>
  <c r="O16" i="1"/>
  <c r="O14" i="1"/>
  <c r="O13" i="1"/>
  <c r="O12" i="1"/>
  <c r="O11" i="1"/>
  <c r="O8" i="1"/>
  <c r="O10" i="1"/>
  <c r="O9" i="1"/>
  <c r="R86" i="2" l="1"/>
  <c r="Q82" i="2"/>
  <c r="Q76" i="2"/>
  <c r="Q71" i="2"/>
  <c r="Q70" i="2"/>
  <c r="Q65" i="2" s="1"/>
  <c r="Q57" i="2"/>
  <c r="Q46" i="2"/>
  <c r="Q25" i="2"/>
  <c r="Q7" i="2"/>
  <c r="N57" i="2"/>
  <c r="M86" i="2"/>
  <c r="M82" i="2"/>
  <c r="M80" i="2"/>
  <c r="M76" i="2"/>
  <c r="M71" i="2"/>
  <c r="M65" i="2"/>
  <c r="M57" i="2"/>
  <c r="M54" i="2"/>
  <c r="M46" i="2"/>
  <c r="M41" i="2"/>
  <c r="M36" i="2"/>
  <c r="M25" i="2"/>
  <c r="M20" i="2"/>
  <c r="M17" i="2"/>
  <c r="M7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N32" i="1"/>
  <c r="N31" i="1" s="1"/>
  <c r="N41" i="1" s="1"/>
  <c r="M39" i="1"/>
  <c r="M40" i="1"/>
  <c r="M38" i="1"/>
  <c r="M34" i="1"/>
  <c r="M35" i="1"/>
  <c r="M36" i="1"/>
  <c r="M33" i="1"/>
  <c r="M23" i="1"/>
  <c r="M24" i="1"/>
  <c r="M25" i="1"/>
  <c r="M26" i="1"/>
  <c r="M28" i="1"/>
  <c r="M29" i="1"/>
  <c r="M30" i="1"/>
  <c r="M22" i="1"/>
  <c r="M21" i="1"/>
  <c r="M20" i="1"/>
  <c r="M17" i="1"/>
  <c r="M18" i="1"/>
  <c r="M16" i="1"/>
  <c r="M15" i="1" s="1"/>
  <c r="M14" i="1"/>
  <c r="M13" i="1"/>
  <c r="M12" i="1"/>
  <c r="M11" i="1" s="1"/>
  <c r="M10" i="1"/>
  <c r="M9" i="1"/>
  <c r="M8" i="1"/>
  <c r="M31" i="1" l="1"/>
  <c r="M19" i="1"/>
  <c r="M7" i="1"/>
  <c r="E85" i="2"/>
  <c r="G85" i="2" s="1"/>
  <c r="I85" i="2" s="1"/>
  <c r="K85" i="2" s="1"/>
  <c r="E84" i="2"/>
  <c r="G84" i="2" s="1"/>
  <c r="I84" i="2" s="1"/>
  <c r="K84" i="2" s="1"/>
  <c r="E83" i="2"/>
  <c r="G83" i="2" s="1"/>
  <c r="L82" i="2"/>
  <c r="H82" i="2"/>
  <c r="F82" i="2"/>
  <c r="C82" i="2"/>
  <c r="E81" i="2"/>
  <c r="G81" i="2" s="1"/>
  <c r="G80" i="2" s="1"/>
  <c r="E80" i="2"/>
  <c r="C80" i="2"/>
  <c r="E79" i="2"/>
  <c r="G79" i="2" s="1"/>
  <c r="I79" i="2" s="1"/>
  <c r="K79" i="2" s="1"/>
  <c r="E78" i="2"/>
  <c r="G78" i="2" s="1"/>
  <c r="I78" i="2" s="1"/>
  <c r="K78" i="2" s="1"/>
  <c r="E77" i="2"/>
  <c r="G77" i="2" s="1"/>
  <c r="I77" i="2" s="1"/>
  <c r="G76" i="2"/>
  <c r="F76" i="2"/>
  <c r="C76" i="2"/>
  <c r="E75" i="2"/>
  <c r="G75" i="2" s="1"/>
  <c r="I75" i="2" s="1"/>
  <c r="E74" i="2"/>
  <c r="G74" i="2" s="1"/>
  <c r="I74" i="2" s="1"/>
  <c r="K74" i="2" s="1"/>
  <c r="E73" i="2"/>
  <c r="G73" i="2" s="1"/>
  <c r="I73" i="2" s="1"/>
  <c r="K73" i="2" s="1"/>
  <c r="I72" i="2"/>
  <c r="K72" i="2" s="1"/>
  <c r="E72" i="2"/>
  <c r="G72" i="2" s="1"/>
  <c r="L71" i="2"/>
  <c r="H71" i="2"/>
  <c r="F71" i="2"/>
  <c r="C71" i="2"/>
  <c r="E70" i="2"/>
  <c r="G70" i="2" s="1"/>
  <c r="I70" i="2" s="1"/>
  <c r="K70" i="2" s="1"/>
  <c r="E69" i="2"/>
  <c r="G69" i="2" s="1"/>
  <c r="E68" i="2"/>
  <c r="G68" i="2" s="1"/>
  <c r="I68" i="2" s="1"/>
  <c r="K68" i="2" s="1"/>
  <c r="E67" i="2"/>
  <c r="G67" i="2" s="1"/>
  <c r="I67" i="2" s="1"/>
  <c r="K67" i="2" s="1"/>
  <c r="I66" i="2"/>
  <c r="G66" i="2"/>
  <c r="E66" i="2"/>
  <c r="E65" i="2" s="1"/>
  <c r="L65" i="2"/>
  <c r="H65" i="2"/>
  <c r="F65" i="2"/>
  <c r="C65" i="2"/>
  <c r="G64" i="2"/>
  <c r="I64" i="2" s="1"/>
  <c r="K64" i="2" s="1"/>
  <c r="E64" i="2"/>
  <c r="E63" i="2"/>
  <c r="G63" i="2" s="1"/>
  <c r="I63" i="2" s="1"/>
  <c r="K63" i="2" s="1"/>
  <c r="E62" i="2"/>
  <c r="G62" i="2" s="1"/>
  <c r="I62" i="2" s="1"/>
  <c r="K62" i="2" s="1"/>
  <c r="E61" i="2"/>
  <c r="G61" i="2" s="1"/>
  <c r="I61" i="2" s="1"/>
  <c r="K61" i="2" s="1"/>
  <c r="G60" i="2"/>
  <c r="I60" i="2" s="1"/>
  <c r="K60" i="2" s="1"/>
  <c r="E60" i="2"/>
  <c r="E59" i="2"/>
  <c r="G59" i="2" s="1"/>
  <c r="I59" i="2" s="1"/>
  <c r="K59" i="2" s="1"/>
  <c r="E58" i="2"/>
  <c r="G58" i="2" s="1"/>
  <c r="L57" i="2"/>
  <c r="H57" i="2"/>
  <c r="F57" i="2"/>
  <c r="C57" i="2"/>
  <c r="E56" i="2"/>
  <c r="E54" i="2" s="1"/>
  <c r="E55" i="2"/>
  <c r="G55" i="2" s="1"/>
  <c r="H54" i="2"/>
  <c r="F54" i="2"/>
  <c r="C54" i="2"/>
  <c r="I53" i="2"/>
  <c r="K53" i="2" s="1"/>
  <c r="G53" i="2"/>
  <c r="E53" i="2"/>
  <c r="E52" i="2"/>
  <c r="G52" i="2" s="1"/>
  <c r="I52" i="2" s="1"/>
  <c r="K52" i="2" s="1"/>
  <c r="E51" i="2"/>
  <c r="G51" i="2" s="1"/>
  <c r="I51" i="2" s="1"/>
  <c r="K51" i="2" s="1"/>
  <c r="E50" i="2"/>
  <c r="G50" i="2" s="1"/>
  <c r="I50" i="2" s="1"/>
  <c r="K50" i="2" s="1"/>
  <c r="G49" i="2"/>
  <c r="I49" i="2" s="1"/>
  <c r="K49" i="2" s="1"/>
  <c r="E49" i="2"/>
  <c r="E48" i="2"/>
  <c r="E46" i="2" s="1"/>
  <c r="E47" i="2"/>
  <c r="G47" i="2" s="1"/>
  <c r="L46" i="2"/>
  <c r="H46" i="2"/>
  <c r="F46" i="2"/>
  <c r="C46" i="2"/>
  <c r="E45" i="2"/>
  <c r="G45" i="2" s="1"/>
  <c r="I45" i="2" s="1"/>
  <c r="K45" i="2" s="1"/>
  <c r="E44" i="2"/>
  <c r="G44" i="2" s="1"/>
  <c r="I44" i="2" s="1"/>
  <c r="K44" i="2" s="1"/>
  <c r="G43" i="2"/>
  <c r="I43" i="2" s="1"/>
  <c r="K43" i="2" s="1"/>
  <c r="E43" i="2"/>
  <c r="E42" i="2"/>
  <c r="G42" i="2" s="1"/>
  <c r="H41" i="2"/>
  <c r="C41" i="2"/>
  <c r="E40" i="2"/>
  <c r="G40" i="2" s="1"/>
  <c r="I40" i="2" s="1"/>
  <c r="K40" i="2" s="1"/>
  <c r="G39" i="2"/>
  <c r="I39" i="2" s="1"/>
  <c r="K39" i="2" s="1"/>
  <c r="E39" i="2"/>
  <c r="E38" i="2"/>
  <c r="E37" i="2"/>
  <c r="G37" i="2" s="1"/>
  <c r="L36" i="2"/>
  <c r="H36" i="2"/>
  <c r="F36" i="2"/>
  <c r="C36" i="2"/>
  <c r="E35" i="2"/>
  <c r="G35" i="2" s="1"/>
  <c r="I35" i="2" s="1"/>
  <c r="K35" i="2" s="1"/>
  <c r="G34" i="2"/>
  <c r="I34" i="2" s="1"/>
  <c r="K34" i="2" s="1"/>
  <c r="E34" i="2"/>
  <c r="E33" i="2"/>
  <c r="G33" i="2" s="1"/>
  <c r="I33" i="2" s="1"/>
  <c r="K33" i="2" s="1"/>
  <c r="E32" i="2"/>
  <c r="G32" i="2" s="1"/>
  <c r="I32" i="2" s="1"/>
  <c r="K32" i="2" s="1"/>
  <c r="E31" i="2"/>
  <c r="G31" i="2" s="1"/>
  <c r="I31" i="2" s="1"/>
  <c r="K31" i="2" s="1"/>
  <c r="E30" i="2"/>
  <c r="G30" i="2" s="1"/>
  <c r="I30" i="2" s="1"/>
  <c r="K30" i="2" s="1"/>
  <c r="E29" i="2"/>
  <c r="G29" i="2" s="1"/>
  <c r="I29" i="2" s="1"/>
  <c r="K29" i="2" s="1"/>
  <c r="E28" i="2"/>
  <c r="G28" i="2" s="1"/>
  <c r="I28" i="2" s="1"/>
  <c r="K28" i="2" s="1"/>
  <c r="E27" i="2"/>
  <c r="G27" i="2" s="1"/>
  <c r="I27" i="2" s="1"/>
  <c r="K27" i="2" s="1"/>
  <c r="G26" i="2"/>
  <c r="G25" i="2" s="1"/>
  <c r="E26" i="2"/>
  <c r="L25" i="2"/>
  <c r="H25" i="2"/>
  <c r="F25" i="2"/>
  <c r="C25" i="2"/>
  <c r="E24" i="2"/>
  <c r="G24" i="2" s="1"/>
  <c r="I24" i="2" s="1"/>
  <c r="K24" i="2" s="1"/>
  <c r="E23" i="2"/>
  <c r="E22" i="2"/>
  <c r="G22" i="2" s="1"/>
  <c r="I22" i="2" s="1"/>
  <c r="K22" i="2" s="1"/>
  <c r="G21" i="2"/>
  <c r="E21" i="2"/>
  <c r="L20" i="2"/>
  <c r="H20" i="2"/>
  <c r="F20" i="2"/>
  <c r="C20" i="2"/>
  <c r="G19" i="2"/>
  <c r="I19" i="2" s="1"/>
  <c r="K19" i="2" s="1"/>
  <c r="E19" i="2"/>
  <c r="E18" i="2"/>
  <c r="E17" i="2" s="1"/>
  <c r="C17" i="2"/>
  <c r="G16" i="2"/>
  <c r="I16" i="2" s="1"/>
  <c r="K16" i="2" s="1"/>
  <c r="E16" i="2"/>
  <c r="E15" i="2"/>
  <c r="G15" i="2" s="1"/>
  <c r="I15" i="2" s="1"/>
  <c r="K15" i="2" s="1"/>
  <c r="E14" i="2"/>
  <c r="G14" i="2" s="1"/>
  <c r="I14" i="2" s="1"/>
  <c r="K14" i="2" s="1"/>
  <c r="E13" i="2"/>
  <c r="G13" i="2" s="1"/>
  <c r="I13" i="2" s="1"/>
  <c r="K13" i="2" s="1"/>
  <c r="E12" i="2"/>
  <c r="G12" i="2" s="1"/>
  <c r="I12" i="2" s="1"/>
  <c r="K12" i="2" s="1"/>
  <c r="E11" i="2"/>
  <c r="G11" i="2" s="1"/>
  <c r="I11" i="2" s="1"/>
  <c r="K11" i="2" s="1"/>
  <c r="E10" i="2"/>
  <c r="G10" i="2" s="1"/>
  <c r="I10" i="2" s="1"/>
  <c r="K10" i="2" s="1"/>
  <c r="E9" i="2"/>
  <c r="G9" i="2" s="1"/>
  <c r="I9" i="2" s="1"/>
  <c r="K9" i="2" s="1"/>
  <c r="E8" i="2"/>
  <c r="G8" i="2" s="1"/>
  <c r="L7" i="2"/>
  <c r="H7" i="2"/>
  <c r="F7" i="2"/>
  <c r="C7" i="2"/>
  <c r="R39" i="1"/>
  <c r="G39" i="1"/>
  <c r="I39" i="1" s="1"/>
  <c r="K39" i="1" s="1"/>
  <c r="R38" i="1"/>
  <c r="E38" i="1"/>
  <c r="G38" i="1" s="1"/>
  <c r="I38" i="1" s="1"/>
  <c r="K38" i="1" s="1"/>
  <c r="E36" i="1"/>
  <c r="G36" i="1" s="1"/>
  <c r="I36" i="1" s="1"/>
  <c r="K36" i="1" s="1"/>
  <c r="R35" i="1"/>
  <c r="E35" i="1"/>
  <c r="G35" i="1" s="1"/>
  <c r="I35" i="1" s="1"/>
  <c r="K35" i="1" s="1"/>
  <c r="E34" i="1"/>
  <c r="G34" i="1" s="1"/>
  <c r="I34" i="1" s="1"/>
  <c r="K34" i="1" s="1"/>
  <c r="G33" i="1"/>
  <c r="G32" i="1" s="1"/>
  <c r="G31" i="1" s="1"/>
  <c r="E33" i="1"/>
  <c r="E32" i="1" s="1"/>
  <c r="L32" i="1"/>
  <c r="L31" i="1" s="1"/>
  <c r="H32" i="1"/>
  <c r="H31" i="1" s="1"/>
  <c r="H41" i="1" s="1"/>
  <c r="F32" i="1"/>
  <c r="F31" i="1" s="1"/>
  <c r="C32" i="1"/>
  <c r="C31" i="1"/>
  <c r="G30" i="1"/>
  <c r="I30" i="1" s="1"/>
  <c r="K30" i="1" s="1"/>
  <c r="E30" i="1"/>
  <c r="R29" i="1"/>
  <c r="E29" i="1"/>
  <c r="G29" i="1" s="1"/>
  <c r="I29" i="1" s="1"/>
  <c r="K29" i="1" s="1"/>
  <c r="E28" i="1"/>
  <c r="G28" i="1" s="1"/>
  <c r="I28" i="1" s="1"/>
  <c r="K28" i="1" s="1"/>
  <c r="R26" i="1"/>
  <c r="R7" i="1" s="1"/>
  <c r="I26" i="1"/>
  <c r="K26" i="1" s="1"/>
  <c r="E26" i="1"/>
  <c r="G26" i="1" s="1"/>
  <c r="E25" i="1"/>
  <c r="G25" i="1" s="1"/>
  <c r="I25" i="1" s="1"/>
  <c r="K25" i="1" s="1"/>
  <c r="E24" i="1"/>
  <c r="G24" i="1" s="1"/>
  <c r="I24" i="1" s="1"/>
  <c r="K24" i="1" s="1"/>
  <c r="G23" i="1"/>
  <c r="I23" i="1" s="1"/>
  <c r="K23" i="1" s="1"/>
  <c r="E23" i="1"/>
  <c r="E22" i="1"/>
  <c r="G22" i="1" s="1"/>
  <c r="I22" i="1" s="1"/>
  <c r="K22" i="1" s="1"/>
  <c r="E21" i="1"/>
  <c r="G21" i="1" s="1"/>
  <c r="I21" i="1" s="1"/>
  <c r="K21" i="1" s="1"/>
  <c r="E20" i="1"/>
  <c r="E19" i="1" s="1"/>
  <c r="C19" i="1"/>
  <c r="K18" i="1"/>
  <c r="E18" i="1"/>
  <c r="G18" i="1" s="1"/>
  <c r="I18" i="1" s="1"/>
  <c r="E17" i="1"/>
  <c r="G17" i="1" s="1"/>
  <c r="I17" i="1" s="1"/>
  <c r="K17" i="1" s="1"/>
  <c r="E16" i="1"/>
  <c r="E15" i="1" s="1"/>
  <c r="C15" i="1"/>
  <c r="E14" i="1"/>
  <c r="E13" i="1" s="1"/>
  <c r="C13" i="1"/>
  <c r="C7" i="1" s="1"/>
  <c r="C41" i="1" s="1"/>
  <c r="E12" i="1"/>
  <c r="G12" i="1" s="1"/>
  <c r="I12" i="1" s="1"/>
  <c r="I11" i="1" s="1"/>
  <c r="E11" i="1"/>
  <c r="C11" i="1"/>
  <c r="E10" i="1"/>
  <c r="G10" i="1" s="1"/>
  <c r="I10" i="1" s="1"/>
  <c r="K10" i="1" s="1"/>
  <c r="E9" i="1"/>
  <c r="G9" i="1" s="1"/>
  <c r="I9" i="1" s="1"/>
  <c r="I8" i="1" s="1"/>
  <c r="C8" i="1"/>
  <c r="L7" i="1"/>
  <c r="F7" i="1"/>
  <c r="M41" i="1" l="1"/>
  <c r="L41" i="1"/>
  <c r="F86" i="2"/>
  <c r="F41" i="1"/>
  <c r="K75" i="2"/>
  <c r="I71" i="2"/>
  <c r="I8" i="2"/>
  <c r="G7" i="2"/>
  <c r="G20" i="2"/>
  <c r="I69" i="2"/>
  <c r="K69" i="2" s="1"/>
  <c r="G65" i="2"/>
  <c r="I76" i="2"/>
  <c r="K77" i="2"/>
  <c r="G54" i="2"/>
  <c r="K9" i="1"/>
  <c r="K12" i="1"/>
  <c r="E20" i="2"/>
  <c r="G48" i="2"/>
  <c r="I48" i="2" s="1"/>
  <c r="K48" i="2" s="1"/>
  <c r="E31" i="1"/>
  <c r="L86" i="2"/>
  <c r="I21" i="2"/>
  <c r="E25" i="2"/>
  <c r="I37" i="2"/>
  <c r="G36" i="2"/>
  <c r="I55" i="2"/>
  <c r="G71" i="2"/>
  <c r="I33" i="1"/>
  <c r="I26" i="2"/>
  <c r="E8" i="1"/>
  <c r="E7" i="1" s="1"/>
  <c r="G14" i="1"/>
  <c r="R31" i="1"/>
  <c r="R41" i="1" s="1"/>
  <c r="H86" i="2"/>
  <c r="E36" i="2"/>
  <c r="G38" i="2"/>
  <c r="I38" i="2" s="1"/>
  <c r="K38" i="2" s="1"/>
  <c r="I42" i="2"/>
  <c r="G41" i="2"/>
  <c r="I58" i="2"/>
  <c r="G57" i="2"/>
  <c r="G8" i="1"/>
  <c r="E7" i="2"/>
  <c r="I47" i="2"/>
  <c r="G46" i="2"/>
  <c r="K66" i="2"/>
  <c r="G20" i="1"/>
  <c r="C86" i="2"/>
  <c r="I81" i="2"/>
  <c r="G11" i="1"/>
  <c r="I83" i="2"/>
  <c r="G82" i="2"/>
  <c r="E57" i="2"/>
  <c r="G16" i="1"/>
  <c r="G18" i="2"/>
  <c r="G23" i="2"/>
  <c r="I23" i="2" s="1"/>
  <c r="K23" i="2" s="1"/>
  <c r="E82" i="2"/>
  <c r="E41" i="2"/>
  <c r="G56" i="2"/>
  <c r="I56" i="2" s="1"/>
  <c r="K56" i="2" s="1"/>
  <c r="E71" i="2"/>
  <c r="E76" i="2"/>
  <c r="E41" i="1" l="1"/>
  <c r="I54" i="2"/>
  <c r="K55" i="2"/>
  <c r="K11" i="1"/>
  <c r="Q11" i="1"/>
  <c r="G13" i="1"/>
  <c r="G7" i="1" s="1"/>
  <c r="G41" i="1" s="1"/>
  <c r="I14" i="1"/>
  <c r="K37" i="2"/>
  <c r="I36" i="2"/>
  <c r="K8" i="1"/>
  <c r="Q8" i="1"/>
  <c r="K83" i="2"/>
  <c r="I82" i="2"/>
  <c r="K58" i="2"/>
  <c r="I57" i="2"/>
  <c r="I65" i="2"/>
  <c r="K65" i="2"/>
  <c r="K42" i="2"/>
  <c r="I41" i="2"/>
  <c r="K33" i="1"/>
  <c r="I32" i="1"/>
  <c r="I31" i="1" s="1"/>
  <c r="E86" i="2"/>
  <c r="G19" i="1"/>
  <c r="I20" i="1"/>
  <c r="K8" i="2"/>
  <c r="I7" i="2"/>
  <c r="I25" i="2"/>
  <c r="K26" i="2"/>
  <c r="I20" i="2"/>
  <c r="K21" i="2"/>
  <c r="G17" i="2"/>
  <c r="G86" i="2" s="1"/>
  <c r="I18" i="2"/>
  <c r="I80" i="2"/>
  <c r="K81" i="2"/>
  <c r="K71" i="2"/>
  <c r="K76" i="2"/>
  <c r="G15" i="1"/>
  <c r="I16" i="1"/>
  <c r="K47" i="2"/>
  <c r="I46" i="2"/>
  <c r="K36" i="2" l="1"/>
  <c r="K57" i="2"/>
  <c r="I13" i="1"/>
  <c r="K14" i="1"/>
  <c r="K25" i="2"/>
  <c r="Q32" i="1"/>
  <c r="Q31" i="1" s="1"/>
  <c r="K32" i="1"/>
  <c r="K31" i="1" s="1"/>
  <c r="K80" i="2"/>
  <c r="K7" i="2"/>
  <c r="K41" i="2"/>
  <c r="K18" i="2"/>
  <c r="I17" i="2"/>
  <c r="I86" i="2" s="1"/>
  <c r="I19" i="1"/>
  <c r="K20" i="1"/>
  <c r="K54" i="2"/>
  <c r="K20" i="2"/>
  <c r="K82" i="2"/>
  <c r="K46" i="2"/>
  <c r="K16" i="1"/>
  <c r="I15" i="1"/>
  <c r="Q15" i="1" l="1"/>
  <c r="K15" i="1"/>
  <c r="I7" i="1"/>
  <c r="I41" i="1" s="1"/>
  <c r="K17" i="2"/>
  <c r="K86" i="2" s="1"/>
  <c r="K19" i="1"/>
  <c r="Q19" i="1"/>
  <c r="K13" i="1"/>
  <c r="Q13" i="1"/>
  <c r="Q7" i="1" l="1"/>
  <c r="Q41" i="1" s="1"/>
  <c r="K7" i="1"/>
  <c r="K41" i="1" s="1"/>
</calcChain>
</file>

<file path=xl/sharedStrings.xml><?xml version="1.0" encoding="utf-8"?>
<sst xmlns="http://schemas.openxmlformats.org/spreadsheetml/2006/main" count="284" uniqueCount="248">
  <si>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</si>
  <si>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</si>
  <si>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</si>
  <si>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</si>
  <si>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</si>
  <si>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</si>
  <si>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</si>
  <si>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</si>
  <si>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</si>
  <si>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</si>
  <si>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</si>
  <si>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</si>
  <si>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</si>
  <si>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</si>
  <si>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</si>
  <si>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</si>
  <si>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</si>
  <si>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</si>
  <si>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</si>
  <si>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</si>
  <si>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</si>
  <si>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</si>
  <si>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</si>
  <si>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</si>
  <si>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</si>
  <si>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</si>
  <si>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</si>
  <si>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</si>
  <si>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</si>
  <si>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</si>
  <si>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</si>
  <si>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</si>
  <si>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</si>
  <si>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</si>
  <si>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</si>
  <si>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</si>
  <si>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</si>
  <si>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</si>
  <si>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</si>
  <si>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</si>
  <si>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</si>
  <si>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</si>
  <si>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</si>
  <si>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</si>
  <si>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</si>
  <si>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</si>
  <si>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</si>
  <si>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</si>
  <si>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</si>
  <si>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</si>
  <si>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</si>
  <si>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</si>
  <si>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</si>
  <si>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</si>
  <si>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</si>
  <si>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</si>
  <si>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</si>
  <si>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</si>
  <si>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</si>
  <si>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</si>
  <si>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</si>
  <si>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</si>
  <si>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</si>
  <si>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</si>
  <si>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</si>
  <si>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</si>
  <si>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</si>
  <si>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</si>
  <si>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</si>
  <si>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</si>
  <si>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</si>
  <si>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</si>
  <si>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</si>
  <si>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</si>
  <si>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</si>
  <si>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</si>
  <si>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</si>
  <si>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</si>
  <si>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</si>
  <si>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</si>
  <si>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</si>
  <si>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</si>
  <si>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</si>
  <si>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</si>
  <si>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</si>
  <si>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</si>
  <si>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</si>
  <si>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</si>
  <si>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</si>
  <si>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</si>
  <si>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</si>
  <si>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</si>
  <si>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</si>
  <si>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</si>
  <si>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</si>
  <si>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</si>
  <si>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</si>
  <si>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</si>
  <si>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</si>
  <si>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</si>
  <si>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</si>
  <si>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</si>
  <si>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</si>
  <si>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</si>
  <si>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</si>
  <si>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</si>
  <si>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</si>
  <si>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</si>
  <si>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</si>
  <si>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</si>
  <si>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</si>
  <si>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</si>
  <si>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</si>
  <si>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</si>
  <si>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</si>
  <si>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</si>
  <si>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</si>
  <si>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</si>
  <si>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</si>
  <si>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</si>
  <si>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</si>
  <si>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</si>
  <si>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</si>
  <si>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</si>
  <si>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</si>
  <si>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</si>
  <si>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</si>
  <si>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</si>
  <si>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</si>
  <si>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</si>
  <si>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</si>
  <si>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</si>
  <si>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</si>
  <si>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</si>
  <si>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</si>
  <si>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</si>
  <si>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</si>
  <si>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</si>
  <si>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</si>
  <si>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</si>
  <si>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</si>
  <si>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</si>
  <si>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</si>
  <si>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</si>
  <si>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</si>
  <si>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</si>
  <si>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</si>
  <si>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</si>
  <si>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</si>
  <si>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</si>
  <si>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</si>
  <si>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</si>
  <si>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</si>
  <si>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</si>
  <si>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</si>
  <si>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</si>
  <si>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</si>
  <si>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</si>
  <si>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</si>
  <si>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</si>
  <si>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</si>
  <si>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</si>
  <si>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</si>
  <si>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</si>
  <si>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</si>
  <si>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</si>
  <si>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</si>
  <si>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</si>
  <si>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</si>
  <si>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</si>
  <si>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</si>
  <si>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</si>
  <si>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</si>
  <si>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</si>
  <si>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</si>
  <si>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</si>
  <si>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</si>
  <si>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</si>
  <si>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</si>
  <si>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</si>
  <si>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</si>
  <si>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</si>
  <si>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</si>
  <si>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</si>
  <si>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</si>
  <si>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</si>
  <si>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</si>
  <si>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</si>
  <si>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</si>
  <si>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</si>
  <si>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</si>
  <si>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</si>
  <si>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</si>
  <si>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</si>
  <si>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</si>
  <si>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</si>
  <si>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</si>
  <si>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</si>
  <si>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</si>
  <si>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</si>
  <si>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</si>
  <si>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</si>
  <si>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</si>
  <si>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</si>
  <si>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</si>
  <si>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</si>
  <si>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</si>
  <si>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</si>
  <si>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</si>
  <si>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</si>
  <si>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</si>
  <si>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</si>
  <si>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</si>
  <si>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</si>
  <si>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</si>
  <si>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</si>
  <si>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</si>
  <si>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</si>
  <si>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</si>
  <si>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</si>
  <si>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</si>
  <si>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</si>
  <si>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</si>
  <si>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</si>
  <si>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</si>
  <si>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</si>
  <si>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</si>
  <si>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</si>
  <si>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</si>
  <si>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</si>
  <si>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</si>
  <si>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</si>
  <si>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</si>
  <si>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</si>
  <si>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</si>
  <si>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</si>
  <si>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</si>
  <si>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</si>
  <si>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</si>
  <si>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</si>
  <si>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</si>
  <si>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</si>
  <si>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</si>
  <si>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</si>
  <si>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</si>
  <si>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</si>
  <si>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48-ЗСО от 14.05.2020</t>
  </si>
  <si>
    <t>52-ЗСО от 02.06.2020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</si>
</sst>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4" fontId="13" fillId="0" borderId="25">
      <alignment horizontal="right"/>
    </xf>
    <xf numFmtId="0" fontId="14" fillId="0" borderId="16" applyNumberFormat="0">
      <alignment horizontal="right" vertical="top"/>
    </xf>
  </cellStyleXfs>
  <cellXfs count="92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2" xfId="0" applyNumberFormat="1" applyFont="1" applyFill="1" applyBorder="1" applyAlignment="1">
      <alignment horizontal="center" vertical="center" wrapText="1" shrinkToFit="1"/>
    </xf>
    <xf numFmtId="164" fontId="2" fillId="5" borderId="22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7" fontId="2" fillId="2" borderId="1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11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9" xfId="0" applyFont="1" applyBorder="1" applyAlignment="1">
      <alignment horizontal="center" vertical="center" wrapTex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164" fontId="3" fillId="3" borderId="27" xfId="0" applyNumberFormat="1" applyFont="1" applyFill="1" applyBorder="1" applyAlignment="1">
      <alignment horizontal="center" vertical="center" wrapText="1" shrinkToFi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0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O2" sqref="O2"/>
      <selection pane="topRight" activeCell="O2" sqref="O2"/>
      <selection pane="bottomLeft" activeCell="O2" sqref="O2"/>
      <selection pane="bottomRight" activeCell="P7" sqref="P7"/>
    </sheetView>
  </sheetViews>
  <sheetFormatPr defaultRowHeight="12.75" x14ac:dyDescent="0.2"/>
  <cols>
    <col min="1" max="1" width="23.83203125" style="1" customWidth="1"/>
    <col min="2" max="2" width="52.6640625" style="38" customWidth="1"/>
    <col min="3" max="3" width="21.5" style="38" customWidth="1"/>
    <col min="4" max="4" width="17.6640625" style="1" customWidth="1"/>
    <col min="5" max="5" width="16.6640625" style="1" customWidth="1"/>
    <col min="6" max="16" width="17.5" style="1" customWidth="1"/>
    <col min="17" max="17" width="22.5" style="1" customWidth="1"/>
    <col min="18" max="18" width="18.33203125" style="1" customWidth="1"/>
    <col min="19" max="19" width="18" style="1" customWidth="1"/>
    <col min="20" max="20" width="16.5" style="1" customWidth="1"/>
    <col min="21" max="21" width="13.1640625" style="1" customWidth="1"/>
    <col min="22" max="22" width="15.83203125" style="1" bestFit="1" customWidth="1"/>
    <col min="23" max="23" width="16" style="1" bestFit="1" customWidth="1"/>
    <col min="24" max="16384" width="9.33203125" style="1"/>
  </cols>
  <sheetData>
    <row r="1" spans="1:19" ht="26.25" customHeight="1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9" ht="19.5" customHeight="1" thickBot="1" x14ac:dyDescent="0.25">
      <c r="B2" s="2"/>
      <c r="C2" s="2"/>
      <c r="R2" s="3" t="s">
        <v>1</v>
      </c>
    </row>
    <row r="3" spans="1:19" ht="89.25" customHeight="1" thickBot="1" x14ac:dyDescent="0.25">
      <c r="A3" s="69" t="s">
        <v>2</v>
      </c>
      <c r="B3" s="69" t="s">
        <v>3</v>
      </c>
      <c r="C3" s="72" t="s">
        <v>4</v>
      </c>
      <c r="D3" s="78" t="s">
        <v>5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80"/>
      <c r="Q3" s="75" t="s">
        <v>6</v>
      </c>
      <c r="R3" s="72" t="s">
        <v>7</v>
      </c>
    </row>
    <row r="4" spans="1:19" ht="28.5" customHeight="1" thickBot="1" x14ac:dyDescent="0.25">
      <c r="A4" s="70"/>
      <c r="B4" s="70"/>
      <c r="C4" s="73"/>
      <c r="D4" s="64" t="s">
        <v>8</v>
      </c>
      <c r="E4" s="65"/>
      <c r="F4" s="64" t="s">
        <v>9</v>
      </c>
      <c r="G4" s="65"/>
      <c r="H4" s="64" t="s">
        <v>10</v>
      </c>
      <c r="I4" s="65"/>
      <c r="J4" s="64" t="s">
        <v>11</v>
      </c>
      <c r="K4" s="65"/>
      <c r="L4" s="64" t="s">
        <v>12</v>
      </c>
      <c r="M4" s="65"/>
      <c r="N4" s="81" t="s">
        <v>246</v>
      </c>
      <c r="O4" s="82"/>
      <c r="P4" s="60" t="s">
        <v>247</v>
      </c>
      <c r="Q4" s="76"/>
      <c r="R4" s="73"/>
    </row>
    <row r="5" spans="1:19" ht="28.5" customHeight="1" thickBot="1" x14ac:dyDescent="0.25">
      <c r="A5" s="71"/>
      <c r="B5" s="71"/>
      <c r="C5" s="74"/>
      <c r="D5" s="4" t="s">
        <v>13</v>
      </c>
      <c r="E5" s="5" t="s">
        <v>14</v>
      </c>
      <c r="F5" s="4" t="s">
        <v>13</v>
      </c>
      <c r="G5" s="5" t="s">
        <v>14</v>
      </c>
      <c r="H5" s="4" t="s">
        <v>13</v>
      </c>
      <c r="I5" s="6" t="s">
        <v>14</v>
      </c>
      <c r="J5" s="4" t="s">
        <v>13</v>
      </c>
      <c r="K5" s="6" t="s">
        <v>14</v>
      </c>
      <c r="L5" s="4" t="s">
        <v>13</v>
      </c>
      <c r="M5" s="6" t="s">
        <v>14</v>
      </c>
      <c r="N5" s="4" t="s">
        <v>13</v>
      </c>
      <c r="O5" s="6" t="s">
        <v>14</v>
      </c>
      <c r="P5" s="4" t="s">
        <v>13</v>
      </c>
      <c r="Q5" s="77"/>
      <c r="R5" s="74"/>
    </row>
    <row r="6" spans="1:19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</row>
    <row r="7" spans="1:19" s="12" customFormat="1" ht="18" customHeight="1" x14ac:dyDescent="0.2">
      <c r="A7" s="8" t="s">
        <v>15</v>
      </c>
      <c r="B7" s="9" t="s">
        <v>16</v>
      </c>
      <c r="C7" s="10">
        <f t="shared" ref="C7:R7" si="0">SUM(C8,C11,C13,C15,C19,C22,C23,C24,C25,C26,C27,C28,C29,C30)</f>
        <v>73669099.004480675</v>
      </c>
      <c r="D7" s="10"/>
      <c r="E7" s="10">
        <f t="shared" si="0"/>
        <v>73669099.004480675</v>
      </c>
      <c r="F7" s="10">
        <f t="shared" si="0"/>
        <v>60000</v>
      </c>
      <c r="G7" s="10">
        <f t="shared" si="0"/>
        <v>73729099.004480675</v>
      </c>
      <c r="H7" s="10"/>
      <c r="I7" s="10">
        <f t="shared" si="0"/>
        <v>73729099.004480675</v>
      </c>
      <c r="J7" s="10"/>
      <c r="K7" s="10">
        <f t="shared" si="0"/>
        <v>73729099.004480675</v>
      </c>
      <c r="L7" s="10">
        <f t="shared" si="0"/>
        <v>21034.1</v>
      </c>
      <c r="M7" s="10">
        <f t="shared" si="0"/>
        <v>73750133.104480669</v>
      </c>
      <c r="N7" s="10"/>
      <c r="O7" s="10">
        <f t="shared" si="0"/>
        <v>73750133.104480669</v>
      </c>
      <c r="P7" s="10"/>
      <c r="Q7" s="10">
        <f t="shared" si="0"/>
        <v>73750133.104480669</v>
      </c>
      <c r="R7" s="10">
        <f t="shared" si="0"/>
        <v>81034.100000000006</v>
      </c>
      <c r="S7" s="11"/>
    </row>
    <row r="8" spans="1:19" s="12" customFormat="1" ht="15.75" customHeight="1" x14ac:dyDescent="0.2">
      <c r="A8" s="13" t="s">
        <v>17</v>
      </c>
      <c r="B8" s="14" t="s">
        <v>18</v>
      </c>
      <c r="C8" s="15">
        <f>C9+C10</f>
        <v>47371961.900000006</v>
      </c>
      <c r="D8" s="16"/>
      <c r="E8" s="17">
        <f>E9+E10</f>
        <v>47371961.900000006</v>
      </c>
      <c r="F8" s="16"/>
      <c r="G8" s="15">
        <f>G9+G10</f>
        <v>47371961.900000006</v>
      </c>
      <c r="H8" s="16"/>
      <c r="I8" s="15">
        <f>I9+I10</f>
        <v>47371961.900000006</v>
      </c>
      <c r="J8" s="16"/>
      <c r="K8" s="15">
        <f>K9+K10</f>
        <v>47371961.900000006</v>
      </c>
      <c r="L8" s="16"/>
      <c r="M8" s="15">
        <f>M9+M10</f>
        <v>47371961.900000006</v>
      </c>
      <c r="N8" s="16"/>
      <c r="O8" s="15">
        <f>O9+O10</f>
        <v>47371961.900000006</v>
      </c>
      <c r="P8" s="16"/>
      <c r="Q8" s="15">
        <f>Q9+Q10</f>
        <v>47371961.900000006</v>
      </c>
      <c r="R8" s="18"/>
      <c r="S8" s="11"/>
    </row>
    <row r="9" spans="1:19" s="12" customFormat="1" ht="16.5" customHeight="1" x14ac:dyDescent="0.2">
      <c r="A9" s="13" t="s">
        <v>19</v>
      </c>
      <c r="B9" s="19" t="s">
        <v>20</v>
      </c>
      <c r="C9" s="20">
        <v>22973015.800000001</v>
      </c>
      <c r="D9" s="21"/>
      <c r="E9" s="22">
        <f>C9+D9</f>
        <v>22973015.800000001</v>
      </c>
      <c r="F9" s="21"/>
      <c r="G9" s="20">
        <f>E9+F9</f>
        <v>22973015.800000001</v>
      </c>
      <c r="H9" s="21"/>
      <c r="I9" s="20">
        <f>G9+H9</f>
        <v>22973015.800000001</v>
      </c>
      <c r="J9" s="21"/>
      <c r="K9" s="20">
        <f>I9+J9</f>
        <v>22973015.800000001</v>
      </c>
      <c r="L9" s="21"/>
      <c r="M9" s="20">
        <f>K9+L9</f>
        <v>22973015.800000001</v>
      </c>
      <c r="N9" s="21"/>
      <c r="O9" s="20">
        <f>M9+N9</f>
        <v>22973015.800000001</v>
      </c>
      <c r="P9" s="21"/>
      <c r="Q9" s="20">
        <f>O9+P9</f>
        <v>22973015.800000001</v>
      </c>
      <c r="R9" s="18"/>
    </row>
    <row r="10" spans="1:19" s="12" customFormat="1" ht="15.75" customHeight="1" x14ac:dyDescent="0.2">
      <c r="A10" s="13" t="s">
        <v>21</v>
      </c>
      <c r="B10" s="19" t="s">
        <v>22</v>
      </c>
      <c r="C10" s="20">
        <v>24398946.100000001</v>
      </c>
      <c r="D10" s="16"/>
      <c r="E10" s="22">
        <f>C10+D10</f>
        <v>24398946.100000001</v>
      </c>
      <c r="F10" s="16"/>
      <c r="G10" s="20">
        <f>E10+F10</f>
        <v>24398946.100000001</v>
      </c>
      <c r="H10" s="16"/>
      <c r="I10" s="20">
        <f>G10+H10</f>
        <v>24398946.100000001</v>
      </c>
      <c r="J10" s="16"/>
      <c r="K10" s="20">
        <f>I10+J10</f>
        <v>24398946.100000001</v>
      </c>
      <c r="L10" s="16"/>
      <c r="M10" s="20">
        <f>K10+L10</f>
        <v>24398946.100000001</v>
      </c>
      <c r="N10" s="16"/>
      <c r="O10" s="20">
        <f>M10+N10</f>
        <v>24398946.100000001</v>
      </c>
      <c r="P10" s="16"/>
      <c r="Q10" s="20">
        <f>O10+P10</f>
        <v>24398946.100000001</v>
      </c>
      <c r="R10" s="18"/>
      <c r="S10" s="11"/>
    </row>
    <row r="11" spans="1:19" s="12" customFormat="1" ht="38.25" x14ac:dyDescent="0.2">
      <c r="A11" s="13" t="s">
        <v>23</v>
      </c>
      <c r="B11" s="23" t="s">
        <v>24</v>
      </c>
      <c r="C11" s="15">
        <f>C12</f>
        <v>9429670.8044806644</v>
      </c>
      <c r="D11" s="24"/>
      <c r="E11" s="17">
        <f>E12</f>
        <v>9429670.8044806644</v>
      </c>
      <c r="F11" s="24"/>
      <c r="G11" s="15">
        <f>G12</f>
        <v>9429670.8044806644</v>
      </c>
      <c r="H11" s="24"/>
      <c r="I11" s="15">
        <f>I12</f>
        <v>9429670.8044806644</v>
      </c>
      <c r="J11" s="24"/>
      <c r="K11" s="15">
        <f>K12</f>
        <v>9429670.8044806644</v>
      </c>
      <c r="L11" s="24"/>
      <c r="M11" s="15">
        <f>M12</f>
        <v>9429670.8044806644</v>
      </c>
      <c r="N11" s="24"/>
      <c r="O11" s="15">
        <f>O12</f>
        <v>9429670.8044806644</v>
      </c>
      <c r="P11" s="24"/>
      <c r="Q11" s="15">
        <f>Q12</f>
        <v>9429670.8044806644</v>
      </c>
      <c r="R11" s="18"/>
    </row>
    <row r="12" spans="1:19" s="12" customFormat="1" ht="38.25" x14ac:dyDescent="0.2">
      <c r="A12" s="13" t="s">
        <v>25</v>
      </c>
      <c r="B12" s="19" t="s">
        <v>26</v>
      </c>
      <c r="C12" s="20">
        <v>9429670.8044806644</v>
      </c>
      <c r="D12" s="25"/>
      <c r="E12" s="22">
        <f>C12+D12</f>
        <v>9429670.8044806644</v>
      </c>
      <c r="F12" s="25"/>
      <c r="G12" s="20">
        <f>E12+F12</f>
        <v>9429670.8044806644</v>
      </c>
      <c r="H12" s="25"/>
      <c r="I12" s="20">
        <f>G12+H12</f>
        <v>9429670.8044806644</v>
      </c>
      <c r="J12" s="25"/>
      <c r="K12" s="20">
        <f>I12+J12</f>
        <v>9429670.8044806644</v>
      </c>
      <c r="L12" s="25"/>
      <c r="M12" s="20">
        <f>K12+L12</f>
        <v>9429670.8044806644</v>
      </c>
      <c r="N12" s="25"/>
      <c r="O12" s="20">
        <f>M12+N12</f>
        <v>9429670.8044806644</v>
      </c>
      <c r="P12" s="25"/>
      <c r="Q12" s="20">
        <f>O12+P12</f>
        <v>9429670.8044806644</v>
      </c>
      <c r="R12" s="18"/>
    </row>
    <row r="13" spans="1:19" s="12" customFormat="1" x14ac:dyDescent="0.2">
      <c r="A13" s="13" t="s">
        <v>27</v>
      </c>
      <c r="B13" s="14" t="s">
        <v>28</v>
      </c>
      <c r="C13" s="15">
        <f>C14</f>
        <v>4671566.4000000004</v>
      </c>
      <c r="D13" s="24"/>
      <c r="E13" s="17">
        <f>E14</f>
        <v>4671566.4000000004</v>
      </c>
      <c r="F13" s="24"/>
      <c r="G13" s="15">
        <f>G14</f>
        <v>4671566.4000000004</v>
      </c>
      <c r="H13" s="24"/>
      <c r="I13" s="15">
        <f>I14</f>
        <v>4671566.4000000004</v>
      </c>
      <c r="J13" s="24"/>
      <c r="K13" s="15">
        <f>K14</f>
        <v>4671566.4000000004</v>
      </c>
      <c r="L13" s="24"/>
      <c r="M13" s="15">
        <f>M14</f>
        <v>4671566.4000000004</v>
      </c>
      <c r="N13" s="24"/>
      <c r="O13" s="15">
        <f>O14</f>
        <v>4671566.4000000004</v>
      </c>
      <c r="P13" s="24"/>
      <c r="Q13" s="15">
        <f>Q14</f>
        <v>4671566.4000000004</v>
      </c>
      <c r="R13" s="18"/>
    </row>
    <row r="14" spans="1:19" s="12" customFormat="1" ht="30.75" customHeight="1" x14ac:dyDescent="0.2">
      <c r="A14" s="13" t="s">
        <v>29</v>
      </c>
      <c r="B14" s="19" t="s">
        <v>30</v>
      </c>
      <c r="C14" s="20">
        <v>4671566.4000000004</v>
      </c>
      <c r="D14" s="25"/>
      <c r="E14" s="22">
        <f>C14+D14</f>
        <v>4671566.4000000004</v>
      </c>
      <c r="F14" s="25"/>
      <c r="G14" s="20">
        <f>E14+F14</f>
        <v>4671566.4000000004</v>
      </c>
      <c r="H14" s="25"/>
      <c r="I14" s="20">
        <f>G14+H14</f>
        <v>4671566.4000000004</v>
      </c>
      <c r="J14" s="25"/>
      <c r="K14" s="20">
        <f>I14+J14</f>
        <v>4671566.4000000004</v>
      </c>
      <c r="L14" s="25"/>
      <c r="M14" s="20">
        <f>K14+L14</f>
        <v>4671566.4000000004</v>
      </c>
      <c r="N14" s="25"/>
      <c r="O14" s="20">
        <f>M14+N14</f>
        <v>4671566.4000000004</v>
      </c>
      <c r="P14" s="25"/>
      <c r="Q14" s="20">
        <f>O14+P14</f>
        <v>4671566.4000000004</v>
      </c>
      <c r="R14" s="18"/>
    </row>
    <row r="15" spans="1:19" s="12" customFormat="1" ht="18" customHeight="1" x14ac:dyDescent="0.2">
      <c r="A15" s="26" t="s">
        <v>31</v>
      </c>
      <c r="B15" s="14" t="s">
        <v>32</v>
      </c>
      <c r="C15" s="15">
        <f>C16+C17+C18</f>
        <v>10497713.9</v>
      </c>
      <c r="D15" s="24"/>
      <c r="E15" s="17">
        <f>E16+E17+E18</f>
        <v>10497713.9</v>
      </c>
      <c r="F15" s="24"/>
      <c r="G15" s="15">
        <f>G16+G17+G18</f>
        <v>10497713.9</v>
      </c>
      <c r="H15" s="24"/>
      <c r="I15" s="15">
        <f>I16+I17+I18</f>
        <v>10497713.9</v>
      </c>
      <c r="J15" s="24"/>
      <c r="K15" s="15">
        <f>K16+K17+K18</f>
        <v>10497713.9</v>
      </c>
      <c r="L15" s="24"/>
      <c r="M15" s="15">
        <f>M16+M17+M18</f>
        <v>10497713.9</v>
      </c>
      <c r="N15" s="24"/>
      <c r="O15" s="15">
        <f>O16+O17+O18</f>
        <v>10497713.9</v>
      </c>
      <c r="P15" s="24"/>
      <c r="Q15" s="15">
        <f>Q16+Q17+Q18</f>
        <v>10497713.9</v>
      </c>
      <c r="R15" s="18"/>
    </row>
    <row r="16" spans="1:19" s="12" customFormat="1" ht="14.25" customHeight="1" x14ac:dyDescent="0.2">
      <c r="A16" s="13" t="s">
        <v>33</v>
      </c>
      <c r="B16" s="19" t="s">
        <v>34</v>
      </c>
      <c r="C16" s="20">
        <v>8055980.2000000002</v>
      </c>
      <c r="D16" s="25"/>
      <c r="E16" s="22">
        <f>C16+D16</f>
        <v>8055980.2000000002</v>
      </c>
      <c r="F16" s="25"/>
      <c r="G16" s="20">
        <f>E16+F16</f>
        <v>8055980.2000000002</v>
      </c>
      <c r="H16" s="25"/>
      <c r="I16" s="20">
        <f>G16+H16</f>
        <v>8055980.2000000002</v>
      </c>
      <c r="J16" s="25"/>
      <c r="K16" s="20">
        <f>I16+J16</f>
        <v>8055980.2000000002</v>
      </c>
      <c r="L16" s="25"/>
      <c r="M16" s="20">
        <f>K16+L16</f>
        <v>8055980.2000000002</v>
      </c>
      <c r="N16" s="25"/>
      <c r="O16" s="20">
        <f>M16+N16</f>
        <v>8055980.2000000002</v>
      </c>
      <c r="P16" s="25"/>
      <c r="Q16" s="20">
        <f>O16+P16</f>
        <v>8055980.2000000002</v>
      </c>
      <c r="R16" s="18"/>
    </row>
    <row r="17" spans="1:19" s="12" customFormat="1" ht="15.75" customHeight="1" x14ac:dyDescent="0.2">
      <c r="A17" s="13" t="s">
        <v>35</v>
      </c>
      <c r="B17" s="19" t="s">
        <v>36</v>
      </c>
      <c r="C17" s="20">
        <v>2432325.6999999997</v>
      </c>
      <c r="D17" s="25"/>
      <c r="E17" s="22">
        <f t="shared" ref="E17:E18" si="1">C17+D17</f>
        <v>2432325.6999999997</v>
      </c>
      <c r="F17" s="25"/>
      <c r="G17" s="20">
        <f t="shared" ref="G17:G18" si="2">E17+F17</f>
        <v>2432325.6999999997</v>
      </c>
      <c r="H17" s="25"/>
      <c r="I17" s="20">
        <f t="shared" ref="I17:I18" si="3">G17+H17</f>
        <v>2432325.6999999997</v>
      </c>
      <c r="J17" s="25"/>
      <c r="K17" s="20">
        <f>I17+J17</f>
        <v>2432325.6999999997</v>
      </c>
      <c r="L17" s="25"/>
      <c r="M17" s="20">
        <f t="shared" ref="M17:M18" si="4">K17+L17</f>
        <v>2432325.6999999997</v>
      </c>
      <c r="N17" s="25"/>
      <c r="O17" s="20">
        <f t="shared" ref="O17:O18" si="5">M17+N17</f>
        <v>2432325.6999999997</v>
      </c>
      <c r="P17" s="25"/>
      <c r="Q17" s="20">
        <f t="shared" ref="Q17:Q18" si="6">O17+P17</f>
        <v>2432325.6999999997</v>
      </c>
      <c r="R17" s="18"/>
    </row>
    <row r="18" spans="1:19" s="12" customFormat="1" ht="16.5" customHeight="1" x14ac:dyDescent="0.2">
      <c r="A18" s="13" t="s">
        <v>37</v>
      </c>
      <c r="B18" s="19" t="s">
        <v>38</v>
      </c>
      <c r="C18" s="20">
        <v>9408</v>
      </c>
      <c r="D18" s="25"/>
      <c r="E18" s="22">
        <f t="shared" si="1"/>
        <v>9408</v>
      </c>
      <c r="F18" s="25"/>
      <c r="G18" s="20">
        <f t="shared" si="2"/>
        <v>9408</v>
      </c>
      <c r="H18" s="25"/>
      <c r="I18" s="20">
        <f t="shared" si="3"/>
        <v>9408</v>
      </c>
      <c r="J18" s="25"/>
      <c r="K18" s="20">
        <f>I18+J18</f>
        <v>9408</v>
      </c>
      <c r="L18" s="25"/>
      <c r="M18" s="20">
        <f t="shared" si="4"/>
        <v>9408</v>
      </c>
      <c r="N18" s="25"/>
      <c r="O18" s="20">
        <f t="shared" si="5"/>
        <v>9408</v>
      </c>
      <c r="P18" s="25"/>
      <c r="Q18" s="20">
        <f t="shared" si="6"/>
        <v>9408</v>
      </c>
      <c r="R18" s="18"/>
    </row>
    <row r="19" spans="1:19" s="12" customFormat="1" ht="25.5" x14ac:dyDescent="0.2">
      <c r="A19" s="26" t="s">
        <v>39</v>
      </c>
      <c r="B19" s="14" t="s">
        <v>40</v>
      </c>
      <c r="C19" s="15">
        <f>C20+C21</f>
        <v>61928.7</v>
      </c>
      <c r="D19" s="24"/>
      <c r="E19" s="17">
        <f>E20+E21</f>
        <v>61928.7</v>
      </c>
      <c r="F19" s="24"/>
      <c r="G19" s="15">
        <f>G20+G21</f>
        <v>61928.7</v>
      </c>
      <c r="H19" s="24"/>
      <c r="I19" s="15">
        <f>I20+I21</f>
        <v>61928.7</v>
      </c>
      <c r="J19" s="24"/>
      <c r="K19" s="15">
        <f>K20+K21</f>
        <v>61928.7</v>
      </c>
      <c r="L19" s="24"/>
      <c r="M19" s="15">
        <f>M20+M21</f>
        <v>61928.7</v>
      </c>
      <c r="N19" s="24"/>
      <c r="O19" s="15">
        <f>O20+O21</f>
        <v>61928.7</v>
      </c>
      <c r="P19" s="24"/>
      <c r="Q19" s="15">
        <f>Q20+Q21</f>
        <v>61928.7</v>
      </c>
      <c r="R19" s="18"/>
    </row>
    <row r="20" spans="1:19" s="12" customFormat="1" ht="18" customHeight="1" x14ac:dyDescent="0.2">
      <c r="A20" s="13" t="s">
        <v>41</v>
      </c>
      <c r="B20" s="19" t="s">
        <v>42</v>
      </c>
      <c r="C20" s="20">
        <v>60442</v>
      </c>
      <c r="D20" s="25"/>
      <c r="E20" s="22">
        <f>C20+D20</f>
        <v>60442</v>
      </c>
      <c r="F20" s="25"/>
      <c r="G20" s="20">
        <f>E20+F20</f>
        <v>60442</v>
      </c>
      <c r="H20" s="25"/>
      <c r="I20" s="20">
        <f>G20+H20</f>
        <v>60442</v>
      </c>
      <c r="J20" s="25"/>
      <c r="K20" s="20">
        <f>I20+J20</f>
        <v>60442</v>
      </c>
      <c r="L20" s="25"/>
      <c r="M20" s="20">
        <f>K20+L20</f>
        <v>60442</v>
      </c>
      <c r="N20" s="25"/>
      <c r="O20" s="20">
        <f>M20+N20</f>
        <v>60442</v>
      </c>
      <c r="P20" s="25"/>
      <c r="Q20" s="20">
        <f>O20+P20</f>
        <v>60442</v>
      </c>
      <c r="R20" s="18"/>
    </row>
    <row r="21" spans="1:19" s="12" customFormat="1" ht="42" customHeight="1" x14ac:dyDescent="0.2">
      <c r="A21" s="13" t="s">
        <v>43</v>
      </c>
      <c r="B21" s="19" t="s">
        <v>44</v>
      </c>
      <c r="C21" s="20">
        <v>1486.7</v>
      </c>
      <c r="D21" s="25"/>
      <c r="E21" s="22">
        <f>C21+D21</f>
        <v>1486.7</v>
      </c>
      <c r="F21" s="25"/>
      <c r="G21" s="20">
        <f>E21+F21</f>
        <v>1486.7</v>
      </c>
      <c r="H21" s="25"/>
      <c r="I21" s="20">
        <f>G21+H21</f>
        <v>1486.7</v>
      </c>
      <c r="J21" s="25"/>
      <c r="K21" s="20">
        <f>I21+J21</f>
        <v>1486.7</v>
      </c>
      <c r="L21" s="25"/>
      <c r="M21" s="20">
        <f>K21+L21</f>
        <v>1486.7</v>
      </c>
      <c r="N21" s="25"/>
      <c r="O21" s="20">
        <f>M21+N21</f>
        <v>1486.7</v>
      </c>
      <c r="P21" s="25"/>
      <c r="Q21" s="20">
        <f>O21+P21</f>
        <v>1486.7</v>
      </c>
      <c r="R21" s="18"/>
    </row>
    <row r="22" spans="1:19" s="12" customFormat="1" ht="16.5" customHeight="1" x14ac:dyDescent="0.2">
      <c r="A22" s="13" t="s">
        <v>45</v>
      </c>
      <c r="B22" s="14" t="s">
        <v>46</v>
      </c>
      <c r="C22" s="15">
        <v>358462.3</v>
      </c>
      <c r="D22" s="24"/>
      <c r="E22" s="17">
        <f>C22+D22</f>
        <v>358462.3</v>
      </c>
      <c r="F22" s="24"/>
      <c r="G22" s="15">
        <f>E22+F22</f>
        <v>358462.3</v>
      </c>
      <c r="H22" s="24"/>
      <c r="I22" s="15">
        <f>G22+H22</f>
        <v>358462.3</v>
      </c>
      <c r="J22" s="24"/>
      <c r="K22" s="15">
        <f>I22+J22</f>
        <v>358462.3</v>
      </c>
      <c r="L22" s="24"/>
      <c r="M22" s="15">
        <f>K22+L22</f>
        <v>358462.3</v>
      </c>
      <c r="N22" s="24"/>
      <c r="O22" s="15">
        <f>M22+N22</f>
        <v>358462.3</v>
      </c>
      <c r="P22" s="24"/>
      <c r="Q22" s="15">
        <f>O22+P22</f>
        <v>358462.3</v>
      </c>
      <c r="R22" s="18"/>
    </row>
    <row r="23" spans="1:19" s="12" customFormat="1" ht="42" customHeight="1" x14ac:dyDescent="0.2">
      <c r="A23" s="13" t="s">
        <v>47</v>
      </c>
      <c r="B23" s="14" t="s">
        <v>48</v>
      </c>
      <c r="C23" s="15">
        <v>1223.5</v>
      </c>
      <c r="D23" s="24"/>
      <c r="E23" s="17">
        <f t="shared" ref="E23:E30" si="7">C23+D23</f>
        <v>1223.5</v>
      </c>
      <c r="F23" s="24"/>
      <c r="G23" s="15">
        <f t="shared" ref="G23:G30" si="8">E23+F23</f>
        <v>1223.5</v>
      </c>
      <c r="H23" s="24"/>
      <c r="I23" s="15">
        <f t="shared" ref="I23:I30" si="9">G23+H23</f>
        <v>1223.5</v>
      </c>
      <c r="J23" s="24"/>
      <c r="K23" s="15">
        <f t="shared" ref="K23:K30" si="10">I23+J23</f>
        <v>1223.5</v>
      </c>
      <c r="L23" s="24"/>
      <c r="M23" s="15">
        <f t="shared" ref="M23:M30" si="11">K23+L23</f>
        <v>1223.5</v>
      </c>
      <c r="N23" s="24"/>
      <c r="O23" s="15">
        <f t="shared" ref="O23:O30" si="12">M23+N23</f>
        <v>1223.5</v>
      </c>
      <c r="P23" s="24"/>
      <c r="Q23" s="15">
        <f t="shared" ref="Q23:Q30" si="13">O23+P23</f>
        <v>1223.5</v>
      </c>
      <c r="R23" s="18"/>
    </row>
    <row r="24" spans="1:19" ht="41.25" customHeight="1" x14ac:dyDescent="0.2">
      <c r="A24" s="13" t="s">
        <v>49</v>
      </c>
      <c r="B24" s="14" t="s">
        <v>50</v>
      </c>
      <c r="C24" s="15">
        <v>99368.8</v>
      </c>
      <c r="D24" s="24"/>
      <c r="E24" s="17">
        <f t="shared" si="7"/>
        <v>99368.8</v>
      </c>
      <c r="F24" s="24"/>
      <c r="G24" s="15">
        <f t="shared" si="8"/>
        <v>99368.8</v>
      </c>
      <c r="H24" s="24"/>
      <c r="I24" s="15">
        <f t="shared" si="9"/>
        <v>99368.8</v>
      </c>
      <c r="J24" s="24"/>
      <c r="K24" s="15">
        <f t="shared" si="10"/>
        <v>99368.8</v>
      </c>
      <c r="L24" s="24"/>
      <c r="M24" s="15">
        <f t="shared" si="11"/>
        <v>99368.8</v>
      </c>
      <c r="N24" s="24"/>
      <c r="O24" s="15">
        <f t="shared" si="12"/>
        <v>99368.8</v>
      </c>
      <c r="P24" s="24"/>
      <c r="Q24" s="15">
        <f t="shared" si="13"/>
        <v>99368.8</v>
      </c>
      <c r="R24" s="18"/>
    </row>
    <row r="25" spans="1:19" ht="30.75" customHeight="1" x14ac:dyDescent="0.2">
      <c r="A25" s="13" t="s">
        <v>51</v>
      </c>
      <c r="B25" s="14" t="s">
        <v>52</v>
      </c>
      <c r="C25" s="15">
        <v>114194</v>
      </c>
      <c r="D25" s="24"/>
      <c r="E25" s="17">
        <f t="shared" si="7"/>
        <v>114194</v>
      </c>
      <c r="F25" s="24"/>
      <c r="G25" s="15">
        <f t="shared" si="8"/>
        <v>114194</v>
      </c>
      <c r="H25" s="24"/>
      <c r="I25" s="15">
        <f t="shared" si="9"/>
        <v>114194</v>
      </c>
      <c r="J25" s="24"/>
      <c r="K25" s="15">
        <f t="shared" si="10"/>
        <v>114194</v>
      </c>
      <c r="L25" s="24"/>
      <c r="M25" s="15">
        <f t="shared" si="11"/>
        <v>114194</v>
      </c>
      <c r="N25" s="24"/>
      <c r="O25" s="15">
        <f t="shared" si="12"/>
        <v>114194</v>
      </c>
      <c r="P25" s="24"/>
      <c r="Q25" s="15">
        <f t="shared" si="13"/>
        <v>114194</v>
      </c>
      <c r="R25" s="18"/>
    </row>
    <row r="26" spans="1:19" ht="42" customHeight="1" x14ac:dyDescent="0.2">
      <c r="A26" s="13" t="s">
        <v>53</v>
      </c>
      <c r="B26" s="14" t="s">
        <v>54</v>
      </c>
      <c r="C26" s="15">
        <v>225329.5</v>
      </c>
      <c r="D26" s="24"/>
      <c r="E26" s="17">
        <f t="shared" si="7"/>
        <v>225329.5</v>
      </c>
      <c r="F26" s="24"/>
      <c r="G26" s="15">
        <f t="shared" si="8"/>
        <v>225329.5</v>
      </c>
      <c r="H26" s="24"/>
      <c r="I26" s="15">
        <f t="shared" si="9"/>
        <v>225329.5</v>
      </c>
      <c r="J26" s="24"/>
      <c r="K26" s="15">
        <f t="shared" si="10"/>
        <v>225329.5</v>
      </c>
      <c r="L26" s="24">
        <v>21107</v>
      </c>
      <c r="M26" s="15">
        <f t="shared" si="11"/>
        <v>246436.5</v>
      </c>
      <c r="N26" s="24"/>
      <c r="O26" s="15">
        <f t="shared" si="12"/>
        <v>246436.5</v>
      </c>
      <c r="P26" s="24"/>
      <c r="Q26" s="15">
        <f t="shared" si="13"/>
        <v>246436.5</v>
      </c>
      <c r="R26" s="18">
        <f>L26</f>
        <v>21107</v>
      </c>
    </row>
    <row r="27" spans="1:19" ht="28.5" customHeight="1" x14ac:dyDescent="0.2">
      <c r="A27" s="13" t="s">
        <v>55</v>
      </c>
      <c r="B27" s="14" t="s">
        <v>56</v>
      </c>
      <c r="C27" s="15"/>
      <c r="D27" s="24"/>
      <c r="E27" s="17"/>
      <c r="F27" s="24"/>
      <c r="G27" s="15"/>
      <c r="H27" s="24"/>
      <c r="I27" s="15"/>
      <c r="J27" s="24"/>
      <c r="K27" s="15"/>
      <c r="L27" s="24"/>
      <c r="M27" s="15"/>
      <c r="N27" s="24"/>
      <c r="O27" s="15">
        <f t="shared" si="12"/>
        <v>0</v>
      </c>
      <c r="P27" s="24"/>
      <c r="Q27" s="15"/>
      <c r="R27" s="18"/>
    </row>
    <row r="28" spans="1:19" ht="15.75" customHeight="1" x14ac:dyDescent="0.2">
      <c r="A28" s="13" t="s">
        <v>57</v>
      </c>
      <c r="B28" s="14" t="s">
        <v>58</v>
      </c>
      <c r="C28" s="15">
        <v>14000</v>
      </c>
      <c r="D28" s="24"/>
      <c r="E28" s="17">
        <f t="shared" si="7"/>
        <v>14000</v>
      </c>
      <c r="F28" s="24"/>
      <c r="G28" s="15">
        <f t="shared" si="8"/>
        <v>14000</v>
      </c>
      <c r="H28" s="24"/>
      <c r="I28" s="15">
        <f t="shared" si="9"/>
        <v>14000</v>
      </c>
      <c r="J28" s="24"/>
      <c r="K28" s="15">
        <f t="shared" si="10"/>
        <v>14000</v>
      </c>
      <c r="L28" s="24"/>
      <c r="M28" s="15">
        <f t="shared" si="11"/>
        <v>14000</v>
      </c>
      <c r="N28" s="24"/>
      <c r="O28" s="15">
        <f t="shared" si="12"/>
        <v>14000</v>
      </c>
      <c r="P28" s="24"/>
      <c r="Q28" s="15">
        <f t="shared" si="13"/>
        <v>14000</v>
      </c>
      <c r="R28" s="18"/>
    </row>
    <row r="29" spans="1:19" ht="15.75" customHeight="1" x14ac:dyDescent="0.2">
      <c r="A29" s="13" t="s">
        <v>59</v>
      </c>
      <c r="B29" s="14" t="s">
        <v>60</v>
      </c>
      <c r="C29" s="15">
        <v>817639.20000000007</v>
      </c>
      <c r="D29" s="24"/>
      <c r="E29" s="17">
        <f t="shared" si="7"/>
        <v>817639.20000000007</v>
      </c>
      <c r="F29" s="24">
        <v>60000</v>
      </c>
      <c r="G29" s="15">
        <f t="shared" si="8"/>
        <v>877639.20000000007</v>
      </c>
      <c r="H29" s="24"/>
      <c r="I29" s="15">
        <f t="shared" si="9"/>
        <v>877639.20000000007</v>
      </c>
      <c r="J29" s="24"/>
      <c r="K29" s="15">
        <f t="shared" si="10"/>
        <v>877639.20000000007</v>
      </c>
      <c r="L29" s="24">
        <v>-72.900000000000006</v>
      </c>
      <c r="M29" s="15">
        <f t="shared" si="11"/>
        <v>877566.3</v>
      </c>
      <c r="N29" s="24"/>
      <c r="O29" s="15">
        <f t="shared" si="12"/>
        <v>877566.3</v>
      </c>
      <c r="P29" s="24"/>
      <c r="Q29" s="15">
        <f t="shared" si="13"/>
        <v>877566.3</v>
      </c>
      <c r="R29" s="18">
        <f>F29+L29</f>
        <v>59927.1</v>
      </c>
    </row>
    <row r="30" spans="1:19" ht="15.75" customHeight="1" x14ac:dyDescent="0.2">
      <c r="A30" s="13" t="s">
        <v>61</v>
      </c>
      <c r="B30" s="14" t="s">
        <v>62</v>
      </c>
      <c r="C30" s="15">
        <v>6040</v>
      </c>
      <c r="D30" s="24"/>
      <c r="E30" s="17">
        <f t="shared" si="7"/>
        <v>6040</v>
      </c>
      <c r="F30" s="24"/>
      <c r="G30" s="15">
        <f t="shared" si="8"/>
        <v>6040</v>
      </c>
      <c r="H30" s="24"/>
      <c r="I30" s="15">
        <f t="shared" si="9"/>
        <v>6040</v>
      </c>
      <c r="J30" s="24"/>
      <c r="K30" s="15">
        <f t="shared" si="10"/>
        <v>6040</v>
      </c>
      <c r="L30" s="24"/>
      <c r="M30" s="15">
        <f t="shared" si="11"/>
        <v>6040</v>
      </c>
      <c r="N30" s="24"/>
      <c r="O30" s="15">
        <f t="shared" si="12"/>
        <v>6040</v>
      </c>
      <c r="P30" s="24"/>
      <c r="Q30" s="15">
        <f t="shared" si="13"/>
        <v>6040</v>
      </c>
      <c r="R30" s="18"/>
    </row>
    <row r="31" spans="1:19" s="12" customFormat="1" ht="18" customHeight="1" x14ac:dyDescent="0.2">
      <c r="A31" s="27" t="s">
        <v>63</v>
      </c>
      <c r="B31" s="28" t="s">
        <v>64</v>
      </c>
      <c r="C31" s="29">
        <f>C32+C38+C39+C40</f>
        <v>34748147.800000004</v>
      </c>
      <c r="D31" s="29"/>
      <c r="E31" s="29">
        <f t="shared" ref="E31:F31" si="14">E32+E38+E39+E40</f>
        <v>34748147.800000004</v>
      </c>
      <c r="F31" s="29">
        <f t="shared" si="14"/>
        <v>426955.49999999907</v>
      </c>
      <c r="G31" s="29">
        <f>G32+G38+G39+G40</f>
        <v>35175103.299999997</v>
      </c>
      <c r="H31" s="29">
        <f>H32+H38+H39+H40</f>
        <v>145974</v>
      </c>
      <c r="I31" s="29">
        <f>I32+I38+I39+I40</f>
        <v>35321077.300000004</v>
      </c>
      <c r="J31" s="29"/>
      <c r="K31" s="29">
        <f t="shared" ref="K31:R31" si="15">K32+K38+K39+K40</f>
        <v>35321077.300000004</v>
      </c>
      <c r="L31" s="29">
        <f t="shared" si="15"/>
        <v>8891376.299999997</v>
      </c>
      <c r="M31" s="29">
        <f t="shared" si="15"/>
        <v>44212453.599999994</v>
      </c>
      <c r="N31" s="29">
        <f t="shared" si="15"/>
        <v>462200</v>
      </c>
      <c r="O31" s="29">
        <f t="shared" si="15"/>
        <v>44674653.599999994</v>
      </c>
      <c r="P31" s="29">
        <f t="shared" si="15"/>
        <v>1821033.2999999984</v>
      </c>
      <c r="Q31" s="29">
        <f t="shared" si="15"/>
        <v>46495686.899999999</v>
      </c>
      <c r="R31" s="29">
        <f t="shared" si="15"/>
        <v>11747539.099999996</v>
      </c>
      <c r="S31" s="11"/>
    </row>
    <row r="32" spans="1:19" s="12" customFormat="1" ht="38.25" x14ac:dyDescent="0.25">
      <c r="A32" s="13" t="s">
        <v>65</v>
      </c>
      <c r="B32" s="14" t="s">
        <v>66</v>
      </c>
      <c r="C32" s="15">
        <f>C33+C34+C35+C36+C37</f>
        <v>34122899.400000006</v>
      </c>
      <c r="D32" s="24"/>
      <c r="E32" s="17">
        <f>E33+E34+E35+E36+E37</f>
        <v>34122899.400000006</v>
      </c>
      <c r="F32" s="24">
        <f>F33+F34+F35+F36+F37</f>
        <v>425988.99999999907</v>
      </c>
      <c r="G32" s="15">
        <f>G33+G34+G35+G36+G37</f>
        <v>34548888.399999999</v>
      </c>
      <c r="H32" s="24">
        <f>H33+H34+H35+H36+H37</f>
        <v>141517.79999999999</v>
      </c>
      <c r="I32" s="15">
        <f>I33+I34+I35+I36+I37</f>
        <v>34690406.200000003</v>
      </c>
      <c r="J32" s="24"/>
      <c r="K32" s="15">
        <f t="shared" ref="K32:R32" si="16">K33+K34+K35+K36+K37</f>
        <v>34690406.200000003</v>
      </c>
      <c r="L32" s="24">
        <f t="shared" si="16"/>
        <v>8901338.5999999978</v>
      </c>
      <c r="M32" s="15">
        <f>M33+M34+M35+M36+M37</f>
        <v>43591744.799999997</v>
      </c>
      <c r="N32" s="24">
        <f t="shared" si="16"/>
        <v>462200</v>
      </c>
      <c r="O32" s="15">
        <f>O33+O34+O35+O36+O37</f>
        <v>44053944.799999997</v>
      </c>
      <c r="P32" s="24">
        <f>P33+P34+P35+P36+P37</f>
        <v>1835275.1999999983</v>
      </c>
      <c r="Q32" s="15">
        <f t="shared" si="16"/>
        <v>45889220</v>
      </c>
      <c r="R32" s="18">
        <f>R33+R34+R35+R36+R37</f>
        <v>11766320.599999996</v>
      </c>
      <c r="S32" s="30"/>
    </row>
    <row r="33" spans="1:23" ht="27.75" customHeight="1" x14ac:dyDescent="0.2">
      <c r="A33" s="13" t="s">
        <v>67</v>
      </c>
      <c r="B33" s="14" t="s">
        <v>68</v>
      </c>
      <c r="C33" s="15">
        <v>12074102.800000001</v>
      </c>
      <c r="D33" s="24"/>
      <c r="E33" s="17">
        <f>C33+D33</f>
        <v>12074102.800000001</v>
      </c>
      <c r="F33" s="24"/>
      <c r="G33" s="15">
        <f>E33+F33</f>
        <v>12074102.800000001</v>
      </c>
      <c r="H33" s="24"/>
      <c r="I33" s="15">
        <f>G33+H33</f>
        <v>12074102.800000001</v>
      </c>
      <c r="J33" s="24"/>
      <c r="K33" s="15">
        <f>I33+J33</f>
        <v>12074102.800000001</v>
      </c>
      <c r="L33" s="24">
        <v>3276500.2999999989</v>
      </c>
      <c r="M33" s="15">
        <f>K33+L33</f>
        <v>15350603.1</v>
      </c>
      <c r="N33" s="24"/>
      <c r="O33" s="15">
        <f>M33+N33</f>
        <v>15350603.1</v>
      </c>
      <c r="P33" s="24">
        <v>771800</v>
      </c>
      <c r="Q33" s="15">
        <f>O33+P33</f>
        <v>16122403.1</v>
      </c>
      <c r="R33" s="18">
        <f>L33+P33</f>
        <v>4048300.2999999989</v>
      </c>
      <c r="S33" s="31"/>
      <c r="T33" s="32"/>
      <c r="U33" s="12"/>
      <c r="V33" s="32"/>
    </row>
    <row r="34" spans="1:23" ht="42" customHeight="1" x14ac:dyDescent="0.2">
      <c r="A34" s="13" t="s">
        <v>69</v>
      </c>
      <c r="B34" s="14" t="s">
        <v>70</v>
      </c>
      <c r="C34" s="15">
        <v>12878086.9</v>
      </c>
      <c r="D34" s="24"/>
      <c r="E34" s="17">
        <f t="shared" ref="E34:E38" si="17">C34+D34</f>
        <v>12878086.9</v>
      </c>
      <c r="F34" s="24">
        <v>85336.199999999255</v>
      </c>
      <c r="G34" s="15">
        <f t="shared" ref="G34:G39" si="18">E34+F34</f>
        <v>12963423.1</v>
      </c>
      <c r="H34" s="24">
        <v>41517.800000000003</v>
      </c>
      <c r="I34" s="15">
        <f t="shared" ref="I34:I39" si="19">G34+H34</f>
        <v>13004940.9</v>
      </c>
      <c r="J34" s="24"/>
      <c r="K34" s="15">
        <f t="shared" ref="K34:K39" si="20">I34+J34</f>
        <v>13004940.9</v>
      </c>
      <c r="L34" s="24">
        <v>4150290.4000000004</v>
      </c>
      <c r="M34" s="15">
        <f t="shared" ref="M34:M36" si="21">K34+L34</f>
        <v>17155231.300000001</v>
      </c>
      <c r="N34" s="24"/>
      <c r="O34" s="15">
        <f t="shared" ref="O34:O40" si="22">M34+N34</f>
        <v>17155231.300000001</v>
      </c>
      <c r="P34" s="24">
        <v>874339.09999999776</v>
      </c>
      <c r="Q34" s="15">
        <f t="shared" ref="Q34:Q40" si="23">O34+P34</f>
        <v>18029570.399999999</v>
      </c>
      <c r="R34" s="18">
        <f>F34+H34+L34+P34</f>
        <v>5151483.4999999972</v>
      </c>
      <c r="S34" s="31"/>
      <c r="T34" s="32"/>
      <c r="V34" s="32"/>
    </row>
    <row r="35" spans="1:23" ht="27.75" customHeight="1" x14ac:dyDescent="0.2">
      <c r="A35" s="13" t="s">
        <v>71</v>
      </c>
      <c r="B35" s="14" t="s">
        <v>72</v>
      </c>
      <c r="C35" s="15">
        <v>5872072.2000000002</v>
      </c>
      <c r="D35" s="24"/>
      <c r="E35" s="17">
        <f t="shared" si="17"/>
        <v>5872072.2000000002</v>
      </c>
      <c r="F35" s="24"/>
      <c r="G35" s="15">
        <f t="shared" si="18"/>
        <v>5872072.2000000002</v>
      </c>
      <c r="H35" s="24"/>
      <c r="I35" s="15">
        <f t="shared" si="19"/>
        <v>5872072.2000000002</v>
      </c>
      <c r="J35" s="24"/>
      <c r="K35" s="15">
        <f t="shared" si="20"/>
        <v>5872072.2000000002</v>
      </c>
      <c r="L35" s="24">
        <v>7413.3999999994412</v>
      </c>
      <c r="M35" s="15">
        <f t="shared" si="21"/>
        <v>5879485.5999999996</v>
      </c>
      <c r="N35" s="24"/>
      <c r="O35" s="15">
        <f t="shared" si="22"/>
        <v>5879485.5999999996</v>
      </c>
      <c r="P35" s="24"/>
      <c r="Q35" s="15">
        <f t="shared" si="23"/>
        <v>5879485.5999999996</v>
      </c>
      <c r="R35" s="18">
        <f>L35</f>
        <v>7413.3999999994412</v>
      </c>
      <c r="S35" s="31"/>
      <c r="T35" s="32"/>
      <c r="V35" s="32"/>
    </row>
    <row r="36" spans="1:23" ht="15.75" customHeight="1" x14ac:dyDescent="0.2">
      <c r="A36" s="13" t="s">
        <v>73</v>
      </c>
      <c r="B36" s="14" t="s">
        <v>74</v>
      </c>
      <c r="C36" s="15">
        <v>3298637.5</v>
      </c>
      <c r="D36" s="24"/>
      <c r="E36" s="17">
        <f t="shared" si="17"/>
        <v>3298637.5</v>
      </c>
      <c r="F36" s="24">
        <v>340652.79999999981</v>
      </c>
      <c r="G36" s="15">
        <f t="shared" si="18"/>
        <v>3639290.3</v>
      </c>
      <c r="H36" s="24">
        <v>100000</v>
      </c>
      <c r="I36" s="15">
        <f t="shared" si="19"/>
        <v>3739290.3</v>
      </c>
      <c r="J36" s="24"/>
      <c r="K36" s="15">
        <f t="shared" si="20"/>
        <v>3739290.3</v>
      </c>
      <c r="L36" s="24">
        <v>1467134.5</v>
      </c>
      <c r="M36" s="15">
        <f t="shared" si="21"/>
        <v>5206424.8</v>
      </c>
      <c r="N36" s="24">
        <v>462200</v>
      </c>
      <c r="O36" s="15">
        <f t="shared" si="22"/>
        <v>5668624.7999999998</v>
      </c>
      <c r="P36" s="24">
        <v>189136.10000000056</v>
      </c>
      <c r="Q36" s="15">
        <f t="shared" si="23"/>
        <v>5857760.9000000004</v>
      </c>
      <c r="R36" s="18">
        <f>F36+H36+L36+N36+P36</f>
        <v>2559123.4000000004</v>
      </c>
      <c r="S36" s="31"/>
      <c r="T36" s="32"/>
      <c r="V36" s="32"/>
    </row>
    <row r="37" spans="1:23" ht="27.75" customHeight="1" x14ac:dyDescent="0.2">
      <c r="A37" s="33" t="s">
        <v>75</v>
      </c>
      <c r="B37" s="34" t="s">
        <v>76</v>
      </c>
      <c r="C37" s="35"/>
      <c r="D37" s="36"/>
      <c r="E37" s="17"/>
      <c r="F37" s="36"/>
      <c r="G37" s="15"/>
      <c r="H37" s="36"/>
      <c r="I37" s="15"/>
      <c r="J37" s="36"/>
      <c r="K37" s="15"/>
      <c r="L37" s="36"/>
      <c r="M37" s="15"/>
      <c r="N37" s="36"/>
      <c r="O37" s="15"/>
      <c r="P37" s="36"/>
      <c r="Q37" s="15"/>
      <c r="R37" s="18"/>
    </row>
    <row r="38" spans="1:23" ht="48" customHeight="1" x14ac:dyDescent="0.2">
      <c r="A38" s="33" t="s">
        <v>77</v>
      </c>
      <c r="B38" s="34" t="s">
        <v>78</v>
      </c>
      <c r="C38" s="35">
        <v>625248.4</v>
      </c>
      <c r="D38" s="36"/>
      <c r="E38" s="17">
        <f t="shared" si="17"/>
        <v>625248.4</v>
      </c>
      <c r="F38" s="36"/>
      <c r="G38" s="15">
        <f t="shared" si="18"/>
        <v>625248.4</v>
      </c>
      <c r="H38" s="36"/>
      <c r="I38" s="15">
        <f t="shared" si="19"/>
        <v>625248.4</v>
      </c>
      <c r="J38" s="36"/>
      <c r="K38" s="15">
        <f t="shared" si="20"/>
        <v>625248.4</v>
      </c>
      <c r="L38" s="36">
        <v>7236.9</v>
      </c>
      <c r="M38" s="35">
        <f>K38+L38</f>
        <v>632485.30000000005</v>
      </c>
      <c r="N38" s="36"/>
      <c r="O38" s="15">
        <f t="shared" si="22"/>
        <v>632485.30000000005</v>
      </c>
      <c r="P38" s="36"/>
      <c r="Q38" s="15">
        <f t="shared" si="23"/>
        <v>632485.30000000005</v>
      </c>
      <c r="R38" s="18">
        <f>L38</f>
        <v>7236.9</v>
      </c>
    </row>
    <row r="39" spans="1:23" ht="66.75" customHeight="1" x14ac:dyDescent="0.2">
      <c r="A39" s="33" t="s">
        <v>79</v>
      </c>
      <c r="B39" s="34" t="s">
        <v>80</v>
      </c>
      <c r="C39" s="35"/>
      <c r="D39" s="24"/>
      <c r="E39" s="17"/>
      <c r="F39" s="24">
        <v>966.5</v>
      </c>
      <c r="G39" s="15">
        <f t="shared" si="18"/>
        <v>966.5</v>
      </c>
      <c r="H39" s="24">
        <v>4456.2</v>
      </c>
      <c r="I39" s="15">
        <f t="shared" si="19"/>
        <v>5422.7</v>
      </c>
      <c r="J39" s="24"/>
      <c r="K39" s="15">
        <f t="shared" si="20"/>
        <v>5422.7</v>
      </c>
      <c r="L39" s="24">
        <v>1252.2</v>
      </c>
      <c r="M39" s="35">
        <f t="shared" ref="M39:M40" si="24">K39+L39</f>
        <v>6674.9</v>
      </c>
      <c r="N39" s="24"/>
      <c r="O39" s="15">
        <f t="shared" si="22"/>
        <v>6674.9</v>
      </c>
      <c r="P39" s="24"/>
      <c r="Q39" s="15">
        <f t="shared" si="23"/>
        <v>6674.9</v>
      </c>
      <c r="R39" s="18">
        <f>F39+H39+L39</f>
        <v>6674.9</v>
      </c>
    </row>
    <row r="40" spans="1:23" ht="55.5" customHeight="1" x14ac:dyDescent="0.25">
      <c r="A40" s="33" t="s">
        <v>81</v>
      </c>
      <c r="B40" s="34" t="s">
        <v>82</v>
      </c>
      <c r="C40" s="35"/>
      <c r="D40" s="36"/>
      <c r="E40" s="17"/>
      <c r="F40" s="36"/>
      <c r="G40" s="15"/>
      <c r="H40" s="36"/>
      <c r="I40" s="15"/>
      <c r="J40" s="36"/>
      <c r="K40" s="15"/>
      <c r="L40" s="36">
        <v>-18451.400000000001</v>
      </c>
      <c r="M40" s="35">
        <f t="shared" si="24"/>
        <v>-18451.400000000001</v>
      </c>
      <c r="N40" s="36"/>
      <c r="O40" s="15">
        <f t="shared" si="22"/>
        <v>-18451.400000000001</v>
      </c>
      <c r="P40" s="36">
        <v>-14241.899999999998</v>
      </c>
      <c r="Q40" s="15">
        <f t="shared" si="23"/>
        <v>-32693.3</v>
      </c>
      <c r="R40" s="18">
        <f>L40+P40</f>
        <v>-32693.3</v>
      </c>
      <c r="S40" s="87"/>
      <c r="T40" s="32"/>
    </row>
    <row r="41" spans="1:23" s="12" customFormat="1" ht="19.5" customHeight="1" thickBot="1" x14ac:dyDescent="0.25">
      <c r="A41" s="66" t="s">
        <v>83</v>
      </c>
      <c r="B41" s="67"/>
      <c r="C41" s="37">
        <f t="shared" ref="C41:R41" si="25">C7+C31</f>
        <v>108417246.80448067</v>
      </c>
      <c r="D41" s="37"/>
      <c r="E41" s="37">
        <f t="shared" si="25"/>
        <v>108417246.80448067</v>
      </c>
      <c r="F41" s="37">
        <f t="shared" si="25"/>
        <v>486955.49999999907</v>
      </c>
      <c r="G41" s="37">
        <f t="shared" si="25"/>
        <v>108904202.30448067</v>
      </c>
      <c r="H41" s="37">
        <f t="shared" si="25"/>
        <v>145974</v>
      </c>
      <c r="I41" s="37">
        <f t="shared" si="25"/>
        <v>109050176.30448067</v>
      </c>
      <c r="J41" s="37"/>
      <c r="K41" s="37">
        <f t="shared" si="25"/>
        <v>109050176.30448067</v>
      </c>
      <c r="L41" s="37">
        <f t="shared" si="25"/>
        <v>8912410.3999999966</v>
      </c>
      <c r="M41" s="37">
        <f t="shared" si="25"/>
        <v>117962586.70448066</v>
      </c>
      <c r="N41" s="37">
        <f t="shared" si="25"/>
        <v>462200</v>
      </c>
      <c r="O41" s="37">
        <f t="shared" si="25"/>
        <v>118424786.70448066</v>
      </c>
      <c r="P41" s="37">
        <f t="shared" si="25"/>
        <v>1821033.2999999984</v>
      </c>
      <c r="Q41" s="37">
        <f>Q7+Q31</f>
        <v>120245820.00448066</v>
      </c>
      <c r="R41" s="37">
        <f t="shared" si="25"/>
        <v>11828573.199999996</v>
      </c>
    </row>
    <row r="43" spans="1:23" x14ac:dyDescent="0.2">
      <c r="S43" s="32"/>
      <c r="W43" s="32"/>
    </row>
    <row r="44" spans="1:23" x14ac:dyDescent="0.2">
      <c r="C44" s="39"/>
      <c r="H44" s="32"/>
      <c r="I44" s="32"/>
      <c r="J44" s="32"/>
      <c r="K44" s="32"/>
      <c r="L44" s="32"/>
      <c r="M44" s="32"/>
      <c r="N44" s="32"/>
      <c r="O44" s="32"/>
      <c r="P44" s="32"/>
      <c r="Q44" s="40"/>
      <c r="R44" s="32"/>
    </row>
    <row r="45" spans="1:23" x14ac:dyDescent="0.2">
      <c r="Q45" s="32"/>
    </row>
    <row r="46" spans="1:23" x14ac:dyDescent="0.2">
      <c r="Q46" s="41"/>
      <c r="R46" s="32"/>
    </row>
    <row r="47" spans="1:23" x14ac:dyDescent="0.2"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32"/>
    </row>
    <row r="48" spans="1:23" x14ac:dyDescent="0.2"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1"/>
      <c r="R48" s="32"/>
    </row>
    <row r="49" spans="3:18" x14ac:dyDescent="0.2">
      <c r="C49" s="45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R49" s="32"/>
    </row>
    <row r="50" spans="3:18" x14ac:dyDescent="0.2">
      <c r="C50" s="45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</row>
  </sheetData>
  <mergeCells count="14">
    <mergeCell ref="J4:K4"/>
    <mergeCell ref="A41:B41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L4:M4"/>
    <mergeCell ref="D3:P3"/>
    <mergeCell ref="N4:O4"/>
  </mergeCells>
  <printOptions horizontalCentered="1"/>
  <pageMargins left="0.19685039370078741" right="0.19685039370078741" top="0.39370078740157483" bottom="0.39370078740157483" header="0" footer="0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view="pageBreakPreview" zoomScale="85" zoomScaleNormal="44" zoomScaleSheetLayoutView="85" workbookViewId="0">
      <pane xSplit="2" ySplit="6" topLeftCell="C7" activePane="bottomRight" state="frozen"/>
      <selection activeCell="O2" sqref="O2"/>
      <selection pane="topRight" activeCell="O2" sqref="O2"/>
      <selection pane="bottomLeft" activeCell="O2" sqref="O2"/>
      <selection pane="bottomRight" activeCell="A28" sqref="A28:A29"/>
    </sheetView>
  </sheetViews>
  <sheetFormatPr defaultRowHeight="12.75" x14ac:dyDescent="0.2"/>
  <cols>
    <col min="1" max="1" width="19" style="1" customWidth="1"/>
    <col min="2" max="2" width="54.1640625" style="38" customWidth="1"/>
    <col min="3" max="3" width="23.6640625" style="38" customWidth="1"/>
    <col min="4" max="4" width="17.5" style="47" customWidth="1"/>
    <col min="5" max="5" width="17.33203125" style="47" customWidth="1"/>
    <col min="6" max="12" width="16.33203125" style="47" customWidth="1"/>
    <col min="13" max="13" width="16.33203125" style="61" customWidth="1"/>
    <col min="14" max="15" width="16.33203125" style="47" customWidth="1"/>
    <col min="16" max="16" width="14.83203125" style="47" customWidth="1"/>
    <col min="17" max="17" width="23.5" style="1" customWidth="1"/>
    <col min="18" max="18" width="15.5" style="1" customWidth="1"/>
    <col min="19" max="19" width="29" style="46" customWidth="1"/>
    <col min="20" max="20" width="23.6640625" style="1" customWidth="1"/>
    <col min="21" max="16384" width="9.33203125" style="1"/>
  </cols>
  <sheetData>
    <row r="1" spans="1:20" ht="23.25" customHeight="1" x14ac:dyDescent="0.2">
      <c r="A1" s="85" t="s">
        <v>84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20" ht="15.75" customHeight="1" thickBot="1" x14ac:dyDescent="0.25">
      <c r="B2" s="2"/>
      <c r="C2" s="2"/>
      <c r="R2" s="3" t="s">
        <v>1</v>
      </c>
    </row>
    <row r="3" spans="1:20" ht="65.25" customHeight="1" thickBot="1" x14ac:dyDescent="0.25">
      <c r="A3" s="72" t="s">
        <v>85</v>
      </c>
      <c r="B3" s="69" t="s">
        <v>3</v>
      </c>
      <c r="C3" s="69" t="s">
        <v>86</v>
      </c>
      <c r="D3" s="78" t="s">
        <v>5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80"/>
      <c r="Q3" s="75" t="s">
        <v>6</v>
      </c>
      <c r="R3" s="69" t="s">
        <v>7</v>
      </c>
    </row>
    <row r="4" spans="1:20" ht="26.25" customHeight="1" thickBot="1" x14ac:dyDescent="0.25">
      <c r="A4" s="73"/>
      <c r="B4" s="70"/>
      <c r="C4" s="70"/>
      <c r="D4" s="64" t="s">
        <v>8</v>
      </c>
      <c r="E4" s="65"/>
      <c r="F4" s="64" t="s">
        <v>9</v>
      </c>
      <c r="G4" s="65"/>
      <c r="H4" s="64" t="s">
        <v>10</v>
      </c>
      <c r="I4" s="65"/>
      <c r="J4" s="64" t="s">
        <v>11</v>
      </c>
      <c r="K4" s="65"/>
      <c r="L4" s="64" t="s">
        <v>12</v>
      </c>
      <c r="M4" s="65"/>
      <c r="N4" s="81" t="s">
        <v>246</v>
      </c>
      <c r="O4" s="82"/>
      <c r="P4" s="88" t="s">
        <v>247</v>
      </c>
      <c r="Q4" s="76"/>
      <c r="R4" s="70"/>
    </row>
    <row r="5" spans="1:20" ht="36.75" customHeight="1" thickBot="1" x14ac:dyDescent="0.25">
      <c r="A5" s="71"/>
      <c r="B5" s="71"/>
      <c r="C5" s="86"/>
      <c r="D5" s="4" t="s">
        <v>13</v>
      </c>
      <c r="E5" s="59" t="s">
        <v>14</v>
      </c>
      <c r="F5" s="4" t="s">
        <v>13</v>
      </c>
      <c r="G5" s="59" t="s">
        <v>14</v>
      </c>
      <c r="H5" s="4" t="s">
        <v>13</v>
      </c>
      <c r="I5" s="59" t="s">
        <v>14</v>
      </c>
      <c r="J5" s="4" t="s">
        <v>13</v>
      </c>
      <c r="K5" s="59" t="s">
        <v>14</v>
      </c>
      <c r="L5" s="4" t="s">
        <v>13</v>
      </c>
      <c r="M5" s="59" t="s">
        <v>14</v>
      </c>
      <c r="N5" s="4" t="s">
        <v>13</v>
      </c>
      <c r="O5" s="59" t="s">
        <v>14</v>
      </c>
      <c r="P5" s="4" t="s">
        <v>13</v>
      </c>
      <c r="Q5" s="77"/>
      <c r="R5" s="86"/>
    </row>
    <row r="6" spans="1:20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</row>
    <row r="7" spans="1:20" s="12" customFormat="1" ht="15.75" x14ac:dyDescent="0.25">
      <c r="A7" s="48" t="s">
        <v>87</v>
      </c>
      <c r="B7" s="9" t="s">
        <v>88</v>
      </c>
      <c r="C7" s="10">
        <f>SUM(C8:C16)</f>
        <v>5637107.5</v>
      </c>
      <c r="D7" s="10"/>
      <c r="E7" s="10">
        <f t="shared" ref="E7:R7" si="0">SUM(E8:E16)</f>
        <v>5637107.5</v>
      </c>
      <c r="F7" s="10">
        <f t="shared" si="0"/>
        <v>-150899.19999999943</v>
      </c>
      <c r="G7" s="10">
        <f t="shared" si="0"/>
        <v>5486208.3000000007</v>
      </c>
      <c r="H7" s="10">
        <f t="shared" si="0"/>
        <v>-101399.1000000003</v>
      </c>
      <c r="I7" s="10">
        <f t="shared" si="0"/>
        <v>5384809.2000000002</v>
      </c>
      <c r="J7" s="10"/>
      <c r="K7" s="10">
        <f t="shared" si="0"/>
        <v>5384809.2000000002</v>
      </c>
      <c r="L7" s="10">
        <f t="shared" si="0"/>
        <v>-506548.2</v>
      </c>
      <c r="M7" s="10">
        <f t="shared" si="0"/>
        <v>4878261</v>
      </c>
      <c r="N7" s="10"/>
      <c r="O7" s="10">
        <f t="shared" si="0"/>
        <v>4878261</v>
      </c>
      <c r="P7" s="10">
        <f t="shared" si="0"/>
        <v>23398.000000000466</v>
      </c>
      <c r="Q7" s="10">
        <f t="shared" si="0"/>
        <v>4901659</v>
      </c>
      <c r="R7" s="89">
        <f>SUM(R8:R16)</f>
        <v>-735448.49999999919</v>
      </c>
      <c r="S7" s="49"/>
      <c r="T7" s="11"/>
    </row>
    <row r="8" spans="1:20" ht="43.5" customHeight="1" x14ac:dyDescent="0.25">
      <c r="A8" s="50" t="s">
        <v>89</v>
      </c>
      <c r="B8" s="51" t="s">
        <v>90</v>
      </c>
      <c r="C8" s="15">
        <v>4920.6000000000004</v>
      </c>
      <c r="D8" s="16"/>
      <c r="E8" s="52">
        <f>C8+D8</f>
        <v>4920.6000000000004</v>
      </c>
      <c r="F8" s="53"/>
      <c r="G8" s="52">
        <f>E8+F8</f>
        <v>4920.6000000000004</v>
      </c>
      <c r="H8" s="53"/>
      <c r="I8" s="52">
        <f>G8+H8</f>
        <v>4920.6000000000004</v>
      </c>
      <c r="J8" s="53"/>
      <c r="K8" s="52">
        <f>I8+J8</f>
        <v>4920.6000000000004</v>
      </c>
      <c r="L8" s="53"/>
      <c r="M8" s="52">
        <f>K8+L8</f>
        <v>4920.6000000000004</v>
      </c>
      <c r="N8" s="53"/>
      <c r="O8" s="52">
        <f>M8+N8</f>
        <v>4920.6000000000004</v>
      </c>
      <c r="P8" s="53"/>
      <c r="Q8" s="52">
        <f>O8+P8</f>
        <v>4920.6000000000004</v>
      </c>
      <c r="R8" s="18"/>
      <c r="S8" s="49"/>
      <c r="T8" s="11"/>
    </row>
    <row r="9" spans="1:20" ht="50.25" customHeight="1" x14ac:dyDescent="0.25">
      <c r="A9" s="50" t="s">
        <v>91</v>
      </c>
      <c r="B9" s="51" t="s">
        <v>92</v>
      </c>
      <c r="C9" s="15">
        <v>212604.2</v>
      </c>
      <c r="D9" s="24"/>
      <c r="E9" s="52">
        <f t="shared" ref="E9:E72" si="1">C9+D9</f>
        <v>212604.2</v>
      </c>
      <c r="F9" s="53">
        <v>-1.8</v>
      </c>
      <c r="G9" s="52">
        <f t="shared" ref="G9:G72" si="2">E9+F9</f>
        <v>212602.40000000002</v>
      </c>
      <c r="H9" s="53"/>
      <c r="I9" s="52">
        <f t="shared" ref="I9:I72" si="3">G9+H9</f>
        <v>212602.40000000002</v>
      </c>
      <c r="J9" s="53"/>
      <c r="K9" s="52">
        <f t="shared" ref="K9:K72" si="4">I9+J9</f>
        <v>212602.40000000002</v>
      </c>
      <c r="L9" s="53"/>
      <c r="M9" s="52">
        <f t="shared" ref="M9:M72" si="5">K9+L9</f>
        <v>212602.40000000002</v>
      </c>
      <c r="N9" s="53"/>
      <c r="O9" s="52">
        <f t="shared" ref="O9:O72" si="6">M9+N9</f>
        <v>212602.40000000002</v>
      </c>
      <c r="P9" s="53"/>
      <c r="Q9" s="52">
        <f t="shared" ref="Q9:Q72" si="7">O9+P9</f>
        <v>212602.40000000002</v>
      </c>
      <c r="R9" s="18">
        <f t="shared" ref="R9:R72" si="8">D9+F9+H9+J9+L9+N9+P9</f>
        <v>-1.8</v>
      </c>
      <c r="S9" s="49"/>
      <c r="T9" s="11"/>
    </row>
    <row r="10" spans="1:20" ht="57.75" customHeight="1" x14ac:dyDescent="0.25">
      <c r="A10" s="50" t="s">
        <v>93</v>
      </c>
      <c r="B10" s="51" t="s">
        <v>94</v>
      </c>
      <c r="C10" s="15">
        <v>256839.8</v>
      </c>
      <c r="D10" s="24"/>
      <c r="E10" s="52">
        <f t="shared" si="1"/>
        <v>256839.8</v>
      </c>
      <c r="F10" s="53">
        <v>-9.5</v>
      </c>
      <c r="G10" s="52">
        <f t="shared" si="2"/>
        <v>256830.3</v>
      </c>
      <c r="H10" s="53"/>
      <c r="I10" s="52">
        <f t="shared" si="3"/>
        <v>256830.3</v>
      </c>
      <c r="J10" s="53"/>
      <c r="K10" s="52">
        <f t="shared" si="4"/>
        <v>256830.3</v>
      </c>
      <c r="L10" s="53"/>
      <c r="M10" s="52">
        <f t="shared" si="5"/>
        <v>256830.3</v>
      </c>
      <c r="N10" s="53"/>
      <c r="O10" s="52">
        <f t="shared" si="6"/>
        <v>256830.3</v>
      </c>
      <c r="P10" s="53"/>
      <c r="Q10" s="52">
        <f t="shared" si="7"/>
        <v>256830.3</v>
      </c>
      <c r="R10" s="18">
        <f t="shared" si="8"/>
        <v>-9.5</v>
      </c>
      <c r="S10" s="49"/>
      <c r="T10" s="11"/>
    </row>
    <row r="11" spans="1:20" ht="17.25" customHeight="1" x14ac:dyDescent="0.25">
      <c r="A11" s="50" t="s">
        <v>95</v>
      </c>
      <c r="B11" s="51" t="s">
        <v>96</v>
      </c>
      <c r="C11" s="15">
        <v>347730.5</v>
      </c>
      <c r="D11" s="24"/>
      <c r="E11" s="52">
        <f t="shared" si="1"/>
        <v>347730.5</v>
      </c>
      <c r="F11" s="53">
        <v>23000</v>
      </c>
      <c r="G11" s="52">
        <f t="shared" si="2"/>
        <v>370730.5</v>
      </c>
      <c r="H11" s="53">
        <v>-42.200000000011642</v>
      </c>
      <c r="I11" s="52">
        <f t="shared" si="3"/>
        <v>370688.3</v>
      </c>
      <c r="J11" s="53"/>
      <c r="K11" s="52">
        <f t="shared" si="4"/>
        <v>370688.3</v>
      </c>
      <c r="L11" s="53"/>
      <c r="M11" s="52">
        <f t="shared" si="5"/>
        <v>370688.3</v>
      </c>
      <c r="N11" s="53"/>
      <c r="O11" s="52">
        <f t="shared" si="6"/>
        <v>370688.3</v>
      </c>
      <c r="P11" s="53">
        <v>5000</v>
      </c>
      <c r="Q11" s="52">
        <f t="shared" si="7"/>
        <v>375688.3</v>
      </c>
      <c r="R11" s="18">
        <f t="shared" si="8"/>
        <v>27957.799999999988</v>
      </c>
      <c r="S11" s="49"/>
      <c r="T11" s="11"/>
    </row>
    <row r="12" spans="1:20" ht="38.25" x14ac:dyDescent="0.25">
      <c r="A12" s="50" t="s">
        <v>97</v>
      </c>
      <c r="B12" s="51" t="s">
        <v>98</v>
      </c>
      <c r="C12" s="15">
        <v>206962.9</v>
      </c>
      <c r="D12" s="24"/>
      <c r="E12" s="52">
        <f t="shared" si="1"/>
        <v>206962.9</v>
      </c>
      <c r="F12" s="53">
        <v>-5</v>
      </c>
      <c r="G12" s="52">
        <f t="shared" si="2"/>
        <v>206957.9</v>
      </c>
      <c r="H12" s="53"/>
      <c r="I12" s="52">
        <f t="shared" si="3"/>
        <v>206957.9</v>
      </c>
      <c r="J12" s="53"/>
      <c r="K12" s="52">
        <f t="shared" si="4"/>
        <v>206957.9</v>
      </c>
      <c r="L12" s="53"/>
      <c r="M12" s="52">
        <f t="shared" si="5"/>
        <v>206957.9</v>
      </c>
      <c r="N12" s="53"/>
      <c r="O12" s="52">
        <f t="shared" si="6"/>
        <v>206957.9</v>
      </c>
      <c r="P12" s="53"/>
      <c r="Q12" s="52">
        <f t="shared" si="7"/>
        <v>206957.9</v>
      </c>
      <c r="R12" s="18">
        <f t="shared" si="8"/>
        <v>-5</v>
      </c>
      <c r="S12" s="49"/>
      <c r="T12" s="11"/>
    </row>
    <row r="13" spans="1:20" ht="17.25" customHeight="1" x14ac:dyDescent="0.25">
      <c r="A13" s="50" t="s">
        <v>99</v>
      </c>
      <c r="B13" s="51" t="s">
        <v>100</v>
      </c>
      <c r="C13" s="15">
        <v>92619.1</v>
      </c>
      <c r="D13" s="24"/>
      <c r="E13" s="52">
        <f t="shared" si="1"/>
        <v>92619.1</v>
      </c>
      <c r="F13" s="53"/>
      <c r="G13" s="52">
        <f t="shared" si="2"/>
        <v>92619.1</v>
      </c>
      <c r="H13" s="53">
        <v>59999.399999999994</v>
      </c>
      <c r="I13" s="52">
        <f t="shared" si="3"/>
        <v>152618.5</v>
      </c>
      <c r="J13" s="53"/>
      <c r="K13" s="52">
        <f t="shared" si="4"/>
        <v>152618.5</v>
      </c>
      <c r="L13" s="53"/>
      <c r="M13" s="52">
        <f t="shared" si="5"/>
        <v>152618.5</v>
      </c>
      <c r="N13" s="53"/>
      <c r="O13" s="52">
        <f t="shared" si="6"/>
        <v>152618.5</v>
      </c>
      <c r="P13" s="53"/>
      <c r="Q13" s="52">
        <f t="shared" si="7"/>
        <v>152618.5</v>
      </c>
      <c r="R13" s="18">
        <f t="shared" si="8"/>
        <v>59999.399999999994</v>
      </c>
      <c r="S13" s="49"/>
      <c r="T13" s="11"/>
    </row>
    <row r="14" spans="1:20" ht="16.5" customHeight="1" x14ac:dyDescent="0.25">
      <c r="A14" s="50" t="s">
        <v>101</v>
      </c>
      <c r="B14" s="51" t="s">
        <v>102</v>
      </c>
      <c r="C14" s="15">
        <v>300000</v>
      </c>
      <c r="D14" s="24"/>
      <c r="E14" s="52">
        <f t="shared" si="1"/>
        <v>300000</v>
      </c>
      <c r="F14" s="53"/>
      <c r="G14" s="52">
        <f t="shared" si="2"/>
        <v>300000</v>
      </c>
      <c r="H14" s="53"/>
      <c r="I14" s="52">
        <f t="shared" si="3"/>
        <v>300000</v>
      </c>
      <c r="J14" s="53"/>
      <c r="K14" s="52">
        <f t="shared" si="4"/>
        <v>300000</v>
      </c>
      <c r="L14" s="53">
        <v>-1330</v>
      </c>
      <c r="M14" s="52">
        <f t="shared" si="5"/>
        <v>298670</v>
      </c>
      <c r="N14" s="53"/>
      <c r="O14" s="52">
        <f t="shared" si="6"/>
        <v>298670</v>
      </c>
      <c r="P14" s="53">
        <v>-130</v>
      </c>
      <c r="Q14" s="52">
        <f t="shared" si="7"/>
        <v>298540</v>
      </c>
      <c r="R14" s="18">
        <f t="shared" si="8"/>
        <v>-1460</v>
      </c>
      <c r="S14" s="49"/>
      <c r="T14" s="11"/>
    </row>
    <row r="15" spans="1:20" ht="26.25" x14ac:dyDescent="0.25">
      <c r="A15" s="50" t="s">
        <v>103</v>
      </c>
      <c r="B15" s="54" t="s">
        <v>104</v>
      </c>
      <c r="C15" s="15">
        <v>197.3</v>
      </c>
      <c r="D15" s="24"/>
      <c r="E15" s="52">
        <f t="shared" si="1"/>
        <v>197.3</v>
      </c>
      <c r="F15" s="53"/>
      <c r="G15" s="52">
        <f t="shared" si="2"/>
        <v>197.3</v>
      </c>
      <c r="H15" s="53"/>
      <c r="I15" s="52">
        <f t="shared" si="3"/>
        <v>197.3</v>
      </c>
      <c r="J15" s="53"/>
      <c r="K15" s="52">
        <f t="shared" si="4"/>
        <v>197.3</v>
      </c>
      <c r="L15" s="53"/>
      <c r="M15" s="52">
        <f t="shared" si="5"/>
        <v>197.3</v>
      </c>
      <c r="N15" s="53"/>
      <c r="O15" s="52">
        <f t="shared" si="6"/>
        <v>197.3</v>
      </c>
      <c r="P15" s="53"/>
      <c r="Q15" s="52">
        <f t="shared" si="7"/>
        <v>197.3</v>
      </c>
      <c r="R15" s="18"/>
      <c r="S15" s="49"/>
      <c r="T15" s="11"/>
    </row>
    <row r="16" spans="1:20" ht="19.5" customHeight="1" x14ac:dyDescent="0.25">
      <c r="A16" s="50" t="s">
        <v>105</v>
      </c>
      <c r="B16" s="51" t="s">
        <v>106</v>
      </c>
      <c r="C16" s="15">
        <v>4215233.0999999996</v>
      </c>
      <c r="D16" s="24"/>
      <c r="E16" s="52">
        <f t="shared" si="1"/>
        <v>4215233.0999999996</v>
      </c>
      <c r="F16" s="53">
        <v>-173882.89999999944</v>
      </c>
      <c r="G16" s="52">
        <f t="shared" si="2"/>
        <v>4041350.2</v>
      </c>
      <c r="H16" s="53">
        <v>-161356.30000000028</v>
      </c>
      <c r="I16" s="52">
        <f t="shared" si="3"/>
        <v>3879993.9</v>
      </c>
      <c r="J16" s="53"/>
      <c r="K16" s="52">
        <f t="shared" si="4"/>
        <v>3879993.9</v>
      </c>
      <c r="L16" s="53">
        <v>-505218.2</v>
      </c>
      <c r="M16" s="52">
        <f t="shared" si="5"/>
        <v>3374775.6999999997</v>
      </c>
      <c r="N16" s="53"/>
      <c r="O16" s="52">
        <f t="shared" si="6"/>
        <v>3374775.6999999997</v>
      </c>
      <c r="P16" s="53">
        <v>18528.000000000466</v>
      </c>
      <c r="Q16" s="52">
        <f t="shared" si="7"/>
        <v>3393303.7</v>
      </c>
      <c r="R16" s="18">
        <f t="shared" si="8"/>
        <v>-821929.39999999921</v>
      </c>
      <c r="S16" s="49"/>
      <c r="T16" s="11"/>
    </row>
    <row r="17" spans="1:20" s="12" customFormat="1" ht="17.25" customHeight="1" x14ac:dyDescent="0.25">
      <c r="A17" s="55" t="s">
        <v>107</v>
      </c>
      <c r="B17" s="28" t="s">
        <v>108</v>
      </c>
      <c r="C17" s="29">
        <f>SUM(C18:C19)</f>
        <v>47529.799999999996</v>
      </c>
      <c r="D17" s="29"/>
      <c r="E17" s="29">
        <f t="shared" ref="E17:R17" si="9">SUM(E18:E19)</f>
        <v>47529.799999999996</v>
      </c>
      <c r="F17" s="29"/>
      <c r="G17" s="29">
        <f t="shared" si="9"/>
        <v>47529.799999999996</v>
      </c>
      <c r="H17" s="29"/>
      <c r="I17" s="29">
        <f t="shared" si="9"/>
        <v>47529.799999999996</v>
      </c>
      <c r="J17" s="29"/>
      <c r="K17" s="29">
        <f t="shared" si="9"/>
        <v>47529.799999999996</v>
      </c>
      <c r="L17" s="29"/>
      <c r="M17" s="29">
        <f t="shared" si="9"/>
        <v>47529.799999999996</v>
      </c>
      <c r="N17" s="29"/>
      <c r="O17" s="29">
        <f t="shared" si="9"/>
        <v>47529.799999999996</v>
      </c>
      <c r="P17" s="29"/>
      <c r="Q17" s="29">
        <f t="shared" si="9"/>
        <v>47529.799999999996</v>
      </c>
      <c r="R17" s="90"/>
      <c r="S17" s="49"/>
      <c r="T17" s="11"/>
    </row>
    <row r="18" spans="1:20" ht="16.5" customHeight="1" x14ac:dyDescent="0.25">
      <c r="A18" s="50" t="s">
        <v>109</v>
      </c>
      <c r="B18" s="51" t="s">
        <v>110</v>
      </c>
      <c r="C18" s="15">
        <v>45093.1</v>
      </c>
      <c r="D18" s="24"/>
      <c r="E18" s="52">
        <f t="shared" si="1"/>
        <v>45093.1</v>
      </c>
      <c r="F18" s="53"/>
      <c r="G18" s="52">
        <f t="shared" si="2"/>
        <v>45093.1</v>
      </c>
      <c r="H18" s="53"/>
      <c r="I18" s="52">
        <f t="shared" si="3"/>
        <v>45093.1</v>
      </c>
      <c r="J18" s="53"/>
      <c r="K18" s="52">
        <f t="shared" si="4"/>
        <v>45093.1</v>
      </c>
      <c r="L18" s="53"/>
      <c r="M18" s="52">
        <f t="shared" si="5"/>
        <v>45093.1</v>
      </c>
      <c r="N18" s="53"/>
      <c r="O18" s="52">
        <f t="shared" si="6"/>
        <v>45093.1</v>
      </c>
      <c r="P18" s="53"/>
      <c r="Q18" s="52">
        <f t="shared" si="7"/>
        <v>45093.1</v>
      </c>
      <c r="R18" s="18"/>
      <c r="S18" s="49"/>
      <c r="T18" s="11"/>
    </row>
    <row r="19" spans="1:20" ht="18" customHeight="1" x14ac:dyDescent="0.25">
      <c r="A19" s="50" t="s">
        <v>111</v>
      </c>
      <c r="B19" s="51" t="s">
        <v>112</v>
      </c>
      <c r="C19" s="15">
        <v>2436.6999999999998</v>
      </c>
      <c r="D19" s="24"/>
      <c r="E19" s="52">
        <f t="shared" si="1"/>
        <v>2436.6999999999998</v>
      </c>
      <c r="F19" s="53"/>
      <c r="G19" s="52">
        <f t="shared" si="2"/>
        <v>2436.6999999999998</v>
      </c>
      <c r="H19" s="53"/>
      <c r="I19" s="52">
        <f t="shared" si="3"/>
        <v>2436.6999999999998</v>
      </c>
      <c r="J19" s="53"/>
      <c r="K19" s="52">
        <f t="shared" si="4"/>
        <v>2436.6999999999998</v>
      </c>
      <c r="L19" s="53"/>
      <c r="M19" s="52">
        <f t="shared" si="5"/>
        <v>2436.6999999999998</v>
      </c>
      <c r="N19" s="53"/>
      <c r="O19" s="52">
        <f t="shared" si="6"/>
        <v>2436.6999999999998</v>
      </c>
      <c r="P19" s="53"/>
      <c r="Q19" s="52">
        <f t="shared" si="7"/>
        <v>2436.6999999999998</v>
      </c>
      <c r="R19" s="18"/>
      <c r="S19" s="49"/>
      <c r="T19" s="11"/>
    </row>
    <row r="20" spans="1:20" s="12" customFormat="1" ht="29.25" customHeight="1" x14ac:dyDescent="0.25">
      <c r="A20" s="55" t="s">
        <v>113</v>
      </c>
      <c r="B20" s="28" t="s">
        <v>114</v>
      </c>
      <c r="C20" s="29">
        <f>SUM(C21:C24)</f>
        <v>513721.5</v>
      </c>
      <c r="D20" s="29"/>
      <c r="E20" s="29">
        <f t="shared" ref="E20:R20" si="10">SUM(E21:E24)</f>
        <v>513721.5</v>
      </c>
      <c r="F20" s="29">
        <f t="shared" si="10"/>
        <v>-10.199999999999999</v>
      </c>
      <c r="G20" s="29">
        <f t="shared" si="10"/>
        <v>513711.29999999993</v>
      </c>
      <c r="H20" s="29">
        <f t="shared" si="10"/>
        <v>10000</v>
      </c>
      <c r="I20" s="29">
        <f t="shared" si="10"/>
        <v>523711.29999999993</v>
      </c>
      <c r="J20" s="29"/>
      <c r="K20" s="29">
        <f t="shared" si="10"/>
        <v>523711.29999999993</v>
      </c>
      <c r="L20" s="29">
        <f t="shared" si="10"/>
        <v>-65.000000000011639</v>
      </c>
      <c r="M20" s="29">
        <f t="shared" si="10"/>
        <v>523646.3</v>
      </c>
      <c r="N20" s="29"/>
      <c r="O20" s="29">
        <f t="shared" si="10"/>
        <v>523646.3</v>
      </c>
      <c r="P20" s="29">
        <f t="shared" si="10"/>
        <v>42748.100000000006</v>
      </c>
      <c r="Q20" s="29">
        <f t="shared" si="10"/>
        <v>566394.4</v>
      </c>
      <c r="R20" s="90">
        <f t="shared" si="10"/>
        <v>52672.899999999994</v>
      </c>
      <c r="S20" s="49"/>
      <c r="T20" s="11"/>
    </row>
    <row r="21" spans="1:20" ht="18" customHeight="1" x14ac:dyDescent="0.25">
      <c r="A21" s="50" t="s">
        <v>115</v>
      </c>
      <c r="B21" s="51" t="s">
        <v>116</v>
      </c>
      <c r="C21" s="15">
        <v>211965.8</v>
      </c>
      <c r="D21" s="24"/>
      <c r="E21" s="52">
        <f t="shared" si="1"/>
        <v>211965.8</v>
      </c>
      <c r="F21" s="53">
        <v>-8.6999999999999993</v>
      </c>
      <c r="G21" s="52">
        <f t="shared" si="2"/>
        <v>211957.09999999998</v>
      </c>
      <c r="H21" s="53"/>
      <c r="I21" s="52">
        <f t="shared" si="3"/>
        <v>211957.09999999998</v>
      </c>
      <c r="J21" s="53"/>
      <c r="K21" s="52">
        <f t="shared" si="4"/>
        <v>211957.09999999998</v>
      </c>
      <c r="L21" s="53"/>
      <c r="M21" s="52">
        <f t="shared" si="5"/>
        <v>211957.09999999998</v>
      </c>
      <c r="N21" s="53"/>
      <c r="O21" s="52">
        <f t="shared" si="6"/>
        <v>211957.09999999998</v>
      </c>
      <c r="P21" s="53"/>
      <c r="Q21" s="52">
        <f t="shared" si="7"/>
        <v>211957.09999999998</v>
      </c>
      <c r="R21" s="18">
        <f t="shared" si="8"/>
        <v>-8.6999999999999993</v>
      </c>
      <c r="S21" s="49"/>
      <c r="T21" s="11"/>
    </row>
    <row r="22" spans="1:20" ht="38.25" x14ac:dyDescent="0.25">
      <c r="A22" s="50" t="s">
        <v>117</v>
      </c>
      <c r="B22" s="51" t="s">
        <v>118</v>
      </c>
      <c r="C22" s="15">
        <v>176865.1</v>
      </c>
      <c r="D22" s="24"/>
      <c r="E22" s="52">
        <f t="shared" si="1"/>
        <v>176865.1</v>
      </c>
      <c r="F22" s="53">
        <v>-1.5</v>
      </c>
      <c r="G22" s="52">
        <f t="shared" si="2"/>
        <v>176863.6</v>
      </c>
      <c r="H22" s="53">
        <v>10000</v>
      </c>
      <c r="I22" s="52">
        <f t="shared" si="3"/>
        <v>186863.6</v>
      </c>
      <c r="J22" s="53"/>
      <c r="K22" s="52">
        <f t="shared" si="4"/>
        <v>186863.6</v>
      </c>
      <c r="L22" s="53">
        <v>-46.200000000011642</v>
      </c>
      <c r="M22" s="52">
        <f t="shared" si="5"/>
        <v>186817.4</v>
      </c>
      <c r="N22" s="53"/>
      <c r="O22" s="52">
        <f t="shared" si="6"/>
        <v>186817.4</v>
      </c>
      <c r="P22" s="53">
        <v>38248.100000000006</v>
      </c>
      <c r="Q22" s="52">
        <f t="shared" si="7"/>
        <v>225065.5</v>
      </c>
      <c r="R22" s="18">
        <f t="shared" si="8"/>
        <v>48200.399999999994</v>
      </c>
      <c r="S22" s="49"/>
      <c r="T22" s="11"/>
    </row>
    <row r="23" spans="1:20" ht="17.25" customHeight="1" x14ac:dyDescent="0.25">
      <c r="A23" s="50" t="s">
        <v>119</v>
      </c>
      <c r="B23" s="51" t="s">
        <v>120</v>
      </c>
      <c r="C23" s="15">
        <v>111390.6</v>
      </c>
      <c r="D23" s="24"/>
      <c r="E23" s="52">
        <f t="shared" si="1"/>
        <v>111390.6</v>
      </c>
      <c r="F23" s="53"/>
      <c r="G23" s="52">
        <f t="shared" si="2"/>
        <v>111390.6</v>
      </c>
      <c r="H23" s="53"/>
      <c r="I23" s="52">
        <f t="shared" si="3"/>
        <v>111390.6</v>
      </c>
      <c r="J23" s="53"/>
      <c r="K23" s="52">
        <f t="shared" si="4"/>
        <v>111390.6</v>
      </c>
      <c r="L23" s="53">
        <v>-18.8</v>
      </c>
      <c r="M23" s="52">
        <f t="shared" si="5"/>
        <v>111371.8</v>
      </c>
      <c r="N23" s="53"/>
      <c r="O23" s="52">
        <f t="shared" si="6"/>
        <v>111371.8</v>
      </c>
      <c r="P23" s="53">
        <v>4500</v>
      </c>
      <c r="Q23" s="52">
        <f t="shared" si="7"/>
        <v>115871.8</v>
      </c>
      <c r="R23" s="18">
        <f t="shared" si="8"/>
        <v>4481.2</v>
      </c>
      <c r="S23" s="49"/>
      <c r="T23" s="11"/>
    </row>
    <row r="24" spans="1:20" ht="16.5" customHeight="1" x14ac:dyDescent="0.25">
      <c r="A24" s="50" t="s">
        <v>121</v>
      </c>
      <c r="B24" s="51" t="s">
        <v>122</v>
      </c>
      <c r="C24" s="15">
        <v>13500</v>
      </c>
      <c r="D24" s="24"/>
      <c r="E24" s="52">
        <f t="shared" si="1"/>
        <v>13500</v>
      </c>
      <c r="F24" s="53"/>
      <c r="G24" s="52">
        <f t="shared" si="2"/>
        <v>13500</v>
      </c>
      <c r="H24" s="53"/>
      <c r="I24" s="52">
        <f t="shared" si="3"/>
        <v>13500</v>
      </c>
      <c r="J24" s="53"/>
      <c r="K24" s="52">
        <f t="shared" si="4"/>
        <v>13500</v>
      </c>
      <c r="L24" s="53"/>
      <c r="M24" s="52">
        <f t="shared" si="5"/>
        <v>13500</v>
      </c>
      <c r="N24" s="53"/>
      <c r="O24" s="52">
        <f t="shared" si="6"/>
        <v>13500</v>
      </c>
      <c r="P24" s="53"/>
      <c r="Q24" s="52">
        <f t="shared" si="7"/>
        <v>13500</v>
      </c>
      <c r="R24" s="18"/>
      <c r="S24" s="49"/>
      <c r="T24" s="11"/>
    </row>
    <row r="25" spans="1:20" s="12" customFormat="1" ht="19.5" customHeight="1" x14ac:dyDescent="0.25">
      <c r="A25" s="55" t="s">
        <v>123</v>
      </c>
      <c r="B25" s="28" t="s">
        <v>124</v>
      </c>
      <c r="C25" s="29">
        <f>SUM(C26:C35)</f>
        <v>16516749.6</v>
      </c>
      <c r="D25" s="29"/>
      <c r="E25" s="29">
        <f t="shared" ref="E25:R25" si="11">SUM(E26:E35)</f>
        <v>16516749.6</v>
      </c>
      <c r="F25" s="29">
        <f t="shared" si="11"/>
        <v>210831.60000000132</v>
      </c>
      <c r="G25" s="29">
        <f t="shared" si="11"/>
        <v>16727581.200000001</v>
      </c>
      <c r="H25" s="29">
        <f t="shared" si="11"/>
        <v>306236.80000000005</v>
      </c>
      <c r="I25" s="29">
        <f t="shared" si="11"/>
        <v>17033818</v>
      </c>
      <c r="J25" s="29"/>
      <c r="K25" s="29">
        <f t="shared" si="11"/>
        <v>17033818</v>
      </c>
      <c r="L25" s="29">
        <f t="shared" si="11"/>
        <v>-31398.900000000896</v>
      </c>
      <c r="M25" s="29">
        <f t="shared" si="11"/>
        <v>17002419.100000001</v>
      </c>
      <c r="N25" s="29"/>
      <c r="O25" s="29">
        <f t="shared" si="11"/>
        <v>17002419.100000001</v>
      </c>
      <c r="P25" s="29">
        <f t="shared" si="11"/>
        <v>99622.099999999977</v>
      </c>
      <c r="Q25" s="29">
        <f t="shared" si="11"/>
        <v>17102041.199999999</v>
      </c>
      <c r="R25" s="90">
        <f t="shared" si="11"/>
        <v>585291.60000000044</v>
      </c>
      <c r="S25" s="49"/>
      <c r="T25" s="11"/>
    </row>
    <row r="26" spans="1:20" ht="18" customHeight="1" x14ac:dyDescent="0.25">
      <c r="A26" s="50" t="s">
        <v>125</v>
      </c>
      <c r="B26" s="51" t="s">
        <v>126</v>
      </c>
      <c r="C26" s="15">
        <v>559671.9</v>
      </c>
      <c r="D26" s="24"/>
      <c r="E26" s="52">
        <f t="shared" si="1"/>
        <v>559671.9</v>
      </c>
      <c r="F26" s="53">
        <v>-174122.30000000005</v>
      </c>
      <c r="G26" s="52">
        <f t="shared" si="2"/>
        <v>385549.6</v>
      </c>
      <c r="H26" s="53"/>
      <c r="I26" s="52">
        <f t="shared" si="3"/>
        <v>385549.6</v>
      </c>
      <c r="J26" s="53"/>
      <c r="K26" s="52">
        <f t="shared" si="4"/>
        <v>385549.6</v>
      </c>
      <c r="L26" s="53">
        <v>-46896.799999999988</v>
      </c>
      <c r="M26" s="52">
        <f t="shared" si="5"/>
        <v>338652.8</v>
      </c>
      <c r="N26" s="53"/>
      <c r="O26" s="52">
        <f t="shared" si="6"/>
        <v>338652.8</v>
      </c>
      <c r="P26" s="53"/>
      <c r="Q26" s="52">
        <f t="shared" si="7"/>
        <v>338652.8</v>
      </c>
      <c r="R26" s="18">
        <f t="shared" si="8"/>
        <v>-221019.10000000003</v>
      </c>
      <c r="S26" s="49"/>
      <c r="T26" s="11"/>
    </row>
    <row r="27" spans="1:20" ht="18.75" customHeight="1" x14ac:dyDescent="0.25">
      <c r="A27" s="50" t="s">
        <v>127</v>
      </c>
      <c r="B27" s="51" t="s">
        <v>128</v>
      </c>
      <c r="C27" s="15">
        <v>1500</v>
      </c>
      <c r="D27" s="24"/>
      <c r="E27" s="52">
        <f t="shared" si="1"/>
        <v>1500</v>
      </c>
      <c r="F27" s="53">
        <v>80000</v>
      </c>
      <c r="G27" s="52">
        <f t="shared" si="2"/>
        <v>81500</v>
      </c>
      <c r="H27" s="53"/>
      <c r="I27" s="52">
        <f t="shared" si="3"/>
        <v>81500</v>
      </c>
      <c r="J27" s="53"/>
      <c r="K27" s="52">
        <f t="shared" si="4"/>
        <v>81500</v>
      </c>
      <c r="L27" s="53"/>
      <c r="M27" s="52">
        <f t="shared" si="5"/>
        <v>81500</v>
      </c>
      <c r="N27" s="53"/>
      <c r="O27" s="52">
        <f t="shared" si="6"/>
        <v>81500</v>
      </c>
      <c r="P27" s="53"/>
      <c r="Q27" s="52">
        <f t="shared" si="7"/>
        <v>81500</v>
      </c>
      <c r="R27" s="18">
        <f t="shared" si="8"/>
        <v>80000</v>
      </c>
      <c r="S27" s="49"/>
      <c r="T27" s="11"/>
    </row>
    <row r="28" spans="1:20" ht="18" customHeight="1" x14ac:dyDescent="0.25">
      <c r="A28" s="50" t="s">
        <v>129</v>
      </c>
      <c r="B28" s="51" t="s">
        <v>130</v>
      </c>
      <c r="C28" s="15">
        <v>2467069.5</v>
      </c>
      <c r="D28" s="24"/>
      <c r="E28" s="52">
        <f t="shared" si="1"/>
        <v>2467069.5</v>
      </c>
      <c r="F28" s="53">
        <v>-46132.100000000093</v>
      </c>
      <c r="G28" s="52">
        <f t="shared" si="2"/>
        <v>2420937.4</v>
      </c>
      <c r="H28" s="53"/>
      <c r="I28" s="52">
        <f t="shared" si="3"/>
        <v>2420937.4</v>
      </c>
      <c r="J28" s="53"/>
      <c r="K28" s="52">
        <f t="shared" si="4"/>
        <v>2420937.4</v>
      </c>
      <c r="L28" s="53">
        <v>92.300000000279397</v>
      </c>
      <c r="M28" s="52">
        <f t="shared" si="5"/>
        <v>2421029.7000000002</v>
      </c>
      <c r="N28" s="53"/>
      <c r="O28" s="52">
        <f t="shared" si="6"/>
        <v>2421029.7000000002</v>
      </c>
      <c r="P28" s="53"/>
      <c r="Q28" s="52">
        <f t="shared" si="7"/>
        <v>2421029.7000000002</v>
      </c>
      <c r="R28" s="18">
        <f t="shared" si="8"/>
        <v>-46039.799999999814</v>
      </c>
      <c r="S28" s="49"/>
      <c r="T28" s="11"/>
    </row>
    <row r="29" spans="1:20" ht="18.75" customHeight="1" x14ac:dyDescent="0.25">
      <c r="A29" s="50" t="s">
        <v>131</v>
      </c>
      <c r="B29" s="51" t="s">
        <v>132</v>
      </c>
      <c r="C29" s="15">
        <v>241388.2</v>
      </c>
      <c r="D29" s="24"/>
      <c r="E29" s="52">
        <f t="shared" si="1"/>
        <v>241388.2</v>
      </c>
      <c r="F29" s="53"/>
      <c r="G29" s="52">
        <f t="shared" si="2"/>
        <v>241388.2</v>
      </c>
      <c r="H29" s="53">
        <v>200000</v>
      </c>
      <c r="I29" s="52">
        <f t="shared" si="3"/>
        <v>441388.2</v>
      </c>
      <c r="J29" s="53"/>
      <c r="K29" s="52">
        <f t="shared" si="4"/>
        <v>441388.2</v>
      </c>
      <c r="L29" s="53">
        <v>7360.5999999999767</v>
      </c>
      <c r="M29" s="52">
        <f t="shared" si="5"/>
        <v>448748.79999999999</v>
      </c>
      <c r="N29" s="53"/>
      <c r="O29" s="52">
        <f t="shared" si="6"/>
        <v>448748.79999999999</v>
      </c>
      <c r="P29" s="53"/>
      <c r="Q29" s="52">
        <f t="shared" si="7"/>
        <v>448748.79999999999</v>
      </c>
      <c r="R29" s="18">
        <f t="shared" si="8"/>
        <v>207360.59999999998</v>
      </c>
      <c r="S29" s="49"/>
      <c r="T29" s="11"/>
    </row>
    <row r="30" spans="1:20" ht="18.75" customHeight="1" x14ac:dyDescent="0.25">
      <c r="A30" s="50" t="s">
        <v>133</v>
      </c>
      <c r="B30" s="51" t="s">
        <v>134</v>
      </c>
      <c r="C30" s="15">
        <v>315536.5</v>
      </c>
      <c r="D30" s="24"/>
      <c r="E30" s="52">
        <f t="shared" si="1"/>
        <v>315536.5</v>
      </c>
      <c r="F30" s="53"/>
      <c r="G30" s="52">
        <f t="shared" si="2"/>
        <v>315536.5</v>
      </c>
      <c r="H30" s="53">
        <v>2238.4000000000233</v>
      </c>
      <c r="I30" s="52">
        <f t="shared" si="3"/>
        <v>317774.90000000002</v>
      </c>
      <c r="J30" s="53"/>
      <c r="K30" s="52">
        <f t="shared" si="4"/>
        <v>317774.90000000002</v>
      </c>
      <c r="L30" s="53">
        <v>52.799999999988358</v>
      </c>
      <c r="M30" s="52">
        <f t="shared" si="5"/>
        <v>317827.7</v>
      </c>
      <c r="N30" s="53"/>
      <c r="O30" s="52">
        <f t="shared" si="6"/>
        <v>317827.7</v>
      </c>
      <c r="P30" s="53"/>
      <c r="Q30" s="52">
        <f t="shared" si="7"/>
        <v>317827.7</v>
      </c>
      <c r="R30" s="18">
        <f t="shared" si="8"/>
        <v>2291.2000000000116</v>
      </c>
      <c r="S30" s="49"/>
      <c r="T30" s="11"/>
    </row>
    <row r="31" spans="1:20" ht="17.25" customHeight="1" x14ac:dyDescent="0.25">
      <c r="A31" s="50" t="s">
        <v>135</v>
      </c>
      <c r="B31" s="51" t="s">
        <v>136</v>
      </c>
      <c r="C31" s="15">
        <v>328371.40000000002</v>
      </c>
      <c r="D31" s="24"/>
      <c r="E31" s="52">
        <f t="shared" si="1"/>
        <v>328371.40000000002</v>
      </c>
      <c r="F31" s="53">
        <v>-366</v>
      </c>
      <c r="G31" s="52">
        <f t="shared" si="2"/>
        <v>328005.40000000002</v>
      </c>
      <c r="H31" s="53"/>
      <c r="I31" s="52">
        <f t="shared" si="3"/>
        <v>328005.40000000002</v>
      </c>
      <c r="J31" s="53"/>
      <c r="K31" s="52">
        <f t="shared" si="4"/>
        <v>328005.40000000002</v>
      </c>
      <c r="L31" s="53">
        <v>11625.599999999977</v>
      </c>
      <c r="M31" s="52">
        <f t="shared" si="5"/>
        <v>339631</v>
      </c>
      <c r="N31" s="53"/>
      <c r="O31" s="52">
        <f t="shared" si="6"/>
        <v>339631</v>
      </c>
      <c r="P31" s="53">
        <v>-23.900000000023283</v>
      </c>
      <c r="Q31" s="52">
        <f t="shared" si="7"/>
        <v>339607.1</v>
      </c>
      <c r="R31" s="18">
        <f t="shared" si="8"/>
        <v>11235.699999999953</v>
      </c>
      <c r="S31" s="49"/>
      <c r="T31" s="11"/>
    </row>
    <row r="32" spans="1:20" ht="18" customHeight="1" x14ac:dyDescent="0.25">
      <c r="A32" s="50" t="s">
        <v>137</v>
      </c>
      <c r="B32" s="51" t="s">
        <v>138</v>
      </c>
      <c r="C32" s="15">
        <v>12132463.199999999</v>
      </c>
      <c r="D32" s="24"/>
      <c r="E32" s="52">
        <f t="shared" si="1"/>
        <v>12132463.199999999</v>
      </c>
      <c r="F32" s="53">
        <v>359652.60000000149</v>
      </c>
      <c r="G32" s="52">
        <f t="shared" si="2"/>
        <v>12492115.800000001</v>
      </c>
      <c r="H32" s="53">
        <v>100000</v>
      </c>
      <c r="I32" s="52">
        <f t="shared" si="3"/>
        <v>12592115.800000001</v>
      </c>
      <c r="J32" s="53"/>
      <c r="K32" s="52">
        <f t="shared" si="4"/>
        <v>12592115.800000001</v>
      </c>
      <c r="L32" s="53">
        <v>-202.20000000111759</v>
      </c>
      <c r="M32" s="52">
        <f t="shared" si="5"/>
        <v>12591913.6</v>
      </c>
      <c r="N32" s="53"/>
      <c r="O32" s="52">
        <f t="shared" si="6"/>
        <v>12591913.6</v>
      </c>
      <c r="P32" s="53">
        <v>100000</v>
      </c>
      <c r="Q32" s="52">
        <f t="shared" si="7"/>
        <v>12691913.6</v>
      </c>
      <c r="R32" s="18">
        <f t="shared" si="8"/>
        <v>559450.40000000037</v>
      </c>
      <c r="S32" s="49"/>
      <c r="T32" s="11"/>
    </row>
    <row r="33" spans="1:20" ht="18" customHeight="1" x14ac:dyDescent="0.25">
      <c r="A33" s="50" t="s">
        <v>139</v>
      </c>
      <c r="B33" s="51" t="s">
        <v>140</v>
      </c>
      <c r="C33" s="15">
        <v>44618</v>
      </c>
      <c r="D33" s="24"/>
      <c r="E33" s="52">
        <f t="shared" si="1"/>
        <v>44618</v>
      </c>
      <c r="F33" s="53"/>
      <c r="G33" s="52">
        <f t="shared" si="2"/>
        <v>44618</v>
      </c>
      <c r="H33" s="53"/>
      <c r="I33" s="52">
        <f t="shared" si="3"/>
        <v>44618</v>
      </c>
      <c r="J33" s="53"/>
      <c r="K33" s="52">
        <f t="shared" si="4"/>
        <v>44618</v>
      </c>
      <c r="L33" s="53"/>
      <c r="M33" s="52">
        <f t="shared" si="5"/>
        <v>44618</v>
      </c>
      <c r="N33" s="53"/>
      <c r="O33" s="52">
        <f t="shared" si="6"/>
        <v>44618</v>
      </c>
      <c r="P33" s="53"/>
      <c r="Q33" s="52">
        <f t="shared" si="7"/>
        <v>44618</v>
      </c>
      <c r="R33" s="18"/>
      <c r="S33" s="49"/>
      <c r="T33" s="11"/>
    </row>
    <row r="34" spans="1:20" ht="25.5" x14ac:dyDescent="0.25">
      <c r="A34" s="50" t="s">
        <v>141</v>
      </c>
      <c r="B34" s="51" t="s">
        <v>142</v>
      </c>
      <c r="C34" s="15">
        <v>6000</v>
      </c>
      <c r="D34" s="24"/>
      <c r="E34" s="52">
        <f t="shared" si="1"/>
        <v>6000</v>
      </c>
      <c r="F34" s="53"/>
      <c r="G34" s="52">
        <f t="shared" si="2"/>
        <v>6000</v>
      </c>
      <c r="H34" s="53"/>
      <c r="I34" s="52">
        <f t="shared" si="3"/>
        <v>6000</v>
      </c>
      <c r="J34" s="53"/>
      <c r="K34" s="52">
        <f t="shared" si="4"/>
        <v>6000</v>
      </c>
      <c r="L34" s="53"/>
      <c r="M34" s="52">
        <f t="shared" si="5"/>
        <v>6000</v>
      </c>
      <c r="N34" s="53"/>
      <c r="O34" s="52">
        <f t="shared" si="6"/>
        <v>6000</v>
      </c>
      <c r="P34" s="53"/>
      <c r="Q34" s="52">
        <f t="shared" si="7"/>
        <v>6000</v>
      </c>
      <c r="R34" s="18"/>
      <c r="S34" s="49"/>
      <c r="T34" s="11"/>
    </row>
    <row r="35" spans="1:20" ht="17.25" customHeight="1" x14ac:dyDescent="0.25">
      <c r="A35" s="50" t="s">
        <v>143</v>
      </c>
      <c r="B35" s="51" t="s">
        <v>144</v>
      </c>
      <c r="C35" s="15">
        <v>420130.9</v>
      </c>
      <c r="D35" s="24"/>
      <c r="E35" s="52">
        <f t="shared" si="1"/>
        <v>420130.9</v>
      </c>
      <c r="F35" s="53">
        <v>-8200.6000000000349</v>
      </c>
      <c r="G35" s="52">
        <f t="shared" si="2"/>
        <v>411930.3</v>
      </c>
      <c r="H35" s="53">
        <v>3998.4000000000233</v>
      </c>
      <c r="I35" s="52">
        <f t="shared" si="3"/>
        <v>415928.7</v>
      </c>
      <c r="J35" s="53"/>
      <c r="K35" s="52">
        <f t="shared" si="4"/>
        <v>415928.7</v>
      </c>
      <c r="L35" s="53">
        <v>-3431.2000000000116</v>
      </c>
      <c r="M35" s="52">
        <f t="shared" si="5"/>
        <v>412497.5</v>
      </c>
      <c r="N35" s="53"/>
      <c r="O35" s="52">
        <f t="shared" si="6"/>
        <v>412497.5</v>
      </c>
      <c r="P35" s="53">
        <v>-354</v>
      </c>
      <c r="Q35" s="52">
        <f t="shared" si="7"/>
        <v>412143.5</v>
      </c>
      <c r="R35" s="18">
        <f t="shared" si="8"/>
        <v>-7987.4000000000233</v>
      </c>
      <c r="S35" s="49"/>
      <c r="T35" s="11"/>
    </row>
    <row r="36" spans="1:20" s="12" customFormat="1" ht="20.25" customHeight="1" x14ac:dyDescent="0.25">
      <c r="A36" s="55" t="s">
        <v>145</v>
      </c>
      <c r="B36" s="28" t="s">
        <v>146</v>
      </c>
      <c r="C36" s="29">
        <f>SUM(C37:C40)</f>
        <v>2535480.5</v>
      </c>
      <c r="D36" s="29"/>
      <c r="E36" s="29">
        <f t="shared" ref="E36:R36" si="12">SUM(E37:E40)</f>
        <v>2535480.5</v>
      </c>
      <c r="F36" s="29">
        <f t="shared" si="12"/>
        <v>91155.499999999884</v>
      </c>
      <c r="G36" s="29">
        <f t="shared" si="12"/>
        <v>2626635.9999999995</v>
      </c>
      <c r="H36" s="29">
        <f t="shared" si="12"/>
        <v>342212.70000000007</v>
      </c>
      <c r="I36" s="29">
        <f t="shared" si="12"/>
        <v>2968848.7</v>
      </c>
      <c r="J36" s="29"/>
      <c r="K36" s="29">
        <f t="shared" si="12"/>
        <v>2968848.7</v>
      </c>
      <c r="L36" s="29">
        <f t="shared" si="12"/>
        <v>1384379.6</v>
      </c>
      <c r="M36" s="29">
        <f t="shared" si="12"/>
        <v>4353228.3000000007</v>
      </c>
      <c r="N36" s="29"/>
      <c r="O36" s="29">
        <f t="shared" si="12"/>
        <v>4353228.3000000007</v>
      </c>
      <c r="P36" s="29">
        <f t="shared" si="12"/>
        <v>935700.99999999977</v>
      </c>
      <c r="Q36" s="29">
        <f t="shared" si="12"/>
        <v>5288929.3</v>
      </c>
      <c r="R36" s="90">
        <f t="shared" si="12"/>
        <v>2753448.8</v>
      </c>
      <c r="S36" s="49"/>
      <c r="T36" s="11"/>
    </row>
    <row r="37" spans="1:20" ht="18.75" customHeight="1" x14ac:dyDescent="0.25">
      <c r="A37" s="50" t="s">
        <v>147</v>
      </c>
      <c r="B37" s="51" t="s">
        <v>148</v>
      </c>
      <c r="C37" s="15">
        <v>1012510.8</v>
      </c>
      <c r="D37" s="24"/>
      <c r="E37" s="52">
        <f t="shared" si="1"/>
        <v>1012510.8</v>
      </c>
      <c r="F37" s="53">
        <v>45027.59999999986</v>
      </c>
      <c r="G37" s="52">
        <f t="shared" si="2"/>
        <v>1057538.3999999999</v>
      </c>
      <c r="H37" s="53">
        <v>310144.10000000009</v>
      </c>
      <c r="I37" s="52">
        <f t="shared" si="3"/>
        <v>1367682.5</v>
      </c>
      <c r="J37" s="53"/>
      <c r="K37" s="52">
        <f t="shared" si="4"/>
        <v>1367682.5</v>
      </c>
      <c r="L37" s="53">
        <v>1211798.6000000001</v>
      </c>
      <c r="M37" s="52">
        <f t="shared" si="5"/>
        <v>2579481.1</v>
      </c>
      <c r="N37" s="53"/>
      <c r="O37" s="52">
        <f t="shared" si="6"/>
        <v>2579481.1</v>
      </c>
      <c r="P37" s="53">
        <v>49999.699999999721</v>
      </c>
      <c r="Q37" s="52">
        <f t="shared" si="7"/>
        <v>2629480.7999999998</v>
      </c>
      <c r="R37" s="18">
        <f t="shared" si="8"/>
        <v>1616969.9999999998</v>
      </c>
      <c r="S37" s="49"/>
      <c r="T37" s="11"/>
    </row>
    <row r="38" spans="1:20" ht="18.75" customHeight="1" x14ac:dyDescent="0.25">
      <c r="A38" s="50" t="s">
        <v>149</v>
      </c>
      <c r="B38" s="51" t="s">
        <v>150</v>
      </c>
      <c r="C38" s="15">
        <v>296946.2</v>
      </c>
      <c r="D38" s="24"/>
      <c r="E38" s="52">
        <f t="shared" si="1"/>
        <v>296946.2</v>
      </c>
      <c r="F38" s="53"/>
      <c r="G38" s="52">
        <f t="shared" si="2"/>
        <v>296946.2</v>
      </c>
      <c r="H38" s="53"/>
      <c r="I38" s="52">
        <f t="shared" si="3"/>
        <v>296946.2</v>
      </c>
      <c r="J38" s="53"/>
      <c r="K38" s="52">
        <f t="shared" si="4"/>
        <v>296946.2</v>
      </c>
      <c r="L38" s="53">
        <v>-319</v>
      </c>
      <c r="M38" s="52">
        <f t="shared" si="5"/>
        <v>296627.20000000001</v>
      </c>
      <c r="N38" s="53"/>
      <c r="O38" s="52">
        <f t="shared" si="6"/>
        <v>296627.20000000001</v>
      </c>
      <c r="P38" s="53"/>
      <c r="Q38" s="52">
        <f t="shared" si="7"/>
        <v>296627.20000000001</v>
      </c>
      <c r="R38" s="18">
        <f t="shared" si="8"/>
        <v>-319</v>
      </c>
      <c r="S38" s="49"/>
      <c r="T38" s="11"/>
    </row>
    <row r="39" spans="1:20" ht="16.5" customHeight="1" x14ac:dyDescent="0.25">
      <c r="A39" s="50" t="s">
        <v>151</v>
      </c>
      <c r="B39" s="51" t="s">
        <v>152</v>
      </c>
      <c r="C39" s="15">
        <v>905805</v>
      </c>
      <c r="D39" s="24"/>
      <c r="E39" s="52">
        <f t="shared" si="1"/>
        <v>905805</v>
      </c>
      <c r="F39" s="53"/>
      <c r="G39" s="52">
        <f t="shared" si="2"/>
        <v>905805</v>
      </c>
      <c r="H39" s="53"/>
      <c r="I39" s="52">
        <f t="shared" si="3"/>
        <v>905805</v>
      </c>
      <c r="J39" s="53"/>
      <c r="K39" s="52">
        <f t="shared" si="4"/>
        <v>905805</v>
      </c>
      <c r="L39" s="53">
        <v>172900</v>
      </c>
      <c r="M39" s="52">
        <f t="shared" si="5"/>
        <v>1078705</v>
      </c>
      <c r="N39" s="53"/>
      <c r="O39" s="52">
        <f t="shared" si="6"/>
        <v>1078705</v>
      </c>
      <c r="P39" s="53">
        <v>885701.3</v>
      </c>
      <c r="Q39" s="52">
        <f t="shared" si="7"/>
        <v>1964406.3</v>
      </c>
      <c r="R39" s="18">
        <f t="shared" si="8"/>
        <v>1058601.3</v>
      </c>
      <c r="S39" s="49"/>
      <c r="T39" s="11"/>
    </row>
    <row r="40" spans="1:20" ht="25.5" x14ac:dyDescent="0.25">
      <c r="A40" s="50" t="s">
        <v>153</v>
      </c>
      <c r="B40" s="51" t="s">
        <v>154</v>
      </c>
      <c r="C40" s="15">
        <v>320218.5</v>
      </c>
      <c r="D40" s="24"/>
      <c r="E40" s="52">
        <f t="shared" si="1"/>
        <v>320218.5</v>
      </c>
      <c r="F40" s="53">
        <v>46127.900000000023</v>
      </c>
      <c r="G40" s="52">
        <f t="shared" si="2"/>
        <v>366346.4</v>
      </c>
      <c r="H40" s="53">
        <v>32068.599999999977</v>
      </c>
      <c r="I40" s="52">
        <f t="shared" si="3"/>
        <v>398415</v>
      </c>
      <c r="J40" s="53"/>
      <c r="K40" s="52">
        <f t="shared" si="4"/>
        <v>398415</v>
      </c>
      <c r="L40" s="53"/>
      <c r="M40" s="52">
        <f t="shared" si="5"/>
        <v>398415</v>
      </c>
      <c r="N40" s="53"/>
      <c r="O40" s="52">
        <f t="shared" si="6"/>
        <v>398415</v>
      </c>
      <c r="P40" s="53"/>
      <c r="Q40" s="52">
        <f t="shared" si="7"/>
        <v>398415</v>
      </c>
      <c r="R40" s="18">
        <f t="shared" si="8"/>
        <v>78196.5</v>
      </c>
      <c r="S40" s="49"/>
      <c r="T40" s="11"/>
    </row>
    <row r="41" spans="1:20" s="12" customFormat="1" ht="18.75" customHeight="1" x14ac:dyDescent="0.25">
      <c r="A41" s="55" t="s">
        <v>155</v>
      </c>
      <c r="B41" s="28" t="s">
        <v>156</v>
      </c>
      <c r="C41" s="29">
        <f>SUM(C42:C45)</f>
        <v>88423.1</v>
      </c>
      <c r="D41" s="29"/>
      <c r="E41" s="29">
        <f t="shared" ref="E41:R41" si="13">SUM(E42:E45)</f>
        <v>88423.1</v>
      </c>
      <c r="F41" s="29"/>
      <c r="G41" s="29">
        <f t="shared" si="13"/>
        <v>88423.1</v>
      </c>
      <c r="H41" s="29">
        <f t="shared" si="13"/>
        <v>-23.7</v>
      </c>
      <c r="I41" s="29">
        <f t="shared" si="13"/>
        <v>88399.400000000009</v>
      </c>
      <c r="J41" s="29"/>
      <c r="K41" s="29">
        <f t="shared" si="13"/>
        <v>88399.400000000009</v>
      </c>
      <c r="L41" s="29"/>
      <c r="M41" s="29">
        <f t="shared" si="13"/>
        <v>88399.400000000009</v>
      </c>
      <c r="N41" s="29"/>
      <c r="O41" s="29">
        <f t="shared" si="13"/>
        <v>88399.400000000009</v>
      </c>
      <c r="P41" s="29"/>
      <c r="Q41" s="29">
        <f t="shared" si="13"/>
        <v>88399.400000000009</v>
      </c>
      <c r="R41" s="90">
        <f t="shared" si="13"/>
        <v>-23.7</v>
      </c>
      <c r="S41" s="49"/>
      <c r="T41" s="11"/>
    </row>
    <row r="42" spans="1:20" ht="15.75" x14ac:dyDescent="0.25">
      <c r="A42" s="50" t="s">
        <v>157</v>
      </c>
      <c r="B42" s="51" t="s">
        <v>158</v>
      </c>
      <c r="C42" s="15">
        <v>34047</v>
      </c>
      <c r="D42" s="24"/>
      <c r="E42" s="52">
        <f t="shared" si="1"/>
        <v>34047</v>
      </c>
      <c r="F42" s="53"/>
      <c r="G42" s="52">
        <f t="shared" si="2"/>
        <v>34047</v>
      </c>
      <c r="H42" s="53"/>
      <c r="I42" s="52">
        <f t="shared" si="3"/>
        <v>34047</v>
      </c>
      <c r="J42" s="53"/>
      <c r="K42" s="52">
        <f t="shared" si="4"/>
        <v>34047</v>
      </c>
      <c r="L42" s="53"/>
      <c r="M42" s="52">
        <f t="shared" si="5"/>
        <v>34047</v>
      </c>
      <c r="N42" s="53"/>
      <c r="O42" s="52">
        <f t="shared" si="6"/>
        <v>34047</v>
      </c>
      <c r="P42" s="53"/>
      <c r="Q42" s="52">
        <f t="shared" si="7"/>
        <v>34047</v>
      </c>
      <c r="R42" s="18"/>
      <c r="S42" s="49"/>
      <c r="T42" s="11"/>
    </row>
    <row r="43" spans="1:20" ht="25.5" x14ac:dyDescent="0.25">
      <c r="A43" s="50" t="s">
        <v>159</v>
      </c>
      <c r="B43" s="51" t="s">
        <v>160</v>
      </c>
      <c r="C43" s="15">
        <v>14550.8</v>
      </c>
      <c r="D43" s="24"/>
      <c r="E43" s="52">
        <f t="shared" si="1"/>
        <v>14550.8</v>
      </c>
      <c r="F43" s="53"/>
      <c r="G43" s="52">
        <f t="shared" si="2"/>
        <v>14550.8</v>
      </c>
      <c r="H43" s="53"/>
      <c r="I43" s="52">
        <f t="shared" si="3"/>
        <v>14550.8</v>
      </c>
      <c r="J43" s="53"/>
      <c r="K43" s="52">
        <f t="shared" si="4"/>
        <v>14550.8</v>
      </c>
      <c r="L43" s="53"/>
      <c r="M43" s="52">
        <f t="shared" si="5"/>
        <v>14550.8</v>
      </c>
      <c r="N43" s="53"/>
      <c r="O43" s="52">
        <f t="shared" si="6"/>
        <v>14550.8</v>
      </c>
      <c r="P43" s="53"/>
      <c r="Q43" s="52">
        <f t="shared" si="7"/>
        <v>14550.8</v>
      </c>
      <c r="R43" s="18"/>
      <c r="S43" s="49"/>
      <c r="T43" s="11"/>
    </row>
    <row r="44" spans="1:20" ht="25.5" x14ac:dyDescent="0.25">
      <c r="A44" s="50" t="s">
        <v>161</v>
      </c>
      <c r="B44" s="51" t="s">
        <v>162</v>
      </c>
      <c r="C44" s="15">
        <v>200</v>
      </c>
      <c r="D44" s="24"/>
      <c r="E44" s="52">
        <f t="shared" si="1"/>
        <v>200</v>
      </c>
      <c r="F44" s="53"/>
      <c r="G44" s="52">
        <f t="shared" si="2"/>
        <v>200</v>
      </c>
      <c r="H44" s="53"/>
      <c r="I44" s="52">
        <f t="shared" si="3"/>
        <v>200</v>
      </c>
      <c r="J44" s="53"/>
      <c r="K44" s="52">
        <f t="shared" si="4"/>
        <v>200</v>
      </c>
      <c r="L44" s="53"/>
      <c r="M44" s="52">
        <f t="shared" si="5"/>
        <v>200</v>
      </c>
      <c r="N44" s="53"/>
      <c r="O44" s="52">
        <f t="shared" si="6"/>
        <v>200</v>
      </c>
      <c r="P44" s="53"/>
      <c r="Q44" s="52">
        <f t="shared" si="7"/>
        <v>200</v>
      </c>
      <c r="R44" s="18"/>
      <c r="S44" s="49"/>
      <c r="T44" s="11"/>
    </row>
    <row r="45" spans="1:20" ht="20.25" customHeight="1" x14ac:dyDescent="0.25">
      <c r="A45" s="50" t="s">
        <v>163</v>
      </c>
      <c r="B45" s="51" t="s">
        <v>164</v>
      </c>
      <c r="C45" s="15">
        <v>39625.300000000003</v>
      </c>
      <c r="D45" s="24"/>
      <c r="E45" s="52">
        <f t="shared" si="1"/>
        <v>39625.300000000003</v>
      </c>
      <c r="F45" s="53"/>
      <c r="G45" s="52">
        <f t="shared" si="2"/>
        <v>39625.300000000003</v>
      </c>
      <c r="H45" s="53">
        <v>-23.7</v>
      </c>
      <c r="I45" s="52">
        <f t="shared" si="3"/>
        <v>39601.600000000006</v>
      </c>
      <c r="J45" s="53"/>
      <c r="K45" s="52">
        <f t="shared" si="4"/>
        <v>39601.600000000006</v>
      </c>
      <c r="L45" s="53"/>
      <c r="M45" s="52">
        <f t="shared" si="5"/>
        <v>39601.600000000006</v>
      </c>
      <c r="N45" s="53"/>
      <c r="O45" s="52">
        <f t="shared" si="6"/>
        <v>39601.600000000006</v>
      </c>
      <c r="P45" s="53"/>
      <c r="Q45" s="52">
        <f t="shared" si="7"/>
        <v>39601.600000000006</v>
      </c>
      <c r="R45" s="18">
        <f t="shared" si="8"/>
        <v>-23.7</v>
      </c>
      <c r="S45" s="49"/>
      <c r="T45" s="11"/>
    </row>
    <row r="46" spans="1:20" s="12" customFormat="1" ht="15.75" x14ac:dyDescent="0.25">
      <c r="A46" s="55" t="s">
        <v>165</v>
      </c>
      <c r="B46" s="28" t="s">
        <v>166</v>
      </c>
      <c r="C46" s="29">
        <f>SUM(C47:C53)</f>
        <v>26700872.099999998</v>
      </c>
      <c r="D46" s="29"/>
      <c r="E46" s="29">
        <f t="shared" ref="E46:R46" si="14">SUM(E47:E53)</f>
        <v>26700872.099999998</v>
      </c>
      <c r="F46" s="29">
        <f>SUM(F47:F53)</f>
        <v>378262.09999999928</v>
      </c>
      <c r="G46" s="29">
        <f t="shared" ref="G46:R46" si="15">SUM(G47:G53)</f>
        <v>27079134.199999996</v>
      </c>
      <c r="H46" s="29">
        <f t="shared" si="15"/>
        <v>46776.600000000908</v>
      </c>
      <c r="I46" s="29">
        <f t="shared" si="15"/>
        <v>27125910.799999997</v>
      </c>
      <c r="J46" s="29"/>
      <c r="K46" s="29">
        <f t="shared" si="15"/>
        <v>27125910.799999997</v>
      </c>
      <c r="L46" s="29">
        <f t="shared" si="15"/>
        <v>821479.99999999814</v>
      </c>
      <c r="M46" s="29">
        <f t="shared" si="15"/>
        <v>27947390.799999997</v>
      </c>
      <c r="N46" s="29"/>
      <c r="O46" s="29">
        <f t="shared" si="15"/>
        <v>27947390.799999997</v>
      </c>
      <c r="P46" s="29">
        <f t="shared" si="15"/>
        <v>10332.800000000687</v>
      </c>
      <c r="Q46" s="29">
        <f t="shared" si="15"/>
        <v>27957723.600000001</v>
      </c>
      <c r="R46" s="90">
        <f t="shared" si="15"/>
        <v>1256851.4999999995</v>
      </c>
      <c r="S46" s="49"/>
      <c r="T46" s="11"/>
    </row>
    <row r="47" spans="1:20" ht="17.25" customHeight="1" x14ac:dyDescent="0.25">
      <c r="A47" s="50" t="s">
        <v>167</v>
      </c>
      <c r="B47" s="51" t="s">
        <v>168</v>
      </c>
      <c r="C47" s="15">
        <v>5744659.7000000002</v>
      </c>
      <c r="D47" s="24"/>
      <c r="E47" s="52">
        <f t="shared" si="1"/>
        <v>5744659.7000000002</v>
      </c>
      <c r="F47" s="53">
        <v>28482.099999999627</v>
      </c>
      <c r="G47" s="52">
        <f t="shared" si="2"/>
        <v>5773141.7999999998</v>
      </c>
      <c r="H47" s="53">
        <v>-3044.7999999998137</v>
      </c>
      <c r="I47" s="52">
        <f t="shared" si="3"/>
        <v>5770097</v>
      </c>
      <c r="J47" s="53"/>
      <c r="K47" s="52">
        <f t="shared" si="4"/>
        <v>5770097</v>
      </c>
      <c r="L47" s="53">
        <v>3098.5</v>
      </c>
      <c r="M47" s="52">
        <f t="shared" si="5"/>
        <v>5773195.5</v>
      </c>
      <c r="N47" s="53"/>
      <c r="O47" s="52">
        <f t="shared" si="6"/>
        <v>5773195.5</v>
      </c>
      <c r="P47" s="53"/>
      <c r="Q47" s="52">
        <f t="shared" si="7"/>
        <v>5773195.5</v>
      </c>
      <c r="R47" s="18">
        <f t="shared" si="8"/>
        <v>28535.799999999814</v>
      </c>
      <c r="S47" s="49"/>
      <c r="T47" s="11"/>
    </row>
    <row r="48" spans="1:20" ht="18" customHeight="1" x14ac:dyDescent="0.25">
      <c r="A48" s="50" t="s">
        <v>169</v>
      </c>
      <c r="B48" s="51" t="s">
        <v>170</v>
      </c>
      <c r="C48" s="15">
        <v>16330941.699999999</v>
      </c>
      <c r="D48" s="24">
        <v>187511.30000000075</v>
      </c>
      <c r="E48" s="52">
        <f t="shared" si="1"/>
        <v>16518453</v>
      </c>
      <c r="F48" s="53">
        <v>108936.09999999963</v>
      </c>
      <c r="G48" s="52">
        <f t="shared" si="2"/>
        <v>16627389.1</v>
      </c>
      <c r="H48" s="53">
        <v>3044.8000000007451</v>
      </c>
      <c r="I48" s="52">
        <f t="shared" si="3"/>
        <v>16630433.9</v>
      </c>
      <c r="J48" s="53"/>
      <c r="K48" s="52">
        <f t="shared" si="4"/>
        <v>16630433.9</v>
      </c>
      <c r="L48" s="53">
        <v>786513.99999999814</v>
      </c>
      <c r="M48" s="52">
        <f t="shared" si="5"/>
        <v>17416947.899999999</v>
      </c>
      <c r="N48" s="53"/>
      <c r="O48" s="52">
        <f t="shared" si="6"/>
        <v>17416947.899999999</v>
      </c>
      <c r="P48" s="53">
        <v>9839.3000000007451</v>
      </c>
      <c r="Q48" s="52">
        <f t="shared" si="7"/>
        <v>17426787.199999999</v>
      </c>
      <c r="R48" s="18">
        <f t="shared" si="8"/>
        <v>1095845.5</v>
      </c>
      <c r="S48" s="49"/>
      <c r="T48" s="11"/>
    </row>
    <row r="49" spans="1:20" ht="19.5" customHeight="1" x14ac:dyDescent="0.25">
      <c r="A49" s="50" t="s">
        <v>171</v>
      </c>
      <c r="B49" s="51" t="s">
        <v>172</v>
      </c>
      <c r="C49" s="15">
        <v>357533.4</v>
      </c>
      <c r="D49" s="24"/>
      <c r="E49" s="52">
        <f t="shared" si="1"/>
        <v>357533.4</v>
      </c>
      <c r="F49" s="53">
        <v>45652.199999999953</v>
      </c>
      <c r="G49" s="52">
        <f t="shared" si="2"/>
        <v>403185.6</v>
      </c>
      <c r="H49" s="53">
        <v>46649.200000000012</v>
      </c>
      <c r="I49" s="52">
        <f t="shared" si="3"/>
        <v>449834.8</v>
      </c>
      <c r="J49" s="53"/>
      <c r="K49" s="52">
        <f t="shared" si="4"/>
        <v>449834.8</v>
      </c>
      <c r="L49" s="53">
        <v>9581.7000000000116</v>
      </c>
      <c r="M49" s="52">
        <f t="shared" si="5"/>
        <v>459416.5</v>
      </c>
      <c r="N49" s="53"/>
      <c r="O49" s="52">
        <f t="shared" si="6"/>
        <v>459416.5</v>
      </c>
      <c r="P49" s="53">
        <v>291.59999999997672</v>
      </c>
      <c r="Q49" s="52">
        <f t="shared" si="7"/>
        <v>459708.1</v>
      </c>
      <c r="R49" s="18">
        <f t="shared" si="8"/>
        <v>102174.69999999995</v>
      </c>
      <c r="S49" s="49"/>
      <c r="T49" s="11"/>
    </row>
    <row r="50" spans="1:20" ht="18" customHeight="1" x14ac:dyDescent="0.25">
      <c r="A50" s="50" t="s">
        <v>173</v>
      </c>
      <c r="B50" s="51" t="s">
        <v>174</v>
      </c>
      <c r="C50" s="15">
        <v>2955427.5</v>
      </c>
      <c r="D50" s="24">
        <v>42924.299999999814</v>
      </c>
      <c r="E50" s="52">
        <f t="shared" si="1"/>
        <v>2998351.8</v>
      </c>
      <c r="F50" s="53">
        <v>27164.100000000093</v>
      </c>
      <c r="G50" s="52">
        <f t="shared" si="2"/>
        <v>3025515.9</v>
      </c>
      <c r="H50" s="53"/>
      <c r="I50" s="52">
        <f t="shared" si="3"/>
        <v>3025515.9</v>
      </c>
      <c r="J50" s="53"/>
      <c r="K50" s="52">
        <f t="shared" si="4"/>
        <v>3025515.9</v>
      </c>
      <c r="L50" s="53">
        <v>16558.899999999907</v>
      </c>
      <c r="M50" s="52">
        <f t="shared" si="5"/>
        <v>3042074.8</v>
      </c>
      <c r="N50" s="53"/>
      <c r="O50" s="52">
        <f t="shared" si="6"/>
        <v>3042074.8</v>
      </c>
      <c r="P50" s="53"/>
      <c r="Q50" s="52">
        <f t="shared" si="7"/>
        <v>3042074.8</v>
      </c>
      <c r="R50" s="18">
        <f t="shared" si="8"/>
        <v>86647.299999999814</v>
      </c>
      <c r="S50" s="49"/>
      <c r="T50" s="11"/>
    </row>
    <row r="51" spans="1:20" ht="25.5" x14ac:dyDescent="0.25">
      <c r="A51" s="50" t="s">
        <v>175</v>
      </c>
      <c r="B51" s="51" t="s">
        <v>176</v>
      </c>
      <c r="C51" s="15">
        <v>167225.79999999999</v>
      </c>
      <c r="D51" s="24"/>
      <c r="E51" s="52">
        <f t="shared" si="1"/>
        <v>167225.79999999999</v>
      </c>
      <c r="F51" s="53">
        <v>168685.40000000002</v>
      </c>
      <c r="G51" s="52">
        <f t="shared" si="2"/>
        <v>335911.2</v>
      </c>
      <c r="H51" s="53">
        <v>127.39999999996508</v>
      </c>
      <c r="I51" s="52">
        <f t="shared" si="3"/>
        <v>336038.6</v>
      </c>
      <c r="J51" s="53"/>
      <c r="K51" s="52">
        <f t="shared" si="4"/>
        <v>336038.6</v>
      </c>
      <c r="L51" s="53">
        <v>1569.6000000000349</v>
      </c>
      <c r="M51" s="52">
        <f t="shared" si="5"/>
        <v>337608.2</v>
      </c>
      <c r="N51" s="53"/>
      <c r="O51" s="52">
        <f t="shared" si="6"/>
        <v>337608.2</v>
      </c>
      <c r="P51" s="53">
        <v>201.89999999996508</v>
      </c>
      <c r="Q51" s="52">
        <f t="shared" si="7"/>
        <v>337810.1</v>
      </c>
      <c r="R51" s="18">
        <f t="shared" si="8"/>
        <v>170584.3</v>
      </c>
      <c r="S51" s="49"/>
      <c r="T51" s="11"/>
    </row>
    <row r="52" spans="1:20" ht="17.25" customHeight="1" x14ac:dyDescent="0.25">
      <c r="A52" s="50" t="s">
        <v>177</v>
      </c>
      <c r="B52" s="51" t="s">
        <v>178</v>
      </c>
      <c r="C52" s="15">
        <v>640261</v>
      </c>
      <c r="D52" s="24"/>
      <c r="E52" s="52">
        <f t="shared" si="1"/>
        <v>640261</v>
      </c>
      <c r="F52" s="53">
        <v>-567.80000000004657</v>
      </c>
      <c r="G52" s="52">
        <f t="shared" si="2"/>
        <v>639693.19999999995</v>
      </c>
      <c r="H52" s="53"/>
      <c r="I52" s="52">
        <f t="shared" si="3"/>
        <v>639693.19999999995</v>
      </c>
      <c r="J52" s="53"/>
      <c r="K52" s="52">
        <f t="shared" si="4"/>
        <v>639693.19999999995</v>
      </c>
      <c r="L52" s="53">
        <v>4157.3000000000466</v>
      </c>
      <c r="M52" s="52">
        <f t="shared" si="5"/>
        <v>643850.5</v>
      </c>
      <c r="N52" s="53"/>
      <c r="O52" s="52">
        <f t="shared" si="6"/>
        <v>643850.5</v>
      </c>
      <c r="P52" s="53"/>
      <c r="Q52" s="52">
        <f t="shared" si="7"/>
        <v>643850.5</v>
      </c>
      <c r="R52" s="18">
        <f t="shared" si="8"/>
        <v>3589.5</v>
      </c>
      <c r="S52" s="49"/>
      <c r="T52" s="11"/>
    </row>
    <row r="53" spans="1:20" ht="16.5" customHeight="1" x14ac:dyDescent="0.25">
      <c r="A53" s="50" t="s">
        <v>179</v>
      </c>
      <c r="B53" s="51" t="s">
        <v>180</v>
      </c>
      <c r="C53" s="15">
        <v>504823</v>
      </c>
      <c r="D53" s="24">
        <v>-230435.59999999998</v>
      </c>
      <c r="E53" s="52">
        <f t="shared" si="1"/>
        <v>274387.40000000002</v>
      </c>
      <c r="F53" s="53">
        <v>-90</v>
      </c>
      <c r="G53" s="52">
        <f t="shared" si="2"/>
        <v>274297.40000000002</v>
      </c>
      <c r="H53" s="53"/>
      <c r="I53" s="52">
        <f t="shared" si="3"/>
        <v>274297.40000000002</v>
      </c>
      <c r="J53" s="53"/>
      <c r="K53" s="52">
        <f t="shared" si="4"/>
        <v>274297.40000000002</v>
      </c>
      <c r="L53" s="53"/>
      <c r="M53" s="52">
        <f t="shared" si="5"/>
        <v>274297.40000000002</v>
      </c>
      <c r="N53" s="53"/>
      <c r="O53" s="52">
        <f t="shared" si="6"/>
        <v>274297.40000000002</v>
      </c>
      <c r="P53" s="53"/>
      <c r="Q53" s="52">
        <f t="shared" si="7"/>
        <v>274297.40000000002</v>
      </c>
      <c r="R53" s="18">
        <f t="shared" si="8"/>
        <v>-230525.59999999998</v>
      </c>
      <c r="S53" s="49"/>
      <c r="T53" s="11"/>
    </row>
    <row r="54" spans="1:20" s="12" customFormat="1" ht="21" customHeight="1" x14ac:dyDescent="0.25">
      <c r="A54" s="55" t="s">
        <v>181</v>
      </c>
      <c r="B54" s="28" t="s">
        <v>182</v>
      </c>
      <c r="C54" s="29">
        <f>SUM(C55:C56)</f>
        <v>2203209.5</v>
      </c>
      <c r="D54" s="29"/>
      <c r="E54" s="29">
        <f t="shared" ref="E54:R54" si="16">SUM(E55:E56)</f>
        <v>2203209.5</v>
      </c>
      <c r="F54" s="29">
        <f t="shared" si="16"/>
        <v>-54679.600000000093</v>
      </c>
      <c r="G54" s="29">
        <f t="shared" si="16"/>
        <v>2148529.9</v>
      </c>
      <c r="H54" s="29">
        <f t="shared" si="16"/>
        <v>84499.7</v>
      </c>
      <c r="I54" s="29">
        <f t="shared" si="16"/>
        <v>2233029.6</v>
      </c>
      <c r="J54" s="29"/>
      <c r="K54" s="29">
        <f t="shared" si="16"/>
        <v>2233029.6</v>
      </c>
      <c r="L54" s="29"/>
      <c r="M54" s="29">
        <f t="shared" si="16"/>
        <v>2233029.6</v>
      </c>
      <c r="N54" s="29"/>
      <c r="O54" s="29">
        <f t="shared" si="16"/>
        <v>2233029.6</v>
      </c>
      <c r="P54" s="29">
        <f t="shared" si="16"/>
        <v>-2873</v>
      </c>
      <c r="Q54" s="29">
        <f t="shared" si="16"/>
        <v>2230156.6</v>
      </c>
      <c r="R54" s="90">
        <f t="shared" si="16"/>
        <v>26947.099999999908</v>
      </c>
      <c r="S54" s="49"/>
      <c r="T54" s="11"/>
    </row>
    <row r="55" spans="1:20" ht="18" customHeight="1" x14ac:dyDescent="0.25">
      <c r="A55" s="50" t="s">
        <v>183</v>
      </c>
      <c r="B55" s="51" t="s">
        <v>184</v>
      </c>
      <c r="C55" s="15">
        <v>2161406.6</v>
      </c>
      <c r="D55" s="24"/>
      <c r="E55" s="52">
        <f t="shared" si="1"/>
        <v>2161406.6</v>
      </c>
      <c r="F55" s="53">
        <v>-54679.600000000093</v>
      </c>
      <c r="G55" s="52">
        <f t="shared" si="2"/>
        <v>2106727</v>
      </c>
      <c r="H55" s="53">
        <v>84500</v>
      </c>
      <c r="I55" s="52">
        <f t="shared" si="3"/>
        <v>2191227</v>
      </c>
      <c r="J55" s="53"/>
      <c r="K55" s="52">
        <f t="shared" si="4"/>
        <v>2191227</v>
      </c>
      <c r="L55" s="53"/>
      <c r="M55" s="52">
        <f t="shared" si="5"/>
        <v>2191227</v>
      </c>
      <c r="N55" s="53"/>
      <c r="O55" s="52">
        <f t="shared" si="6"/>
        <v>2191227</v>
      </c>
      <c r="P55" s="53">
        <v>-2873</v>
      </c>
      <c r="Q55" s="52">
        <f t="shared" si="7"/>
        <v>2188354</v>
      </c>
      <c r="R55" s="18">
        <f t="shared" si="8"/>
        <v>26947.399999999907</v>
      </c>
      <c r="S55" s="49"/>
      <c r="T55" s="11"/>
    </row>
    <row r="56" spans="1:20" ht="18.75" customHeight="1" x14ac:dyDescent="0.25">
      <c r="A56" s="50" t="s">
        <v>185</v>
      </c>
      <c r="B56" s="51" t="s">
        <v>186</v>
      </c>
      <c r="C56" s="15">
        <v>41802.9</v>
      </c>
      <c r="D56" s="24"/>
      <c r="E56" s="52">
        <f t="shared" si="1"/>
        <v>41802.9</v>
      </c>
      <c r="F56" s="53"/>
      <c r="G56" s="52">
        <f t="shared" si="2"/>
        <v>41802.9</v>
      </c>
      <c r="H56" s="53">
        <v>-0.3</v>
      </c>
      <c r="I56" s="52">
        <f t="shared" si="3"/>
        <v>41802.6</v>
      </c>
      <c r="J56" s="53"/>
      <c r="K56" s="52">
        <f t="shared" si="4"/>
        <v>41802.6</v>
      </c>
      <c r="L56" s="53"/>
      <c r="M56" s="52">
        <f t="shared" si="5"/>
        <v>41802.6</v>
      </c>
      <c r="N56" s="53"/>
      <c r="O56" s="52">
        <f t="shared" si="6"/>
        <v>41802.6</v>
      </c>
      <c r="P56" s="53"/>
      <c r="Q56" s="52">
        <f t="shared" si="7"/>
        <v>41802.6</v>
      </c>
      <c r="R56" s="18">
        <f t="shared" si="8"/>
        <v>-0.3</v>
      </c>
      <c r="S56" s="49"/>
      <c r="T56" s="11"/>
    </row>
    <row r="57" spans="1:20" s="12" customFormat="1" ht="20.25" customHeight="1" x14ac:dyDescent="0.25">
      <c r="A57" s="55" t="s">
        <v>187</v>
      </c>
      <c r="B57" s="28" t="s">
        <v>188</v>
      </c>
      <c r="C57" s="29">
        <f>SUM(C58:C64)</f>
        <v>12329646.700000001</v>
      </c>
      <c r="D57" s="29"/>
      <c r="E57" s="29">
        <f t="shared" ref="E57:R57" si="17">SUM(E58:E64)</f>
        <v>12329646.700000001</v>
      </c>
      <c r="F57" s="29">
        <f t="shared" si="17"/>
        <v>75431.800000000279</v>
      </c>
      <c r="G57" s="29">
        <f t="shared" si="17"/>
        <v>12405078.500000004</v>
      </c>
      <c r="H57" s="29">
        <f t="shared" si="17"/>
        <v>49999.4</v>
      </c>
      <c r="I57" s="29">
        <f t="shared" si="17"/>
        <v>12455077.900000002</v>
      </c>
      <c r="J57" s="29"/>
      <c r="K57" s="29">
        <f t="shared" si="17"/>
        <v>12455077.900000002</v>
      </c>
      <c r="L57" s="29">
        <f t="shared" si="17"/>
        <v>3311519.6999999997</v>
      </c>
      <c r="M57" s="29">
        <f t="shared" si="17"/>
        <v>15766597.600000001</v>
      </c>
      <c r="N57" s="29">
        <f t="shared" si="17"/>
        <v>462200</v>
      </c>
      <c r="O57" s="29">
        <f t="shared" si="17"/>
        <v>16228797.600000001</v>
      </c>
      <c r="P57" s="29">
        <f t="shared" si="17"/>
        <v>960936.09999999963</v>
      </c>
      <c r="Q57" s="29">
        <f t="shared" si="17"/>
        <v>17189733.699999999</v>
      </c>
      <c r="R57" s="90">
        <f t="shared" si="17"/>
        <v>4860087</v>
      </c>
      <c r="S57" s="63"/>
      <c r="T57" s="11"/>
    </row>
    <row r="58" spans="1:20" ht="18.75" customHeight="1" x14ac:dyDescent="0.25">
      <c r="A58" s="50" t="s">
        <v>189</v>
      </c>
      <c r="B58" s="51" t="s">
        <v>190</v>
      </c>
      <c r="C58" s="15">
        <v>7403151.4000000004</v>
      </c>
      <c r="D58" s="24"/>
      <c r="E58" s="52">
        <f t="shared" si="1"/>
        <v>7403151.4000000004</v>
      </c>
      <c r="F58" s="53">
        <v>76968.5</v>
      </c>
      <c r="G58" s="52">
        <f t="shared" si="2"/>
        <v>7480119.9000000004</v>
      </c>
      <c r="H58" s="53">
        <v>50000</v>
      </c>
      <c r="I58" s="52">
        <f t="shared" si="3"/>
        <v>7530119.9000000004</v>
      </c>
      <c r="J58" s="53"/>
      <c r="K58" s="52">
        <f t="shared" si="4"/>
        <v>7530119.9000000004</v>
      </c>
      <c r="L58" s="53">
        <v>982082.09999999963</v>
      </c>
      <c r="M58" s="52">
        <f t="shared" si="5"/>
        <v>8512202</v>
      </c>
      <c r="N58" s="53">
        <v>462200</v>
      </c>
      <c r="O58" s="52">
        <f t="shared" si="6"/>
        <v>8974402</v>
      </c>
      <c r="P58" s="53">
        <v>1184894.5999999996</v>
      </c>
      <c r="Q58" s="52">
        <f t="shared" si="7"/>
        <v>10159296.6</v>
      </c>
      <c r="R58" s="18">
        <f t="shared" si="8"/>
        <v>2756145.1999999993</v>
      </c>
      <c r="S58" s="49"/>
      <c r="T58" s="11"/>
    </row>
    <row r="59" spans="1:20" ht="21" customHeight="1" x14ac:dyDescent="0.25">
      <c r="A59" s="50" t="s">
        <v>191</v>
      </c>
      <c r="B59" s="51" t="s">
        <v>192</v>
      </c>
      <c r="C59" s="15">
        <v>1201241.7</v>
      </c>
      <c r="D59" s="24"/>
      <c r="E59" s="52">
        <f t="shared" si="1"/>
        <v>1201241.7</v>
      </c>
      <c r="F59" s="53">
        <v>-1497.8999999999069</v>
      </c>
      <c r="G59" s="52">
        <f t="shared" si="2"/>
        <v>1199743.8</v>
      </c>
      <c r="H59" s="53"/>
      <c r="I59" s="52">
        <f t="shared" si="3"/>
        <v>1199743.8</v>
      </c>
      <c r="J59" s="53"/>
      <c r="K59" s="52">
        <f t="shared" si="4"/>
        <v>1199743.8</v>
      </c>
      <c r="L59" s="53">
        <v>548329.09999999986</v>
      </c>
      <c r="M59" s="52">
        <f t="shared" si="5"/>
        <v>1748072.9</v>
      </c>
      <c r="N59" s="53"/>
      <c r="O59" s="52">
        <f t="shared" si="6"/>
        <v>1748072.9</v>
      </c>
      <c r="P59" s="53">
        <v>686610.70000000019</v>
      </c>
      <c r="Q59" s="52">
        <f t="shared" si="7"/>
        <v>2434683.6</v>
      </c>
      <c r="R59" s="18">
        <f t="shared" si="8"/>
        <v>1233441.9000000001</v>
      </c>
      <c r="S59" s="49"/>
      <c r="T59" s="11"/>
    </row>
    <row r="60" spans="1:20" ht="17.25" customHeight="1" x14ac:dyDescent="0.25">
      <c r="A60" s="50" t="s">
        <v>193</v>
      </c>
      <c r="B60" s="51" t="s">
        <v>194</v>
      </c>
      <c r="C60" s="15">
        <v>105393.9</v>
      </c>
      <c r="D60" s="24"/>
      <c r="E60" s="52">
        <f t="shared" si="1"/>
        <v>105393.9</v>
      </c>
      <c r="F60" s="53"/>
      <c r="G60" s="52">
        <f t="shared" si="2"/>
        <v>105393.9</v>
      </c>
      <c r="H60" s="53"/>
      <c r="I60" s="52">
        <f t="shared" si="3"/>
        <v>105393.9</v>
      </c>
      <c r="J60" s="53"/>
      <c r="K60" s="52">
        <f t="shared" si="4"/>
        <v>105393.9</v>
      </c>
      <c r="L60" s="53">
        <v>280005.90000000002</v>
      </c>
      <c r="M60" s="52">
        <f t="shared" si="5"/>
        <v>385399.80000000005</v>
      </c>
      <c r="N60" s="53"/>
      <c r="O60" s="52">
        <f t="shared" si="6"/>
        <v>385399.80000000005</v>
      </c>
      <c r="P60" s="53">
        <v>-173393.60000000003</v>
      </c>
      <c r="Q60" s="52">
        <f t="shared" si="7"/>
        <v>212006.2</v>
      </c>
      <c r="R60" s="18">
        <f t="shared" si="8"/>
        <v>106612.29999999999</v>
      </c>
      <c r="S60" s="49"/>
      <c r="T60" s="11"/>
    </row>
    <row r="61" spans="1:20" ht="17.25" customHeight="1" x14ac:dyDescent="0.25">
      <c r="A61" s="50" t="s">
        <v>195</v>
      </c>
      <c r="B61" s="51" t="s">
        <v>196</v>
      </c>
      <c r="C61" s="15">
        <v>90259.8</v>
      </c>
      <c r="D61" s="24"/>
      <c r="E61" s="52">
        <f t="shared" si="1"/>
        <v>90259.8</v>
      </c>
      <c r="F61" s="53"/>
      <c r="G61" s="52">
        <f t="shared" si="2"/>
        <v>90259.8</v>
      </c>
      <c r="H61" s="53"/>
      <c r="I61" s="52">
        <f t="shared" si="3"/>
        <v>90259.8</v>
      </c>
      <c r="J61" s="53"/>
      <c r="K61" s="52">
        <f t="shared" si="4"/>
        <v>90259.8</v>
      </c>
      <c r="L61" s="53">
        <v>5703.3000000000029</v>
      </c>
      <c r="M61" s="52">
        <f t="shared" si="5"/>
        <v>95963.1</v>
      </c>
      <c r="N61" s="53"/>
      <c r="O61" s="52">
        <f t="shared" si="6"/>
        <v>95963.1</v>
      </c>
      <c r="P61" s="53">
        <v>-3247.5</v>
      </c>
      <c r="Q61" s="52">
        <f t="shared" si="7"/>
        <v>92715.6</v>
      </c>
      <c r="R61" s="18">
        <f t="shared" si="8"/>
        <v>2455.8000000000029</v>
      </c>
      <c r="S61" s="49"/>
      <c r="T61" s="11"/>
    </row>
    <row r="62" spans="1:20" ht="25.5" x14ac:dyDescent="0.25">
      <c r="A62" s="50" t="s">
        <v>197</v>
      </c>
      <c r="B62" s="51" t="s">
        <v>198</v>
      </c>
      <c r="C62" s="15">
        <v>200286.3</v>
      </c>
      <c r="D62" s="24"/>
      <c r="E62" s="52">
        <f t="shared" si="1"/>
        <v>200286.3</v>
      </c>
      <c r="F62" s="53"/>
      <c r="G62" s="52">
        <f t="shared" si="2"/>
        <v>200286.3</v>
      </c>
      <c r="H62" s="53"/>
      <c r="I62" s="52">
        <f t="shared" si="3"/>
        <v>200286.3</v>
      </c>
      <c r="J62" s="53"/>
      <c r="K62" s="52">
        <f t="shared" si="4"/>
        <v>200286.3</v>
      </c>
      <c r="L62" s="53">
        <v>603.20000000001164</v>
      </c>
      <c r="M62" s="52">
        <f t="shared" si="5"/>
        <v>200889.5</v>
      </c>
      <c r="N62" s="53"/>
      <c r="O62" s="52">
        <f t="shared" si="6"/>
        <v>200889.5</v>
      </c>
      <c r="P62" s="53">
        <v>-343.60000000000582</v>
      </c>
      <c r="Q62" s="52">
        <f t="shared" si="7"/>
        <v>200545.9</v>
      </c>
      <c r="R62" s="18">
        <f t="shared" si="8"/>
        <v>259.60000000000582</v>
      </c>
      <c r="S62" s="49"/>
      <c r="T62" s="11"/>
    </row>
    <row r="63" spans="1:20" ht="17.25" customHeight="1" x14ac:dyDescent="0.25">
      <c r="A63" s="50" t="s">
        <v>199</v>
      </c>
      <c r="B63" s="51" t="s">
        <v>200</v>
      </c>
      <c r="C63" s="15">
        <v>6923.1</v>
      </c>
      <c r="D63" s="24"/>
      <c r="E63" s="52">
        <f t="shared" si="1"/>
        <v>6923.1</v>
      </c>
      <c r="F63" s="53"/>
      <c r="G63" s="52">
        <f t="shared" si="2"/>
        <v>6923.1</v>
      </c>
      <c r="H63" s="53"/>
      <c r="I63" s="52">
        <f t="shared" si="3"/>
        <v>6923.1</v>
      </c>
      <c r="J63" s="53"/>
      <c r="K63" s="52">
        <f t="shared" si="4"/>
        <v>6923.1</v>
      </c>
      <c r="L63" s="53"/>
      <c r="M63" s="52">
        <f t="shared" si="5"/>
        <v>6923.1</v>
      </c>
      <c r="N63" s="53"/>
      <c r="O63" s="52">
        <f t="shared" si="6"/>
        <v>6923.1</v>
      </c>
      <c r="P63" s="53">
        <v>93</v>
      </c>
      <c r="Q63" s="52">
        <f t="shared" si="7"/>
        <v>7016.1</v>
      </c>
      <c r="R63" s="18">
        <f t="shared" si="8"/>
        <v>93</v>
      </c>
      <c r="S63" s="49"/>
      <c r="T63" s="11"/>
    </row>
    <row r="64" spans="1:20" ht="18.75" customHeight="1" x14ac:dyDescent="0.25">
      <c r="A64" s="50" t="s">
        <v>201</v>
      </c>
      <c r="B64" s="51" t="s">
        <v>202</v>
      </c>
      <c r="C64" s="15">
        <v>3322390.5</v>
      </c>
      <c r="D64" s="24"/>
      <c r="E64" s="52">
        <f t="shared" si="1"/>
        <v>3322390.5</v>
      </c>
      <c r="F64" s="53">
        <v>-38.799999999813735</v>
      </c>
      <c r="G64" s="52">
        <f t="shared" si="2"/>
        <v>3322351.7</v>
      </c>
      <c r="H64" s="53">
        <v>-0.6</v>
      </c>
      <c r="I64" s="52">
        <f t="shared" si="3"/>
        <v>3322351.1</v>
      </c>
      <c r="J64" s="53"/>
      <c r="K64" s="52">
        <f t="shared" si="4"/>
        <v>3322351.1</v>
      </c>
      <c r="L64" s="53">
        <v>1494796.1</v>
      </c>
      <c r="M64" s="52">
        <f t="shared" si="5"/>
        <v>4817147.2</v>
      </c>
      <c r="N64" s="53"/>
      <c r="O64" s="52">
        <f t="shared" si="6"/>
        <v>4817147.2</v>
      </c>
      <c r="P64" s="53">
        <v>-733677.5</v>
      </c>
      <c r="Q64" s="52">
        <f t="shared" si="7"/>
        <v>4083469.7</v>
      </c>
      <c r="R64" s="18">
        <f t="shared" si="8"/>
        <v>761079.20000000019</v>
      </c>
      <c r="S64" s="49"/>
      <c r="T64" s="11"/>
    </row>
    <row r="65" spans="1:20" s="12" customFormat="1" ht="24" customHeight="1" x14ac:dyDescent="0.25">
      <c r="A65" s="55" t="s">
        <v>203</v>
      </c>
      <c r="B65" s="28" t="s">
        <v>204</v>
      </c>
      <c r="C65" s="29">
        <f>SUM(C66:C70)</f>
        <v>34792292.899999999</v>
      </c>
      <c r="D65" s="29"/>
      <c r="E65" s="29">
        <f t="shared" ref="E65:R65" si="18">SUM(E66:E70)</f>
        <v>34792292.899999999</v>
      </c>
      <c r="F65" s="29">
        <f t="shared" si="18"/>
        <v>-85921.200000000186</v>
      </c>
      <c r="G65" s="29">
        <f t="shared" si="18"/>
        <v>34706371.699999996</v>
      </c>
      <c r="H65" s="29">
        <f t="shared" si="18"/>
        <v>48.200000000186265</v>
      </c>
      <c r="I65" s="29">
        <f t="shared" si="18"/>
        <v>34706419.899999999</v>
      </c>
      <c r="J65" s="29"/>
      <c r="K65" s="29">
        <f t="shared" si="18"/>
        <v>34706419.899999999</v>
      </c>
      <c r="L65" s="29">
        <f t="shared" si="18"/>
        <v>2943422.2</v>
      </c>
      <c r="M65" s="29">
        <f t="shared" si="18"/>
        <v>37649842.099999994</v>
      </c>
      <c r="N65" s="29"/>
      <c r="O65" s="29">
        <f t="shared" si="18"/>
        <v>37649842.099999994</v>
      </c>
      <c r="P65" s="29">
        <f t="shared" si="18"/>
        <v>1158</v>
      </c>
      <c r="Q65" s="29">
        <f t="shared" si="18"/>
        <v>37651000.099999994</v>
      </c>
      <c r="R65" s="90">
        <f t="shared" si="18"/>
        <v>2858707.2</v>
      </c>
      <c r="S65" s="49"/>
      <c r="T65" s="11"/>
    </row>
    <row r="66" spans="1:20" ht="19.5" customHeight="1" x14ac:dyDescent="0.25">
      <c r="A66" s="50" t="s">
        <v>205</v>
      </c>
      <c r="B66" s="51" t="s">
        <v>206</v>
      </c>
      <c r="C66" s="15">
        <v>142657</v>
      </c>
      <c r="D66" s="24"/>
      <c r="E66" s="52">
        <f t="shared" si="1"/>
        <v>142657</v>
      </c>
      <c r="F66" s="53"/>
      <c r="G66" s="52">
        <f t="shared" si="2"/>
        <v>142657</v>
      </c>
      <c r="H66" s="53"/>
      <c r="I66" s="52">
        <f t="shared" si="3"/>
        <v>142657</v>
      </c>
      <c r="J66" s="53"/>
      <c r="K66" s="52">
        <f t="shared" si="4"/>
        <v>142657</v>
      </c>
      <c r="L66" s="53"/>
      <c r="M66" s="52">
        <f t="shared" si="5"/>
        <v>142657</v>
      </c>
      <c r="N66" s="53"/>
      <c r="O66" s="52">
        <f t="shared" si="6"/>
        <v>142657</v>
      </c>
      <c r="P66" s="53"/>
      <c r="Q66" s="52">
        <f t="shared" si="7"/>
        <v>142657</v>
      </c>
      <c r="R66" s="18"/>
      <c r="S66" s="49"/>
      <c r="T66" s="11"/>
    </row>
    <row r="67" spans="1:20" ht="20.25" customHeight="1" x14ac:dyDescent="0.25">
      <c r="A67" s="50" t="s">
        <v>207</v>
      </c>
      <c r="B67" s="51" t="s">
        <v>208</v>
      </c>
      <c r="C67" s="15">
        <v>5504098.9000000004</v>
      </c>
      <c r="D67" s="24"/>
      <c r="E67" s="52">
        <f t="shared" si="1"/>
        <v>5504098.9000000004</v>
      </c>
      <c r="F67" s="53">
        <v>-6384.8000000007451</v>
      </c>
      <c r="G67" s="52">
        <f t="shared" si="2"/>
        <v>5497714.0999999996</v>
      </c>
      <c r="H67" s="53"/>
      <c r="I67" s="52">
        <f t="shared" si="3"/>
        <v>5497714.0999999996</v>
      </c>
      <c r="J67" s="53"/>
      <c r="K67" s="52">
        <f t="shared" si="4"/>
        <v>5497714.0999999996</v>
      </c>
      <c r="L67" s="53">
        <v>6978.4000000003725</v>
      </c>
      <c r="M67" s="52">
        <f t="shared" si="5"/>
        <v>5504692.5</v>
      </c>
      <c r="N67" s="53"/>
      <c r="O67" s="52">
        <f t="shared" si="6"/>
        <v>5504692.5</v>
      </c>
      <c r="P67" s="53"/>
      <c r="Q67" s="52">
        <f t="shared" si="7"/>
        <v>5504692.5</v>
      </c>
      <c r="R67" s="18">
        <f t="shared" si="8"/>
        <v>593.59999999962747</v>
      </c>
      <c r="S67" s="49"/>
      <c r="T67" s="11"/>
    </row>
    <row r="68" spans="1:20" ht="20.25" customHeight="1" x14ac:dyDescent="0.25">
      <c r="A68" s="50" t="s">
        <v>209</v>
      </c>
      <c r="B68" s="51" t="s">
        <v>210</v>
      </c>
      <c r="C68" s="15">
        <v>19699187.5</v>
      </c>
      <c r="D68" s="24"/>
      <c r="E68" s="52">
        <f t="shared" si="1"/>
        <v>19699187.5</v>
      </c>
      <c r="F68" s="53">
        <v>-68432.199999999255</v>
      </c>
      <c r="G68" s="52">
        <f t="shared" si="2"/>
        <v>19630755.300000001</v>
      </c>
      <c r="H68" s="53"/>
      <c r="I68" s="52">
        <f t="shared" si="3"/>
        <v>19630755.300000001</v>
      </c>
      <c r="J68" s="53"/>
      <c r="K68" s="52">
        <f t="shared" si="4"/>
        <v>19630755.300000001</v>
      </c>
      <c r="L68" s="53">
        <v>-3103.8000000007451</v>
      </c>
      <c r="M68" s="52">
        <f t="shared" si="5"/>
        <v>19627651.5</v>
      </c>
      <c r="N68" s="53"/>
      <c r="O68" s="52">
        <f t="shared" si="6"/>
        <v>19627651.5</v>
      </c>
      <c r="P68" s="53"/>
      <c r="Q68" s="52">
        <f t="shared" si="7"/>
        <v>19627651.5</v>
      </c>
      <c r="R68" s="18">
        <f t="shared" si="8"/>
        <v>-71536</v>
      </c>
      <c r="S68" s="49"/>
      <c r="T68" s="11"/>
    </row>
    <row r="69" spans="1:20" ht="20.25" customHeight="1" x14ac:dyDescent="0.25">
      <c r="A69" s="50" t="s">
        <v>211</v>
      </c>
      <c r="B69" s="51" t="s">
        <v>212</v>
      </c>
      <c r="C69" s="15">
        <v>8346448.5</v>
      </c>
      <c r="D69" s="24"/>
      <c r="E69" s="52">
        <f t="shared" si="1"/>
        <v>8346448.5</v>
      </c>
      <c r="F69" s="53">
        <v>-10509.200000000186</v>
      </c>
      <c r="G69" s="52">
        <f t="shared" si="2"/>
        <v>8335939.2999999998</v>
      </c>
      <c r="H69" s="53">
        <v>48.200000000186265</v>
      </c>
      <c r="I69" s="52">
        <f t="shared" si="3"/>
        <v>8335987.5</v>
      </c>
      <c r="J69" s="53"/>
      <c r="K69" s="52">
        <f t="shared" si="4"/>
        <v>8335987.5</v>
      </c>
      <c r="L69" s="53">
        <v>2846572.8000000007</v>
      </c>
      <c r="M69" s="52">
        <f t="shared" si="5"/>
        <v>11182560.300000001</v>
      </c>
      <c r="N69" s="53"/>
      <c r="O69" s="52">
        <f t="shared" si="6"/>
        <v>11182560.300000001</v>
      </c>
      <c r="P69" s="53">
        <v>-14142</v>
      </c>
      <c r="Q69" s="52">
        <f t="shared" si="7"/>
        <v>11168418.300000001</v>
      </c>
      <c r="R69" s="18">
        <f t="shared" si="8"/>
        <v>2821969.8000000007</v>
      </c>
      <c r="S69" s="49"/>
      <c r="T69" s="11"/>
    </row>
    <row r="70" spans="1:20" ht="18" customHeight="1" x14ac:dyDescent="0.25">
      <c r="A70" s="50" t="s">
        <v>213</v>
      </c>
      <c r="B70" s="51" t="s">
        <v>214</v>
      </c>
      <c r="C70" s="15">
        <v>1099901</v>
      </c>
      <c r="D70" s="24"/>
      <c r="E70" s="52">
        <f t="shared" si="1"/>
        <v>1099901</v>
      </c>
      <c r="F70" s="53">
        <v>-595</v>
      </c>
      <c r="G70" s="52">
        <f t="shared" si="2"/>
        <v>1099306</v>
      </c>
      <c r="H70" s="53"/>
      <c r="I70" s="52">
        <f t="shared" si="3"/>
        <v>1099306</v>
      </c>
      <c r="J70" s="53"/>
      <c r="K70" s="52">
        <f t="shared" si="4"/>
        <v>1099306</v>
      </c>
      <c r="L70" s="53">
        <v>92974.800000000047</v>
      </c>
      <c r="M70" s="52">
        <f t="shared" si="5"/>
        <v>1192280.8</v>
      </c>
      <c r="N70" s="53"/>
      <c r="O70" s="52">
        <f t="shared" si="6"/>
        <v>1192280.8</v>
      </c>
      <c r="P70" s="53">
        <v>15300</v>
      </c>
      <c r="Q70" s="52">
        <f t="shared" si="7"/>
        <v>1207580.8</v>
      </c>
      <c r="R70" s="18">
        <f t="shared" si="8"/>
        <v>107679.80000000005</v>
      </c>
      <c r="S70" s="49"/>
      <c r="T70" s="11"/>
    </row>
    <row r="71" spans="1:20" s="12" customFormat="1" ht="18.75" customHeight="1" x14ac:dyDescent="0.25">
      <c r="A71" s="55" t="s">
        <v>215</v>
      </c>
      <c r="B71" s="28" t="s">
        <v>216</v>
      </c>
      <c r="C71" s="29">
        <f>SUM(C72:C75)</f>
        <v>2021494.2</v>
      </c>
      <c r="D71" s="29"/>
      <c r="E71" s="29">
        <f t="shared" ref="E71:R71" si="19">SUM(E72:E75)</f>
        <v>2021494.2</v>
      </c>
      <c r="F71" s="29">
        <f t="shared" si="19"/>
        <v>-128.39999999993015</v>
      </c>
      <c r="G71" s="29">
        <f t="shared" si="19"/>
        <v>2021365.8</v>
      </c>
      <c r="H71" s="29">
        <f t="shared" si="19"/>
        <v>5000</v>
      </c>
      <c r="I71" s="29">
        <f t="shared" si="19"/>
        <v>2026365.8</v>
      </c>
      <c r="J71" s="29"/>
      <c r="K71" s="29">
        <f t="shared" si="19"/>
        <v>2026365.8</v>
      </c>
      <c r="L71" s="29">
        <f t="shared" si="19"/>
        <v>92114.299999999988</v>
      </c>
      <c r="M71" s="29">
        <f t="shared" si="19"/>
        <v>2118480.1</v>
      </c>
      <c r="N71" s="29"/>
      <c r="O71" s="29">
        <f t="shared" si="19"/>
        <v>2118480.1</v>
      </c>
      <c r="P71" s="29">
        <f t="shared" si="19"/>
        <v>130</v>
      </c>
      <c r="Q71" s="29">
        <f t="shared" si="19"/>
        <v>2118610.1</v>
      </c>
      <c r="R71" s="90">
        <f t="shared" si="19"/>
        <v>97115.900000000052</v>
      </c>
      <c r="S71" s="49"/>
      <c r="T71" s="11"/>
    </row>
    <row r="72" spans="1:20" ht="20.25" customHeight="1" x14ac:dyDescent="0.25">
      <c r="A72" s="50" t="s">
        <v>217</v>
      </c>
      <c r="B72" s="51" t="s">
        <v>218</v>
      </c>
      <c r="C72" s="15">
        <v>505275.2</v>
      </c>
      <c r="D72" s="24"/>
      <c r="E72" s="52">
        <f t="shared" si="1"/>
        <v>505275.2</v>
      </c>
      <c r="F72" s="53">
        <v>-705</v>
      </c>
      <c r="G72" s="52">
        <f t="shared" si="2"/>
        <v>504570.2</v>
      </c>
      <c r="H72" s="53"/>
      <c r="I72" s="52">
        <f t="shared" si="3"/>
        <v>504570.2</v>
      </c>
      <c r="J72" s="53"/>
      <c r="K72" s="52">
        <f t="shared" si="4"/>
        <v>504570.2</v>
      </c>
      <c r="L72" s="53">
        <v>-3661.5</v>
      </c>
      <c r="M72" s="52">
        <f t="shared" si="5"/>
        <v>500908.7</v>
      </c>
      <c r="N72" s="53"/>
      <c r="O72" s="52">
        <f t="shared" si="6"/>
        <v>500908.7</v>
      </c>
      <c r="P72" s="53">
        <v>130</v>
      </c>
      <c r="Q72" s="52">
        <f t="shared" si="7"/>
        <v>501038.7</v>
      </c>
      <c r="R72" s="18">
        <f t="shared" si="8"/>
        <v>-4236.5</v>
      </c>
      <c r="S72" s="49"/>
      <c r="T72" s="11"/>
    </row>
    <row r="73" spans="1:20" ht="19.5" customHeight="1" x14ac:dyDescent="0.25">
      <c r="A73" s="50" t="s">
        <v>219</v>
      </c>
      <c r="B73" s="51" t="s">
        <v>220</v>
      </c>
      <c r="C73" s="15">
        <v>965605.1</v>
      </c>
      <c r="D73" s="24"/>
      <c r="E73" s="52">
        <f t="shared" ref="E73:E85" si="20">C73+D73</f>
        <v>965605.1</v>
      </c>
      <c r="F73" s="53">
        <v>26777.20000000007</v>
      </c>
      <c r="G73" s="52">
        <f t="shared" ref="G73:G85" si="21">E73+F73</f>
        <v>992382.3</v>
      </c>
      <c r="H73" s="53">
        <v>5000</v>
      </c>
      <c r="I73" s="52">
        <f t="shared" ref="I73:I85" si="22">G73+H73</f>
        <v>997382.3</v>
      </c>
      <c r="J73" s="53"/>
      <c r="K73" s="52">
        <f t="shared" ref="K73:K85" si="23">I73+J73</f>
        <v>997382.3</v>
      </c>
      <c r="L73" s="53">
        <v>96184.199999999953</v>
      </c>
      <c r="M73" s="52">
        <f t="shared" ref="M73:M85" si="24">K73+L73</f>
        <v>1093566.5</v>
      </c>
      <c r="N73" s="53"/>
      <c r="O73" s="52">
        <f t="shared" ref="O73:O85" si="25">M73+N73</f>
        <v>1093566.5</v>
      </c>
      <c r="P73" s="53"/>
      <c r="Q73" s="52">
        <f t="shared" ref="Q73:Q85" si="26">O73+P73</f>
        <v>1093566.5</v>
      </c>
      <c r="R73" s="18">
        <f t="shared" ref="R73:R85" si="27">D73+F73+H73+J73+L73+N73+P73</f>
        <v>127961.40000000002</v>
      </c>
      <c r="S73" s="49"/>
      <c r="T73" s="11"/>
    </row>
    <row r="74" spans="1:20" ht="19.5" customHeight="1" x14ac:dyDescent="0.25">
      <c r="A74" s="50" t="s">
        <v>221</v>
      </c>
      <c r="B74" s="51" t="s">
        <v>222</v>
      </c>
      <c r="C74" s="15">
        <v>530283.6</v>
      </c>
      <c r="D74" s="24"/>
      <c r="E74" s="52">
        <f t="shared" si="20"/>
        <v>530283.6</v>
      </c>
      <c r="F74" s="53">
        <v>-26200</v>
      </c>
      <c r="G74" s="52">
        <f t="shared" si="21"/>
        <v>504083.6</v>
      </c>
      <c r="H74" s="53"/>
      <c r="I74" s="52">
        <f t="shared" si="22"/>
        <v>504083.6</v>
      </c>
      <c r="J74" s="53"/>
      <c r="K74" s="52">
        <f t="shared" si="23"/>
        <v>504083.6</v>
      </c>
      <c r="L74" s="53">
        <v>-408.39999999996508</v>
      </c>
      <c r="M74" s="52">
        <f t="shared" si="24"/>
        <v>503675.2</v>
      </c>
      <c r="N74" s="53"/>
      <c r="O74" s="52">
        <f t="shared" si="25"/>
        <v>503675.2</v>
      </c>
      <c r="P74" s="53"/>
      <c r="Q74" s="52">
        <f t="shared" si="26"/>
        <v>503675.2</v>
      </c>
      <c r="R74" s="18">
        <f t="shared" si="27"/>
        <v>-26608.399999999965</v>
      </c>
      <c r="S74" s="49"/>
      <c r="T74" s="11"/>
    </row>
    <row r="75" spans="1:20" ht="27.75" customHeight="1" x14ac:dyDescent="0.25">
      <c r="A75" s="50" t="s">
        <v>223</v>
      </c>
      <c r="B75" s="51" t="s">
        <v>224</v>
      </c>
      <c r="C75" s="15">
        <v>20330.3</v>
      </c>
      <c r="D75" s="24"/>
      <c r="E75" s="52">
        <f t="shared" si="20"/>
        <v>20330.3</v>
      </c>
      <c r="F75" s="53">
        <v>-0.6</v>
      </c>
      <c r="G75" s="52">
        <f t="shared" si="21"/>
        <v>20329.7</v>
      </c>
      <c r="H75" s="53"/>
      <c r="I75" s="52">
        <f t="shared" si="22"/>
        <v>20329.7</v>
      </c>
      <c r="J75" s="53"/>
      <c r="K75" s="52">
        <f t="shared" si="23"/>
        <v>20329.7</v>
      </c>
      <c r="L75" s="53"/>
      <c r="M75" s="52">
        <f t="shared" si="24"/>
        <v>20329.7</v>
      </c>
      <c r="N75" s="53"/>
      <c r="O75" s="52">
        <f t="shared" si="25"/>
        <v>20329.7</v>
      </c>
      <c r="P75" s="53"/>
      <c r="Q75" s="52">
        <f t="shared" si="26"/>
        <v>20329.7</v>
      </c>
      <c r="R75" s="18">
        <f t="shared" si="27"/>
        <v>-0.6</v>
      </c>
      <c r="S75" s="49"/>
      <c r="T75" s="11"/>
    </row>
    <row r="76" spans="1:20" s="12" customFormat="1" ht="21" customHeight="1" x14ac:dyDescent="0.25">
      <c r="A76" s="55" t="s">
        <v>225</v>
      </c>
      <c r="B76" s="28" t="s">
        <v>226</v>
      </c>
      <c r="C76" s="29">
        <f t="shared" ref="C76:R76" si="28">SUM(C77:C79)</f>
        <v>71546.2</v>
      </c>
      <c r="D76" s="29"/>
      <c r="E76" s="29">
        <f t="shared" si="28"/>
        <v>71546.2</v>
      </c>
      <c r="F76" s="29">
        <f t="shared" si="28"/>
        <v>23000</v>
      </c>
      <c r="G76" s="29">
        <f t="shared" si="28"/>
        <v>94546.2</v>
      </c>
      <c r="H76" s="29"/>
      <c r="I76" s="29">
        <f t="shared" si="28"/>
        <v>94546.2</v>
      </c>
      <c r="J76" s="29"/>
      <c r="K76" s="29">
        <f t="shared" si="28"/>
        <v>94546.2</v>
      </c>
      <c r="L76" s="29"/>
      <c r="M76" s="29">
        <f t="shared" si="28"/>
        <v>94546.2</v>
      </c>
      <c r="N76" s="29"/>
      <c r="O76" s="29">
        <f t="shared" si="28"/>
        <v>94546.2</v>
      </c>
      <c r="P76" s="29">
        <f t="shared" si="28"/>
        <v>15000</v>
      </c>
      <c r="Q76" s="29">
        <f t="shared" si="28"/>
        <v>109546.2</v>
      </c>
      <c r="R76" s="90">
        <f t="shared" si="28"/>
        <v>38000</v>
      </c>
      <c r="S76" s="49"/>
      <c r="T76" s="11"/>
    </row>
    <row r="77" spans="1:20" ht="18.75" customHeight="1" x14ac:dyDescent="0.25">
      <c r="A77" s="50" t="s">
        <v>227</v>
      </c>
      <c r="B77" s="51" t="s">
        <v>228</v>
      </c>
      <c r="C77" s="56">
        <v>30783.4</v>
      </c>
      <c r="D77" s="24"/>
      <c r="E77" s="52">
        <f t="shared" si="20"/>
        <v>30783.4</v>
      </c>
      <c r="F77" s="53"/>
      <c r="G77" s="52">
        <f t="shared" si="21"/>
        <v>30783.4</v>
      </c>
      <c r="H77" s="53"/>
      <c r="I77" s="52">
        <f t="shared" si="22"/>
        <v>30783.4</v>
      </c>
      <c r="J77" s="53"/>
      <c r="K77" s="52">
        <f t="shared" si="23"/>
        <v>30783.4</v>
      </c>
      <c r="L77" s="53">
        <v>-181.60000000000218</v>
      </c>
      <c r="M77" s="52">
        <f t="shared" si="24"/>
        <v>30601.8</v>
      </c>
      <c r="N77" s="53"/>
      <c r="O77" s="52">
        <f t="shared" si="25"/>
        <v>30601.8</v>
      </c>
      <c r="P77" s="53"/>
      <c r="Q77" s="52">
        <f t="shared" si="26"/>
        <v>30601.8</v>
      </c>
      <c r="R77" s="18">
        <f t="shared" si="27"/>
        <v>-181.60000000000218</v>
      </c>
      <c r="S77" s="49"/>
      <c r="T77" s="11"/>
    </row>
    <row r="78" spans="1:20" ht="21" customHeight="1" x14ac:dyDescent="0.25">
      <c r="A78" s="50" t="s">
        <v>229</v>
      </c>
      <c r="B78" s="51" t="s">
        <v>230</v>
      </c>
      <c r="C78" s="56">
        <v>18042.3</v>
      </c>
      <c r="D78" s="24"/>
      <c r="E78" s="52">
        <f t="shared" si="20"/>
        <v>18042.3</v>
      </c>
      <c r="F78" s="53"/>
      <c r="G78" s="52">
        <f t="shared" si="21"/>
        <v>18042.3</v>
      </c>
      <c r="H78" s="53"/>
      <c r="I78" s="52">
        <f t="shared" si="22"/>
        <v>18042.3</v>
      </c>
      <c r="J78" s="53"/>
      <c r="K78" s="52">
        <f t="shared" si="23"/>
        <v>18042.3</v>
      </c>
      <c r="L78" s="53">
        <v>181.60000000000218</v>
      </c>
      <c r="M78" s="52">
        <f t="shared" si="24"/>
        <v>18223.900000000001</v>
      </c>
      <c r="N78" s="53"/>
      <c r="O78" s="52">
        <f t="shared" si="25"/>
        <v>18223.900000000001</v>
      </c>
      <c r="P78" s="53"/>
      <c r="Q78" s="52">
        <f t="shared" si="26"/>
        <v>18223.900000000001</v>
      </c>
      <c r="R78" s="18">
        <f t="shared" si="27"/>
        <v>181.60000000000218</v>
      </c>
      <c r="S78" s="49"/>
      <c r="T78" s="11"/>
    </row>
    <row r="79" spans="1:20" ht="25.5" x14ac:dyDescent="0.25">
      <c r="A79" s="50" t="s">
        <v>231</v>
      </c>
      <c r="B79" s="51" t="s">
        <v>232</v>
      </c>
      <c r="C79" s="15">
        <v>22720.5</v>
      </c>
      <c r="D79" s="24"/>
      <c r="E79" s="52">
        <f t="shared" si="20"/>
        <v>22720.5</v>
      </c>
      <c r="F79" s="53">
        <v>23000</v>
      </c>
      <c r="G79" s="52">
        <f t="shared" si="21"/>
        <v>45720.5</v>
      </c>
      <c r="H79" s="53"/>
      <c r="I79" s="52">
        <f t="shared" si="22"/>
        <v>45720.5</v>
      </c>
      <c r="J79" s="53"/>
      <c r="K79" s="52">
        <f t="shared" si="23"/>
        <v>45720.5</v>
      </c>
      <c r="L79" s="53"/>
      <c r="M79" s="52">
        <f t="shared" si="24"/>
        <v>45720.5</v>
      </c>
      <c r="N79" s="53"/>
      <c r="O79" s="52">
        <f t="shared" si="25"/>
        <v>45720.5</v>
      </c>
      <c r="P79" s="53">
        <v>15000</v>
      </c>
      <c r="Q79" s="52">
        <f t="shared" si="26"/>
        <v>60720.5</v>
      </c>
      <c r="R79" s="18">
        <f t="shared" si="27"/>
        <v>38000</v>
      </c>
      <c r="S79" s="49"/>
      <c r="T79" s="11"/>
    </row>
    <row r="80" spans="1:20" s="12" customFormat="1" ht="17.25" customHeight="1" x14ac:dyDescent="0.25">
      <c r="A80" s="55" t="s">
        <v>233</v>
      </c>
      <c r="B80" s="28" t="s">
        <v>234</v>
      </c>
      <c r="C80" s="29">
        <f>SUM(C81)</f>
        <v>2275609.6000000001</v>
      </c>
      <c r="D80" s="29"/>
      <c r="E80" s="29">
        <f t="shared" ref="E80:R80" si="29">SUM(E81)</f>
        <v>2275609.6000000001</v>
      </c>
      <c r="F80" s="29"/>
      <c r="G80" s="29">
        <f t="shared" si="29"/>
        <v>2275609.6000000001</v>
      </c>
      <c r="H80" s="29"/>
      <c r="I80" s="29">
        <f t="shared" si="29"/>
        <v>2275609.6000000001</v>
      </c>
      <c r="J80" s="29"/>
      <c r="K80" s="29">
        <f t="shared" si="29"/>
        <v>2275609.6000000001</v>
      </c>
      <c r="L80" s="29"/>
      <c r="M80" s="29">
        <f t="shared" si="29"/>
        <v>2275609.6000000001</v>
      </c>
      <c r="N80" s="29"/>
      <c r="O80" s="29">
        <f t="shared" si="29"/>
        <v>2275609.6000000001</v>
      </c>
      <c r="P80" s="29"/>
      <c r="Q80" s="29">
        <f t="shared" si="29"/>
        <v>2275609.6000000001</v>
      </c>
      <c r="R80" s="90"/>
      <c r="S80" s="49"/>
      <c r="T80" s="11"/>
    </row>
    <row r="81" spans="1:20" ht="25.5" x14ac:dyDescent="0.25">
      <c r="A81" s="50" t="s">
        <v>235</v>
      </c>
      <c r="B81" s="51" t="s">
        <v>236</v>
      </c>
      <c r="C81" s="15">
        <v>2275609.6000000001</v>
      </c>
      <c r="D81" s="24"/>
      <c r="E81" s="52">
        <f t="shared" si="20"/>
        <v>2275609.6000000001</v>
      </c>
      <c r="F81" s="53"/>
      <c r="G81" s="52">
        <f t="shared" si="21"/>
        <v>2275609.6000000001</v>
      </c>
      <c r="H81" s="53"/>
      <c r="I81" s="52">
        <f t="shared" si="22"/>
        <v>2275609.6000000001</v>
      </c>
      <c r="J81" s="53"/>
      <c r="K81" s="52">
        <f t="shared" si="23"/>
        <v>2275609.6000000001</v>
      </c>
      <c r="L81" s="53"/>
      <c r="M81" s="52">
        <f t="shared" si="24"/>
        <v>2275609.6000000001</v>
      </c>
      <c r="N81" s="53"/>
      <c r="O81" s="52">
        <f t="shared" si="25"/>
        <v>2275609.6000000001</v>
      </c>
      <c r="P81" s="53"/>
      <c r="Q81" s="52">
        <f t="shared" si="26"/>
        <v>2275609.6000000001</v>
      </c>
      <c r="R81" s="18"/>
      <c r="S81" s="49"/>
      <c r="T81" s="11"/>
    </row>
    <row r="82" spans="1:20" s="12" customFormat="1" ht="27" customHeight="1" x14ac:dyDescent="0.25">
      <c r="A82" s="55" t="s">
        <v>237</v>
      </c>
      <c r="B82" s="28" t="s">
        <v>238</v>
      </c>
      <c r="C82" s="29">
        <f t="shared" ref="C82:R82" si="30">SUM(C83:C85)</f>
        <v>5663881.2000000002</v>
      </c>
      <c r="D82" s="29"/>
      <c r="E82" s="29">
        <f t="shared" si="30"/>
        <v>5663881.2000000002</v>
      </c>
      <c r="F82" s="29">
        <f t="shared" si="30"/>
        <v>-86.899999999906868</v>
      </c>
      <c r="G82" s="29">
        <f t="shared" si="30"/>
        <v>5663794.2999999998</v>
      </c>
      <c r="H82" s="29">
        <f t="shared" si="30"/>
        <v>48582.199999999953</v>
      </c>
      <c r="I82" s="29">
        <f t="shared" si="30"/>
        <v>5712376.5</v>
      </c>
      <c r="J82" s="29"/>
      <c r="K82" s="29">
        <f t="shared" si="30"/>
        <v>5712376.5</v>
      </c>
      <c r="L82" s="29">
        <f t="shared" si="30"/>
        <v>1140844.0000000002</v>
      </c>
      <c r="M82" s="29">
        <f t="shared" si="30"/>
        <v>6853220.5</v>
      </c>
      <c r="N82" s="29"/>
      <c r="O82" s="29">
        <f t="shared" si="30"/>
        <v>6853220.5</v>
      </c>
      <c r="P82" s="29">
        <f t="shared" si="30"/>
        <v>-50000</v>
      </c>
      <c r="Q82" s="29">
        <f t="shared" si="30"/>
        <v>6803220.5</v>
      </c>
      <c r="R82" s="90">
        <f t="shared" si="30"/>
        <v>1139339.3000000003</v>
      </c>
      <c r="S82" s="49"/>
      <c r="T82" s="11"/>
    </row>
    <row r="83" spans="1:20" ht="38.25" x14ac:dyDescent="0.25">
      <c r="A83" s="50" t="s">
        <v>239</v>
      </c>
      <c r="B83" s="51" t="s">
        <v>240</v>
      </c>
      <c r="C83" s="15">
        <v>3411010.7</v>
      </c>
      <c r="D83" s="24"/>
      <c r="E83" s="52">
        <f t="shared" si="20"/>
        <v>3411010.7</v>
      </c>
      <c r="F83" s="53"/>
      <c r="G83" s="52">
        <f t="shared" si="21"/>
        <v>3411010.7</v>
      </c>
      <c r="H83" s="53"/>
      <c r="I83" s="52">
        <f t="shared" si="22"/>
        <v>3411010.7</v>
      </c>
      <c r="J83" s="53"/>
      <c r="K83" s="52">
        <f t="shared" si="23"/>
        <v>3411010.7</v>
      </c>
      <c r="L83" s="53"/>
      <c r="M83" s="52">
        <f t="shared" si="24"/>
        <v>3411010.7</v>
      </c>
      <c r="N83" s="53"/>
      <c r="O83" s="52">
        <f t="shared" si="25"/>
        <v>3411010.7</v>
      </c>
      <c r="P83" s="53"/>
      <c r="Q83" s="52">
        <f t="shared" si="26"/>
        <v>3411010.7</v>
      </c>
      <c r="R83" s="18"/>
      <c r="S83" s="49"/>
      <c r="T83" s="11"/>
    </row>
    <row r="84" spans="1:20" ht="18" customHeight="1" x14ac:dyDescent="0.25">
      <c r="A84" s="50" t="s">
        <v>241</v>
      </c>
      <c r="B84" s="51" t="s">
        <v>242</v>
      </c>
      <c r="C84" s="15">
        <v>282309.3</v>
      </c>
      <c r="D84" s="24"/>
      <c r="E84" s="52">
        <f t="shared" si="20"/>
        <v>282309.3</v>
      </c>
      <c r="F84" s="53"/>
      <c r="G84" s="52">
        <f t="shared" si="21"/>
        <v>282309.3</v>
      </c>
      <c r="H84" s="53"/>
      <c r="I84" s="52">
        <f t="shared" si="22"/>
        <v>282309.3</v>
      </c>
      <c r="J84" s="53"/>
      <c r="K84" s="52">
        <f t="shared" si="23"/>
        <v>282309.3</v>
      </c>
      <c r="L84" s="53">
        <v>243337.3</v>
      </c>
      <c r="M84" s="52">
        <f t="shared" si="24"/>
        <v>525646.6</v>
      </c>
      <c r="N84" s="53"/>
      <c r="O84" s="52">
        <f t="shared" si="25"/>
        <v>525646.6</v>
      </c>
      <c r="P84" s="53"/>
      <c r="Q84" s="52">
        <f t="shared" si="26"/>
        <v>525646.6</v>
      </c>
      <c r="R84" s="18">
        <f t="shared" si="27"/>
        <v>243337.3</v>
      </c>
      <c r="S84" s="49"/>
      <c r="T84" s="11"/>
    </row>
    <row r="85" spans="1:20" ht="20.25" customHeight="1" x14ac:dyDescent="0.25">
      <c r="A85" s="50" t="s">
        <v>243</v>
      </c>
      <c r="B85" s="51" t="s">
        <v>244</v>
      </c>
      <c r="C85" s="15">
        <v>1970561.2</v>
      </c>
      <c r="D85" s="24"/>
      <c r="E85" s="52">
        <f t="shared" si="20"/>
        <v>1970561.2</v>
      </c>
      <c r="F85" s="53">
        <v>-86.899999999906868</v>
      </c>
      <c r="G85" s="52">
        <f t="shared" si="21"/>
        <v>1970474.3</v>
      </c>
      <c r="H85" s="53">
        <v>48582.199999999953</v>
      </c>
      <c r="I85" s="52">
        <f t="shared" si="22"/>
        <v>2019056.5</v>
      </c>
      <c r="J85" s="53"/>
      <c r="K85" s="52">
        <f t="shared" si="23"/>
        <v>2019056.5</v>
      </c>
      <c r="L85" s="53">
        <v>897506.70000000019</v>
      </c>
      <c r="M85" s="52">
        <f t="shared" si="24"/>
        <v>2916563.2</v>
      </c>
      <c r="N85" s="53"/>
      <c r="O85" s="52">
        <f t="shared" si="25"/>
        <v>2916563.2</v>
      </c>
      <c r="P85" s="53">
        <v>-50000</v>
      </c>
      <c r="Q85" s="52">
        <f t="shared" si="26"/>
        <v>2866563.2</v>
      </c>
      <c r="R85" s="18">
        <f t="shared" si="27"/>
        <v>896002.00000000023</v>
      </c>
      <c r="S85" s="49"/>
      <c r="T85" s="11"/>
    </row>
    <row r="86" spans="1:20" s="12" customFormat="1" ht="15.75" customHeight="1" thickBot="1" x14ac:dyDescent="0.3">
      <c r="A86" s="83" t="s">
        <v>245</v>
      </c>
      <c r="B86" s="84"/>
      <c r="C86" s="37">
        <f>SUM(C7+C17+C20+C25+C36+C41+C46+C54+C57+C65+C71+C76+C80+C82)</f>
        <v>111397564.39999999</v>
      </c>
      <c r="D86" s="37"/>
      <c r="E86" s="37">
        <f t="shared" ref="E86:R86" si="31">SUM(E7+E17+E20+E25+E36+E41+E46+E54+E57+E65+E71+E76+E80+E82)</f>
        <v>111397564.39999999</v>
      </c>
      <c r="F86" s="37">
        <f t="shared" si="31"/>
        <v>486955.50000000116</v>
      </c>
      <c r="G86" s="37">
        <f t="shared" si="31"/>
        <v>111884519.89999999</v>
      </c>
      <c r="H86" s="37">
        <f t="shared" si="31"/>
        <v>791932.80000000086</v>
      </c>
      <c r="I86" s="37">
        <f t="shared" si="31"/>
        <v>112676452.69999999</v>
      </c>
      <c r="J86" s="37"/>
      <c r="K86" s="37">
        <f t="shared" si="31"/>
        <v>112676452.69999999</v>
      </c>
      <c r="L86" s="37">
        <f t="shared" si="31"/>
        <v>9155747.6999999974</v>
      </c>
      <c r="M86" s="37">
        <f t="shared" si="31"/>
        <v>121832200.39999999</v>
      </c>
      <c r="N86" s="37">
        <f t="shared" si="31"/>
        <v>462200</v>
      </c>
      <c r="O86" s="37">
        <f t="shared" si="31"/>
        <v>122294400.39999999</v>
      </c>
      <c r="P86" s="37">
        <f t="shared" si="31"/>
        <v>2036153.1000000006</v>
      </c>
      <c r="Q86" s="37">
        <f>(Q7+Q17+Q20+Q25+Q36+Q41+Q46+Q54+Q57+Q65+Q71+Q76+Q80+Q82)</f>
        <v>124330553.49999999</v>
      </c>
      <c r="R86" s="91">
        <f>(R7+R17+R20+R25+R36+R41+R46+R54+R57+R65+R71+R76+R80+R82)</f>
        <v>12932989.100000003</v>
      </c>
      <c r="S86" s="49"/>
      <c r="T86" s="11"/>
    </row>
    <row r="88" spans="1:20" x14ac:dyDescent="0.2">
      <c r="Q88" s="32"/>
    </row>
    <row r="89" spans="1:20" x14ac:dyDescent="0.2">
      <c r="C89" s="39"/>
      <c r="D89" s="57"/>
      <c r="E89" s="57"/>
      <c r="F89" s="57"/>
      <c r="G89" s="57"/>
      <c r="H89" s="57"/>
      <c r="I89" s="57"/>
      <c r="J89" s="57"/>
      <c r="K89" s="57"/>
      <c r="L89" s="57"/>
      <c r="M89" s="62"/>
      <c r="N89" s="57"/>
      <c r="O89" s="57"/>
      <c r="P89" s="57"/>
      <c r="Q89" s="32"/>
      <c r="R89" s="32"/>
      <c r="T89" s="32"/>
    </row>
    <row r="90" spans="1:20" x14ac:dyDescent="0.2">
      <c r="J90" s="57"/>
      <c r="M90" s="62"/>
      <c r="O90" s="57"/>
      <c r="Q90" s="32"/>
      <c r="S90" s="58"/>
    </row>
    <row r="91" spans="1:20" x14ac:dyDescent="0.2">
      <c r="D91" s="57"/>
      <c r="E91" s="57"/>
      <c r="F91" s="57"/>
      <c r="G91" s="57"/>
      <c r="H91" s="57"/>
      <c r="I91" s="57"/>
      <c r="J91" s="57"/>
      <c r="K91" s="57"/>
      <c r="L91" s="57"/>
      <c r="M91" s="62"/>
      <c r="N91" s="57"/>
      <c r="O91" s="57"/>
      <c r="P91" s="57"/>
    </row>
    <row r="92" spans="1:20" x14ac:dyDescent="0.2">
      <c r="O92" s="57"/>
      <c r="Q92" s="32"/>
    </row>
    <row r="93" spans="1:20" x14ac:dyDescent="0.2">
      <c r="Q93" s="32"/>
    </row>
    <row r="94" spans="1:20" x14ac:dyDescent="0.2">
      <c r="Q94" s="32"/>
    </row>
    <row r="95" spans="1:20" x14ac:dyDescent="0.2">
      <c r="M95" s="62"/>
    </row>
    <row r="96" spans="1:20" x14ac:dyDescent="0.2">
      <c r="Q96" s="32"/>
    </row>
  </sheetData>
  <mergeCells count="14">
    <mergeCell ref="J4:K4"/>
    <mergeCell ref="A86:B86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L4:M4"/>
    <mergeCell ref="D3:P3"/>
    <mergeCell ref="N4:O4"/>
  </mergeCells>
  <printOptions horizontalCentered="1"/>
  <pageMargins left="0.39370078740157483" right="0.39370078740157483" top="0.35433070866141736" bottom="0.35433070866141736" header="0" footer="0"/>
  <pageSetup paperSize="9" scale="50" fitToHeight="0" orientation="landscape" r:id="rId1"/>
  <rowBreaks count="1" manualBreakCount="1">
    <brk id="4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2020-06-15T10:58:28Z</cp:lastPrinted>
  <dcterms:created xsi:type="dcterms:W3CDTF">2020-04-27T06:12:39Z</dcterms:created>
  <dcterms:modified xsi:type="dcterms:W3CDTF">2020-06-05T10:58:47Z</dcterms:modified>
</cp:coreProperties>
</file>