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7625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'!$A$1:$L$41</definedName>
    <definedName name="_xlnm.Print_Area" localSheetId="1">РАСХОДЫ!$A$1:$L$86</definedName>
  </definedNames>
  <calcPr calcId="145621"/>
</workbook>
</file>

<file path=xl/calcChain.xml><?xml version="1.0" encoding="utf-8"?>
<calcChain xmlns="http://schemas.openxmlformats.org/spreadsheetml/2006/main">
  <c r="K7" i="2" l="1"/>
  <c r="K20" i="2"/>
  <c r="K86" i="2" s="1"/>
  <c r="K17" i="2"/>
  <c r="K25" i="2"/>
  <c r="K36" i="2"/>
  <c r="K41" i="2"/>
  <c r="K46" i="2"/>
  <c r="K54" i="2"/>
  <c r="K57" i="2"/>
  <c r="K65" i="2"/>
  <c r="K71" i="2"/>
  <c r="K76" i="2"/>
  <c r="K80" i="2"/>
  <c r="K82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2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I86" i="2"/>
  <c r="I82" i="2"/>
  <c r="I80" i="2"/>
  <c r="I76" i="2"/>
  <c r="I71" i="2"/>
  <c r="I65" i="2"/>
  <c r="I57" i="2"/>
  <c r="I54" i="2"/>
  <c r="I46" i="2"/>
  <c r="I41" i="2"/>
  <c r="I36" i="2"/>
  <c r="I25" i="2"/>
  <c r="I20" i="2"/>
  <c r="I17" i="2"/>
  <c r="I7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K33" i="1"/>
  <c r="K34" i="1"/>
  <c r="K35" i="1"/>
  <c r="K36" i="1"/>
  <c r="K38" i="1"/>
  <c r="K39" i="1"/>
  <c r="K21" i="1"/>
  <c r="K22" i="1"/>
  <c r="K23" i="1"/>
  <c r="K24" i="1"/>
  <c r="K25" i="1"/>
  <c r="K26" i="1"/>
  <c r="K28" i="1"/>
  <c r="K29" i="1"/>
  <c r="K30" i="1"/>
  <c r="K20" i="1"/>
  <c r="K17" i="1"/>
  <c r="K18" i="1"/>
  <c r="K16" i="1"/>
  <c r="K14" i="1"/>
  <c r="K12" i="1"/>
  <c r="K10" i="1"/>
  <c r="K9" i="1"/>
  <c r="H32" i="1"/>
  <c r="H31" i="1"/>
  <c r="I32" i="1"/>
  <c r="G32" i="1"/>
  <c r="G31" i="1"/>
  <c r="I34" i="1"/>
  <c r="I35" i="1"/>
  <c r="I31" i="1" s="1"/>
  <c r="I36" i="1"/>
  <c r="I38" i="1"/>
  <c r="I39" i="1"/>
  <c r="I33" i="1"/>
  <c r="I23" i="1"/>
  <c r="I24" i="1"/>
  <c r="I25" i="1"/>
  <c r="I26" i="1"/>
  <c r="I28" i="1"/>
  <c r="I29" i="1"/>
  <c r="I30" i="1"/>
  <c r="I22" i="1"/>
  <c r="I21" i="1"/>
  <c r="I20" i="1"/>
  <c r="I19" i="1"/>
  <c r="I17" i="1"/>
  <c r="I18" i="1"/>
  <c r="I16" i="1"/>
  <c r="I15" i="1"/>
  <c r="I14" i="1"/>
  <c r="I13" i="1" s="1"/>
  <c r="I12" i="1"/>
  <c r="I11" i="1"/>
  <c r="I8" i="1"/>
  <c r="I10" i="1"/>
  <c r="I9" i="1"/>
  <c r="I7" i="1" l="1"/>
  <c r="I41" i="1" s="1"/>
  <c r="L85" i="2"/>
  <c r="L73" i="2"/>
  <c r="L69" i="2"/>
  <c r="L58" i="2"/>
  <c r="L64" i="2"/>
  <c r="L56" i="2"/>
  <c r="L55" i="2"/>
  <c r="L51" i="2"/>
  <c r="L49" i="2"/>
  <c r="L48" i="2"/>
  <c r="L47" i="2"/>
  <c r="L41" i="2"/>
  <c r="L45" i="2"/>
  <c r="L40" i="2"/>
  <c r="L37" i="2"/>
  <c r="L35" i="2"/>
  <c r="L30" i="2"/>
  <c r="L32" i="2"/>
  <c r="L29" i="2"/>
  <c r="L22" i="2"/>
  <c r="L16" i="2"/>
  <c r="L13" i="2"/>
  <c r="L11" i="2"/>
  <c r="L9" i="2"/>
  <c r="G82" i="2"/>
  <c r="H82" i="2"/>
  <c r="G80" i="2"/>
  <c r="G76" i="2"/>
  <c r="G71" i="2"/>
  <c r="H71" i="2"/>
  <c r="G65" i="2"/>
  <c r="H65" i="2"/>
  <c r="G57" i="2"/>
  <c r="H57" i="2"/>
  <c r="G54" i="2"/>
  <c r="G46" i="2"/>
  <c r="H46" i="2"/>
  <c r="G41" i="2"/>
  <c r="H41" i="2"/>
  <c r="G36" i="2"/>
  <c r="H36" i="2"/>
  <c r="G25" i="2"/>
  <c r="H25" i="2"/>
  <c r="G20" i="2"/>
  <c r="H20" i="2"/>
  <c r="G17" i="2"/>
  <c r="G7" i="2"/>
  <c r="H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H41" i="1"/>
  <c r="L39" i="1"/>
  <c r="L36" i="1"/>
  <c r="L34" i="1"/>
  <c r="G39" i="1"/>
  <c r="G86" i="2" l="1"/>
  <c r="L76" i="2"/>
  <c r="L54" i="2"/>
  <c r="L46" i="2"/>
  <c r="L52" i="2"/>
  <c r="L21" i="2"/>
  <c r="L20" i="2"/>
  <c r="L26" i="2"/>
  <c r="L27" i="2"/>
  <c r="L28" i="2"/>
  <c r="L31" i="2"/>
  <c r="L50" i="2"/>
  <c r="L53" i="2"/>
  <c r="L59" i="2"/>
  <c r="L67" i="2"/>
  <c r="L68" i="2"/>
  <c r="L70" i="2"/>
  <c r="L72" i="2"/>
  <c r="L71" i="2" s="1"/>
  <c r="L74" i="2"/>
  <c r="L75" i="2"/>
  <c r="L79" i="2"/>
  <c r="L83" i="2"/>
  <c r="L84" i="2"/>
  <c r="L82" i="2"/>
  <c r="L10" i="2"/>
  <c r="L12" i="2"/>
  <c r="F82" i="2"/>
  <c r="F76" i="2"/>
  <c r="F71" i="2"/>
  <c r="F65" i="2"/>
  <c r="F57" i="2"/>
  <c r="F54" i="2"/>
  <c r="C41" i="2"/>
  <c r="F36" i="2"/>
  <c r="F25" i="2"/>
  <c r="F20" i="2"/>
  <c r="F7" i="2"/>
  <c r="L65" i="2" l="1"/>
  <c r="L57" i="2"/>
  <c r="L36" i="2"/>
  <c r="L7" i="2"/>
  <c r="L25" i="2"/>
  <c r="F86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F46" i="2" s="1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L31" i="1"/>
  <c r="L32" i="1"/>
  <c r="L29" i="1"/>
  <c r="L7" i="1" s="1"/>
  <c r="F32" i="1"/>
  <c r="F31" i="1" s="1"/>
  <c r="L41" i="1" l="1"/>
  <c r="E54" i="2"/>
  <c r="E25" i="2"/>
  <c r="E57" i="2"/>
  <c r="E65" i="2"/>
  <c r="E41" i="2"/>
  <c r="E20" i="2"/>
  <c r="E80" i="2"/>
  <c r="L86" i="2"/>
  <c r="E71" i="2"/>
  <c r="E76" i="2"/>
  <c r="E82" i="2"/>
  <c r="E7" i="2"/>
  <c r="E46" i="2"/>
  <c r="E36" i="2"/>
  <c r="E17" i="2"/>
  <c r="E34" i="1"/>
  <c r="G34" i="1" s="1"/>
  <c r="E35" i="1"/>
  <c r="G35" i="1" s="1"/>
  <c r="E36" i="1"/>
  <c r="G36" i="1" s="1"/>
  <c r="E38" i="1"/>
  <c r="E33" i="1"/>
  <c r="G33" i="1" s="1"/>
  <c r="F7" i="1"/>
  <c r="E23" i="1"/>
  <c r="G23" i="1" s="1"/>
  <c r="E24" i="1"/>
  <c r="G24" i="1" s="1"/>
  <c r="E25" i="1"/>
  <c r="G25" i="1" s="1"/>
  <c r="E26" i="1"/>
  <c r="G26" i="1" s="1"/>
  <c r="E28" i="1"/>
  <c r="G28" i="1" s="1"/>
  <c r="E29" i="1"/>
  <c r="G29" i="1" s="1"/>
  <c r="E30" i="1"/>
  <c r="G30" i="1" s="1"/>
  <c r="E22" i="1"/>
  <c r="G22" i="1" s="1"/>
  <c r="E21" i="1"/>
  <c r="G21" i="1" s="1"/>
  <c r="E20" i="1"/>
  <c r="G20" i="1" s="1"/>
  <c r="E19" i="1"/>
  <c r="E17" i="1"/>
  <c r="G17" i="1" s="1"/>
  <c r="E18" i="1"/>
  <c r="G18" i="1" s="1"/>
  <c r="E16" i="1"/>
  <c r="E14" i="1"/>
  <c r="E11" i="1"/>
  <c r="E12" i="1"/>
  <c r="G12" i="1" s="1"/>
  <c r="E10" i="1"/>
  <c r="G10" i="1" s="1"/>
  <c r="E9" i="1"/>
  <c r="G9" i="1" s="1"/>
  <c r="E13" i="1" l="1"/>
  <c r="G14" i="1"/>
  <c r="E15" i="1"/>
  <c r="G16" i="1"/>
  <c r="K8" i="1"/>
  <c r="G8" i="1"/>
  <c r="G19" i="1"/>
  <c r="G38" i="1"/>
  <c r="E8" i="1"/>
  <c r="E7" i="1" s="1"/>
  <c r="G11" i="1"/>
  <c r="K11" i="1"/>
  <c r="E32" i="1"/>
  <c r="E31" i="1" s="1"/>
  <c r="E86" i="2"/>
  <c r="F41" i="1"/>
  <c r="C82" i="2"/>
  <c r="C80" i="2"/>
  <c r="C76" i="2"/>
  <c r="C71" i="2"/>
  <c r="C65" i="2"/>
  <c r="C57" i="2"/>
  <c r="C54" i="2"/>
  <c r="C46" i="2"/>
  <c r="C36" i="2"/>
  <c r="C25" i="2"/>
  <c r="C20" i="2"/>
  <c r="C17" i="2"/>
  <c r="C7" i="2"/>
  <c r="C32" i="1"/>
  <c r="C31" i="1" s="1"/>
  <c r="K19" i="1"/>
  <c r="C19" i="1"/>
  <c r="C15" i="1"/>
  <c r="C13" i="1"/>
  <c r="C7" i="1" s="1"/>
  <c r="C11" i="1"/>
  <c r="C8" i="1"/>
  <c r="E41" i="1" l="1"/>
  <c r="C41" i="1"/>
  <c r="K15" i="1"/>
  <c r="G15" i="1"/>
  <c r="G13" i="1"/>
  <c r="G7" i="1" s="1"/>
  <c r="G41" i="1" s="1"/>
  <c r="K13" i="1"/>
  <c r="K7" i="1" s="1"/>
  <c r="C86" i="2"/>
  <c r="K32" i="1" l="1"/>
  <c r="K31" i="1" s="1"/>
  <c r="K41" i="1" s="1"/>
  <c r="H54" i="2"/>
  <c r="H86" i="2" s="1"/>
</calcChain>
</file>

<file path=xl/sharedStrings.xml><?xml version="1.0" encoding="utf-8"?>
<sst xmlns="http://schemas.openxmlformats.org/spreadsheetml/2006/main" count="266" uniqueCount="245">
  <si>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</si>
  <si>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</si>
  <si>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</si>
  <si>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</si>
  <si>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</si>
  <si>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</si>
  <si>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</si>
  <si>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</si>
  <si>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</si>
  <si>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</si>
  <si>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</si>
  <si>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</si>
  <si>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</si>
  <si>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</si>
  <si>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</si>
  <si>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</si>
  <si>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</si>
  <si>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</si>
  <si>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</si>
  <si>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</si>
  <si>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</si>
  <si>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</si>
  <si>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</si>
  <si>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</si>
  <si>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</si>
  <si>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</si>
  <si>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</si>
  <si>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</si>
  <si>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</si>
  <si>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</si>
  <si>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</si>
  <si>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</si>
  <si>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</si>
  <si>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</si>
  <si>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</si>
  <si>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</si>
  <si>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</si>
  <si>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</si>
  <si>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</si>
  <si>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</si>
  <si>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</si>
  <si>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</si>
  <si>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</si>
  <si>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</si>
  <si>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</si>
  <si>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</si>
  <si>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</si>
  <si>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</si>
  <si>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</si>
  <si>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</si>
  <si>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</si>
  <si>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</si>
  <si>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</si>
  <si>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</si>
  <si>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</si>
  <si>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</si>
  <si>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</si>
  <si>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</si>
  <si>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</si>
  <si>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</si>
  <si>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</si>
  <si>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</si>
  <si>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</si>
  <si>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</si>
  <si>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</si>
  <si>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</si>
  <si>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</si>
  <si>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</si>
  <si>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</si>
  <si>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</si>
  <si>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</si>
  <si>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</si>
  <si>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</si>
  <si>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</si>
  <si>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</si>
  <si>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</si>
  <si>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</si>
  <si>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</si>
  <si>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</si>
  <si>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</si>
  <si>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</si>
  <si>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</si>
  <si>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</si>
  <si>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</si>
  <si>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</si>
  <si>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</si>
  <si>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</si>
  <si>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</si>
  <si>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</si>
  <si>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</si>
  <si>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</si>
  <si>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</si>
  <si>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</si>
  <si>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</si>
  <si>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</si>
  <si>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</si>
  <si>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</si>
  <si>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</si>
  <si>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</si>
  <si>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</si>
  <si>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</si>
  <si>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</si>
  <si>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</si>
  <si>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</si>
  <si>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</si>
  <si>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</si>
  <si>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</si>
  <si>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</si>
  <si>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</si>
  <si>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</si>
  <si>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</si>
  <si>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</si>
  <si>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</si>
  <si>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</si>
  <si>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</si>
  <si>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</si>
  <si>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</si>
  <si>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</si>
  <si>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</si>
  <si>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</si>
  <si>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</si>
  <si>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</si>
  <si>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</si>
  <si>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</si>
  <si>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</si>
  <si>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</si>
  <si>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</si>
  <si>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</si>
  <si>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</si>
  <si>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</si>
  <si>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</si>
  <si>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</si>
  <si>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</si>
  <si>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</si>
  <si>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</si>
  <si>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</si>
  <si>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</si>
  <si>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</si>
  <si>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</si>
  <si>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</si>
  <si>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</si>
  <si>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</si>
  <si>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</si>
  <si>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</si>
  <si>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</si>
  <si>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</si>
  <si>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</si>
  <si>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</si>
  <si>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</si>
  <si>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</si>
  <si>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</si>
  <si>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</si>
  <si>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</si>
  <si>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</si>
  <si>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</si>
  <si>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</si>
  <si>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</si>
  <si>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</si>
  <si>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</si>
  <si>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</si>
  <si>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</si>
  <si>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</si>
  <si>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</si>
  <si>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</si>
  <si>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</si>
  <si>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</si>
  <si>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</si>
  <si>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</si>
  <si>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</si>
  <si>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</si>
  <si>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</si>
  <si>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</si>
  <si>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</si>
  <si>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</si>
  <si>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</si>
  <si>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</si>
  <si>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</si>
  <si>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</si>
  <si>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</si>
  <si>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</si>
  <si>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</si>
  <si>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</si>
  <si>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</si>
  <si>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</si>
  <si>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</si>
  <si>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</si>
  <si>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</si>
  <si>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</si>
  <si>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</si>
  <si>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</si>
  <si>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</si>
  <si>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</si>
  <si>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</si>
  <si>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</si>
  <si>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</si>
  <si>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</si>
  <si>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</si>
  <si>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</si>
  <si>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</si>
  <si>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</si>
  <si>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</si>
  <si>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</si>
  <si>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</si>
  <si>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</si>
  <si>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</si>
  <si>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</si>
  <si>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</si>
  <si>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</si>
  <si>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</si>
  <si>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</si>
  <si>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</si>
  <si>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</si>
  <si>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</si>
  <si>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</si>
  <si>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</si>
  <si>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</si>
  <si>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</si>
  <si>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</si>
  <si>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</si>
  <si>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</si>
  <si>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</si>
  <si>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</si>
  <si>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</si>
  <si>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</si>
  <si>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</si>
  <si>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</si>
  <si>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</si>
  <si>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</si>
  <si>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</si>
  <si>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</si>
  <si>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</si>
  <si>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</si>
  <si>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</si>
  <si>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</si>
  <si>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</si>
  <si>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</si>
  <si>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</si>
  <si>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</si>
  <si>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</si>
  <si>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</si>
  <si>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7-ЗСО от 25.02.2020</t>
  </si>
  <si>
    <t>утвержденные значения</t>
  </si>
  <si>
    <t>13-ЗСО от 26.03.2020</t>
  </si>
  <si>
    <t>25-ЗСО от 10.04.2020</t>
  </si>
  <si>
    <t xml:space="preserve"> Закон Саратовской области от 26.11.2019 года № 130-ЗСО «Об областном бюджете на 2020 год и на плановый период 2021 и 2022 годов» (первоначальная редакция)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</si>
</sst>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2" fillId="0" borderId="0"/>
    <xf numFmtId="4" fontId="13" fillId="0" borderId="21">
      <alignment horizontal="right"/>
    </xf>
    <xf numFmtId="0" fontId="14" fillId="0" borderId="12" applyNumberFormat="0">
      <alignment horizontal="right" vertical="top"/>
    </xf>
  </cellStyleXfs>
  <cellXfs count="9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 vertical="center" wrapText="1" shrinkToFit="1"/>
    </xf>
    <xf numFmtId="164" fontId="5" fillId="5" borderId="12" xfId="0" applyNumberFormat="1" applyFont="1" applyFill="1" applyBorder="1" applyAlignment="1">
      <alignment horizontal="center" vertical="center" wrapText="1" shrinkToFit="1"/>
    </xf>
    <xf numFmtId="164" fontId="2" fillId="6" borderId="13" xfId="0" applyNumberFormat="1" applyFont="1" applyFill="1" applyBorder="1" applyAlignment="1">
      <alignment horizontal="center" vertical="center" wrapText="1" shrinkToFit="1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left" vertical="top" wrapText="1"/>
    </xf>
    <xf numFmtId="164" fontId="2" fillId="5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0" fontId="2" fillId="2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165" fontId="2" fillId="0" borderId="0" xfId="0" applyNumberFormat="1" applyFont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center" vertical="center" wrapText="1" shrinkToFit="1"/>
    </xf>
    <xf numFmtId="164" fontId="2" fillId="5" borderId="15" xfId="0" applyNumberFormat="1" applyFont="1" applyFill="1" applyBorder="1" applyAlignment="1">
      <alignment horizontal="center" vertical="center" wrapText="1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49" fontId="9" fillId="2" borderId="11" xfId="0" applyNumberFormat="1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wrapText="1"/>
    </xf>
    <xf numFmtId="164" fontId="2" fillId="2" borderId="18" xfId="0" applyNumberFormat="1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right" vertical="center" wrapText="1"/>
    </xf>
    <xf numFmtId="165" fontId="10" fillId="0" borderId="0" xfId="0" applyNumberFormat="1" applyFont="1" applyAlignment="1">
      <alignment horizontal="left"/>
    </xf>
    <xf numFmtId="166" fontId="2" fillId="0" borderId="12" xfId="1" applyNumberFormat="1" applyFont="1" applyFill="1" applyBorder="1" applyAlignment="1" applyProtection="1">
      <alignment wrapText="1"/>
      <protection hidden="1"/>
    </xf>
    <xf numFmtId="0" fontId="11" fillId="0" borderId="0" xfId="0" applyFont="1"/>
    <xf numFmtId="49" fontId="4" fillId="3" borderId="11" xfId="0" applyNumberFormat="1" applyFont="1" applyFill="1" applyBorder="1" applyAlignment="1">
      <alignment horizontal="center" vertical="center" shrinkToFit="1"/>
    </xf>
    <xf numFmtId="167" fontId="2" fillId="2" borderId="12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/>
    <xf numFmtId="165" fontId="2" fillId="0" borderId="0" xfId="0" applyNumberFormat="1" applyFont="1" applyAlignment="1">
      <alignment horizontal="right"/>
    </xf>
    <xf numFmtId="0" fontId="3" fillId="0" borderId="8" xfId="0" applyFont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center" vertical="center" wrapText="1"/>
    </xf>
    <xf numFmtId="164" fontId="2" fillId="5" borderId="18" xfId="0" applyNumberFormat="1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I14" sqref="I14"/>
      <selection pane="topRight" activeCell="I14" sqref="I14"/>
      <selection pane="bottomLeft" activeCell="I14" sqref="I14"/>
      <selection pane="bottomRight" activeCell="J4" sqref="J4"/>
    </sheetView>
  </sheetViews>
  <sheetFormatPr defaultRowHeight="12.75" x14ac:dyDescent="0.2"/>
  <cols>
    <col min="1" max="1" width="23.83203125" style="1" customWidth="1"/>
    <col min="2" max="2" width="52.6640625" style="35" customWidth="1"/>
    <col min="3" max="3" width="21.5" style="35" customWidth="1"/>
    <col min="4" max="4" width="17.6640625" style="1" customWidth="1"/>
    <col min="5" max="5" width="16.6640625" style="1" customWidth="1"/>
    <col min="6" max="10" width="17.5" style="1" customWidth="1"/>
    <col min="11" max="11" width="22.5" style="1" customWidth="1"/>
    <col min="12" max="12" width="18.33203125" style="1" customWidth="1"/>
    <col min="13" max="13" width="18" style="1" customWidth="1"/>
    <col min="14" max="14" width="12.83203125" style="1" customWidth="1"/>
    <col min="15" max="15" width="13.1640625" style="1" customWidth="1"/>
    <col min="16" max="16" width="15.83203125" style="1" bestFit="1" customWidth="1"/>
    <col min="17" max="17" width="16" style="1" bestFit="1" customWidth="1"/>
    <col min="18" max="16384" width="9.33203125" style="1"/>
  </cols>
  <sheetData>
    <row r="1" spans="1:13" ht="38.25" customHeight="1" x14ac:dyDescent="0.3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3" ht="19.5" customHeight="1" thickBot="1" x14ac:dyDescent="0.25">
      <c r="B2" s="2"/>
      <c r="C2" s="2"/>
      <c r="L2" s="3" t="s">
        <v>1</v>
      </c>
    </row>
    <row r="3" spans="1:13" ht="89.25" customHeight="1" thickBot="1" x14ac:dyDescent="0.25">
      <c r="A3" s="66" t="s">
        <v>2</v>
      </c>
      <c r="B3" s="66" t="s">
        <v>3</v>
      </c>
      <c r="C3" s="69" t="s">
        <v>4</v>
      </c>
      <c r="D3" s="86" t="s">
        <v>5</v>
      </c>
      <c r="E3" s="87"/>
      <c r="F3" s="87"/>
      <c r="G3" s="87"/>
      <c r="H3" s="87"/>
      <c r="I3" s="87"/>
      <c r="J3" s="88"/>
      <c r="K3" s="72" t="s">
        <v>6</v>
      </c>
      <c r="L3" s="69" t="s">
        <v>7</v>
      </c>
    </row>
    <row r="4" spans="1:13" ht="28.5" customHeight="1" thickBot="1" x14ac:dyDescent="0.25">
      <c r="A4" s="67"/>
      <c r="B4" s="67"/>
      <c r="C4" s="70"/>
      <c r="D4" s="80" t="s">
        <v>8</v>
      </c>
      <c r="E4" s="81"/>
      <c r="F4" s="80" t="s">
        <v>240</v>
      </c>
      <c r="G4" s="81"/>
      <c r="H4" s="80" t="s">
        <v>242</v>
      </c>
      <c r="I4" s="81"/>
      <c r="J4" s="57" t="s">
        <v>243</v>
      </c>
      <c r="K4" s="73"/>
      <c r="L4" s="70"/>
    </row>
    <row r="5" spans="1:13" ht="28.5" customHeight="1" thickBot="1" x14ac:dyDescent="0.25">
      <c r="A5" s="68"/>
      <c r="B5" s="68"/>
      <c r="C5" s="71"/>
      <c r="D5" s="4" t="s">
        <v>9</v>
      </c>
      <c r="E5" s="5" t="s">
        <v>241</v>
      </c>
      <c r="F5" s="4" t="s">
        <v>9</v>
      </c>
      <c r="G5" s="60" t="s">
        <v>241</v>
      </c>
      <c r="H5" s="4" t="s">
        <v>9</v>
      </c>
      <c r="I5" s="6" t="s">
        <v>241</v>
      </c>
      <c r="J5" s="89" t="s">
        <v>9</v>
      </c>
      <c r="K5" s="74"/>
      <c r="L5" s="71"/>
    </row>
    <row r="6" spans="1:13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</row>
    <row r="7" spans="1:13" s="12" customFormat="1" ht="18" customHeight="1" x14ac:dyDescent="0.2">
      <c r="A7" s="8" t="s">
        <v>10</v>
      </c>
      <c r="B7" s="9" t="s">
        <v>11</v>
      </c>
      <c r="C7" s="10">
        <f t="shared" ref="C7:L7" si="0">SUM(C8,C11,C13,C15,C19,C22,C23,C24,C25,C26,C27,C28,C29,C30)</f>
        <v>73669099.004480675</v>
      </c>
      <c r="D7" s="10"/>
      <c r="E7" s="10">
        <f t="shared" si="0"/>
        <v>73669099.004480675</v>
      </c>
      <c r="F7" s="10">
        <f t="shared" si="0"/>
        <v>60000</v>
      </c>
      <c r="G7" s="10">
        <f t="shared" si="0"/>
        <v>73729099.004480675</v>
      </c>
      <c r="H7" s="10"/>
      <c r="I7" s="10">
        <f t="shared" si="0"/>
        <v>73729099.004480675</v>
      </c>
      <c r="J7" s="10"/>
      <c r="K7" s="10">
        <f t="shared" si="0"/>
        <v>73729099.004480675</v>
      </c>
      <c r="L7" s="10">
        <f t="shared" si="0"/>
        <v>60000</v>
      </c>
      <c r="M7" s="11"/>
    </row>
    <row r="8" spans="1:13" s="12" customFormat="1" ht="15.75" customHeight="1" x14ac:dyDescent="0.2">
      <c r="A8" s="13" t="s">
        <v>12</v>
      </c>
      <c r="B8" s="14" t="s">
        <v>13</v>
      </c>
      <c r="C8" s="15">
        <f>C9+C10</f>
        <v>47371961.900000006</v>
      </c>
      <c r="D8" s="16"/>
      <c r="E8" s="58">
        <f>E9+E10</f>
        <v>47371961.900000006</v>
      </c>
      <c r="F8" s="16"/>
      <c r="G8" s="15">
        <f>G9+G10</f>
        <v>47371961.900000006</v>
      </c>
      <c r="H8" s="16"/>
      <c r="I8" s="15">
        <f>I9+I10</f>
        <v>47371961.900000006</v>
      </c>
      <c r="J8" s="16"/>
      <c r="K8" s="15">
        <f>K9+K10</f>
        <v>47371961.900000006</v>
      </c>
      <c r="L8" s="17"/>
      <c r="M8" s="11"/>
    </row>
    <row r="9" spans="1:13" s="12" customFormat="1" ht="16.5" customHeight="1" x14ac:dyDescent="0.2">
      <c r="A9" s="13" t="s">
        <v>14</v>
      </c>
      <c r="B9" s="18" t="s">
        <v>15</v>
      </c>
      <c r="C9" s="19">
        <v>22973015.800000001</v>
      </c>
      <c r="D9" s="20"/>
      <c r="E9" s="59">
        <f>C9+D9</f>
        <v>22973015.800000001</v>
      </c>
      <c r="F9" s="20"/>
      <c r="G9" s="19">
        <f>E9+F9</f>
        <v>22973015.800000001</v>
      </c>
      <c r="H9" s="20"/>
      <c r="I9" s="19">
        <f>G9+H9</f>
        <v>22973015.800000001</v>
      </c>
      <c r="J9" s="20"/>
      <c r="K9" s="19">
        <f>I9+J9</f>
        <v>22973015.800000001</v>
      </c>
      <c r="L9" s="17"/>
    </row>
    <row r="10" spans="1:13" s="12" customFormat="1" ht="15.75" customHeight="1" x14ac:dyDescent="0.2">
      <c r="A10" s="13" t="s">
        <v>16</v>
      </c>
      <c r="B10" s="18" t="s">
        <v>17</v>
      </c>
      <c r="C10" s="19">
        <v>24398946.100000001</v>
      </c>
      <c r="D10" s="16"/>
      <c r="E10" s="59">
        <f>C10+D10</f>
        <v>24398946.100000001</v>
      </c>
      <c r="F10" s="16"/>
      <c r="G10" s="19">
        <f>E10+F10</f>
        <v>24398946.100000001</v>
      </c>
      <c r="H10" s="16"/>
      <c r="I10" s="19">
        <f>G10+H10</f>
        <v>24398946.100000001</v>
      </c>
      <c r="J10" s="16"/>
      <c r="K10" s="19">
        <f>I10+J10</f>
        <v>24398946.100000001</v>
      </c>
      <c r="L10" s="17"/>
      <c r="M10" s="11"/>
    </row>
    <row r="11" spans="1:13" s="12" customFormat="1" ht="38.25" x14ac:dyDescent="0.2">
      <c r="A11" s="13" t="s">
        <v>18</v>
      </c>
      <c r="B11" s="21" t="s">
        <v>19</v>
      </c>
      <c r="C11" s="15">
        <f>C12</f>
        <v>9429670.8044806644</v>
      </c>
      <c r="D11" s="22"/>
      <c r="E11" s="58">
        <f>E12</f>
        <v>9429670.8044806644</v>
      </c>
      <c r="F11" s="22"/>
      <c r="G11" s="15">
        <f>G12</f>
        <v>9429670.8044806644</v>
      </c>
      <c r="H11" s="22"/>
      <c r="I11" s="15">
        <f>I12</f>
        <v>9429670.8044806644</v>
      </c>
      <c r="J11" s="22"/>
      <c r="K11" s="15">
        <f>K12</f>
        <v>9429670.8044806644</v>
      </c>
      <c r="L11" s="17"/>
    </row>
    <row r="12" spans="1:13" s="12" customFormat="1" ht="38.25" x14ac:dyDescent="0.2">
      <c r="A12" s="13" t="s">
        <v>20</v>
      </c>
      <c r="B12" s="18" t="s">
        <v>21</v>
      </c>
      <c r="C12" s="19">
        <v>9429670.8044806644</v>
      </c>
      <c r="D12" s="23"/>
      <c r="E12" s="59">
        <f>C12+D12</f>
        <v>9429670.8044806644</v>
      </c>
      <c r="F12" s="23"/>
      <c r="G12" s="19">
        <f>E12+F12</f>
        <v>9429670.8044806644</v>
      </c>
      <c r="H12" s="23"/>
      <c r="I12" s="19">
        <f>G12+H12</f>
        <v>9429670.8044806644</v>
      </c>
      <c r="J12" s="23"/>
      <c r="K12" s="19">
        <f>I12+J12</f>
        <v>9429670.8044806644</v>
      </c>
      <c r="L12" s="17"/>
    </row>
    <row r="13" spans="1:13" s="12" customFormat="1" x14ac:dyDescent="0.2">
      <c r="A13" s="13" t="s">
        <v>22</v>
      </c>
      <c r="B13" s="14" t="s">
        <v>23</v>
      </c>
      <c r="C13" s="15">
        <f>C14</f>
        <v>4671566.4000000004</v>
      </c>
      <c r="D13" s="22"/>
      <c r="E13" s="58">
        <f>E14</f>
        <v>4671566.4000000004</v>
      </c>
      <c r="F13" s="22"/>
      <c r="G13" s="15">
        <f>G14</f>
        <v>4671566.4000000004</v>
      </c>
      <c r="H13" s="22"/>
      <c r="I13" s="15">
        <f>I14</f>
        <v>4671566.4000000004</v>
      </c>
      <c r="J13" s="22"/>
      <c r="K13" s="15">
        <f>K14</f>
        <v>4671566.4000000004</v>
      </c>
      <c r="L13" s="17"/>
    </row>
    <row r="14" spans="1:13" s="12" customFormat="1" ht="30.75" customHeight="1" x14ac:dyDescent="0.2">
      <c r="A14" s="13" t="s">
        <v>24</v>
      </c>
      <c r="B14" s="18" t="s">
        <v>25</v>
      </c>
      <c r="C14" s="19">
        <v>4671566.4000000004</v>
      </c>
      <c r="D14" s="23"/>
      <c r="E14" s="59">
        <f>C14+D14</f>
        <v>4671566.4000000004</v>
      </c>
      <c r="F14" s="23"/>
      <c r="G14" s="19">
        <f>E14+F14</f>
        <v>4671566.4000000004</v>
      </c>
      <c r="H14" s="23"/>
      <c r="I14" s="19">
        <f>G14+H14</f>
        <v>4671566.4000000004</v>
      </c>
      <c r="J14" s="23"/>
      <c r="K14" s="19">
        <f>I14+J14</f>
        <v>4671566.4000000004</v>
      </c>
      <c r="L14" s="17"/>
    </row>
    <row r="15" spans="1:13" s="12" customFormat="1" ht="18" customHeight="1" x14ac:dyDescent="0.2">
      <c r="A15" s="24" t="s">
        <v>26</v>
      </c>
      <c r="B15" s="14" t="s">
        <v>27</v>
      </c>
      <c r="C15" s="15">
        <f>C16+C17+C18</f>
        <v>10497713.9</v>
      </c>
      <c r="D15" s="22"/>
      <c r="E15" s="58">
        <f>E16+E17+E18</f>
        <v>10497713.9</v>
      </c>
      <c r="F15" s="22"/>
      <c r="G15" s="15">
        <f>G16+G17+G18</f>
        <v>10497713.9</v>
      </c>
      <c r="H15" s="22"/>
      <c r="I15" s="15">
        <f>I16+I17+I18</f>
        <v>10497713.9</v>
      </c>
      <c r="J15" s="22"/>
      <c r="K15" s="15">
        <f>K16+K17+K18</f>
        <v>10497713.9</v>
      </c>
      <c r="L15" s="17"/>
    </row>
    <row r="16" spans="1:13" s="12" customFormat="1" ht="14.25" customHeight="1" x14ac:dyDescent="0.2">
      <c r="A16" s="13" t="s">
        <v>28</v>
      </c>
      <c r="B16" s="18" t="s">
        <v>29</v>
      </c>
      <c r="C16" s="19">
        <v>8055980.2000000002</v>
      </c>
      <c r="D16" s="23"/>
      <c r="E16" s="59">
        <f>C16+D16</f>
        <v>8055980.2000000002</v>
      </c>
      <c r="F16" s="23"/>
      <c r="G16" s="19">
        <f>E16+F16</f>
        <v>8055980.2000000002</v>
      </c>
      <c r="H16" s="23"/>
      <c r="I16" s="19">
        <f>G16+H16</f>
        <v>8055980.2000000002</v>
      </c>
      <c r="J16" s="23"/>
      <c r="K16" s="19">
        <f>I16+J16</f>
        <v>8055980.2000000002</v>
      </c>
      <c r="L16" s="17"/>
    </row>
    <row r="17" spans="1:13" s="12" customFormat="1" ht="15.75" customHeight="1" x14ac:dyDescent="0.2">
      <c r="A17" s="13" t="s">
        <v>30</v>
      </c>
      <c r="B17" s="18" t="s">
        <v>31</v>
      </c>
      <c r="C17" s="19">
        <v>2432325.6999999997</v>
      </c>
      <c r="D17" s="23"/>
      <c r="E17" s="59">
        <f t="shared" ref="E17:E18" si="1">C17+D17</f>
        <v>2432325.6999999997</v>
      </c>
      <c r="F17" s="23"/>
      <c r="G17" s="19">
        <f t="shared" ref="G17:G18" si="2">E17+F17</f>
        <v>2432325.6999999997</v>
      </c>
      <c r="H17" s="23"/>
      <c r="I17" s="19">
        <f t="shared" ref="I17:I18" si="3">G17+H17</f>
        <v>2432325.6999999997</v>
      </c>
      <c r="J17" s="23"/>
      <c r="K17" s="19">
        <f t="shared" ref="K17:K18" si="4">I17+J17</f>
        <v>2432325.6999999997</v>
      </c>
      <c r="L17" s="17"/>
    </row>
    <row r="18" spans="1:13" s="12" customFormat="1" ht="16.5" customHeight="1" x14ac:dyDescent="0.2">
      <c r="A18" s="13" t="s">
        <v>32</v>
      </c>
      <c r="B18" s="18" t="s">
        <v>33</v>
      </c>
      <c r="C18" s="19">
        <v>9408</v>
      </c>
      <c r="D18" s="23"/>
      <c r="E18" s="59">
        <f t="shared" si="1"/>
        <v>9408</v>
      </c>
      <c r="F18" s="23"/>
      <c r="G18" s="19">
        <f t="shared" si="2"/>
        <v>9408</v>
      </c>
      <c r="H18" s="23"/>
      <c r="I18" s="19">
        <f t="shared" si="3"/>
        <v>9408</v>
      </c>
      <c r="J18" s="23"/>
      <c r="K18" s="19">
        <f t="shared" si="4"/>
        <v>9408</v>
      </c>
      <c r="L18" s="17"/>
    </row>
    <row r="19" spans="1:13" s="12" customFormat="1" ht="25.5" x14ac:dyDescent="0.2">
      <c r="A19" s="24" t="s">
        <v>34</v>
      </c>
      <c r="B19" s="14" t="s">
        <v>35</v>
      </c>
      <c r="C19" s="15">
        <f>C20+C21</f>
        <v>61928.7</v>
      </c>
      <c r="D19" s="22"/>
      <c r="E19" s="58">
        <f>E20+E21</f>
        <v>61928.7</v>
      </c>
      <c r="F19" s="22"/>
      <c r="G19" s="15">
        <f>G20+G21</f>
        <v>61928.7</v>
      </c>
      <c r="H19" s="22"/>
      <c r="I19" s="15">
        <f>I20+I21</f>
        <v>61928.7</v>
      </c>
      <c r="J19" s="22"/>
      <c r="K19" s="15">
        <f>K20+K21</f>
        <v>61928.7</v>
      </c>
      <c r="L19" s="17"/>
    </row>
    <row r="20" spans="1:13" s="12" customFormat="1" ht="18" customHeight="1" x14ac:dyDescent="0.2">
      <c r="A20" s="13" t="s">
        <v>36</v>
      </c>
      <c r="B20" s="18" t="s">
        <v>37</v>
      </c>
      <c r="C20" s="19">
        <v>60442</v>
      </c>
      <c r="D20" s="23"/>
      <c r="E20" s="59">
        <f>C20+D20</f>
        <v>60442</v>
      </c>
      <c r="F20" s="23"/>
      <c r="G20" s="19">
        <f>E20+F20</f>
        <v>60442</v>
      </c>
      <c r="H20" s="23"/>
      <c r="I20" s="19">
        <f>G20+H20</f>
        <v>60442</v>
      </c>
      <c r="J20" s="23"/>
      <c r="K20" s="19">
        <f>I20+J20</f>
        <v>60442</v>
      </c>
      <c r="L20" s="17"/>
    </row>
    <row r="21" spans="1:13" s="12" customFormat="1" ht="42" customHeight="1" x14ac:dyDescent="0.2">
      <c r="A21" s="13" t="s">
        <v>38</v>
      </c>
      <c r="B21" s="18" t="s">
        <v>39</v>
      </c>
      <c r="C21" s="19">
        <v>1486.7</v>
      </c>
      <c r="D21" s="23"/>
      <c r="E21" s="59">
        <f>C21+D21</f>
        <v>1486.7</v>
      </c>
      <c r="F21" s="23"/>
      <c r="G21" s="19">
        <f>E21+F21</f>
        <v>1486.7</v>
      </c>
      <c r="H21" s="23"/>
      <c r="I21" s="19">
        <f>G21+H21</f>
        <v>1486.7</v>
      </c>
      <c r="J21" s="23"/>
      <c r="K21" s="19">
        <f t="shared" ref="K21:K30" si="5">I21+J21</f>
        <v>1486.7</v>
      </c>
      <c r="L21" s="17"/>
    </row>
    <row r="22" spans="1:13" s="12" customFormat="1" ht="16.5" customHeight="1" x14ac:dyDescent="0.2">
      <c r="A22" s="13" t="s">
        <v>40</v>
      </c>
      <c r="B22" s="14" t="s">
        <v>41</v>
      </c>
      <c r="C22" s="15">
        <v>358462.3</v>
      </c>
      <c r="D22" s="22"/>
      <c r="E22" s="58">
        <f>C22+D22</f>
        <v>358462.3</v>
      </c>
      <c r="F22" s="22"/>
      <c r="G22" s="15">
        <f>E22+F22</f>
        <v>358462.3</v>
      </c>
      <c r="H22" s="22"/>
      <c r="I22" s="15">
        <f>G22+H22</f>
        <v>358462.3</v>
      </c>
      <c r="J22" s="22"/>
      <c r="K22" s="15">
        <f t="shared" si="5"/>
        <v>358462.3</v>
      </c>
      <c r="L22" s="17"/>
    </row>
    <row r="23" spans="1:13" s="12" customFormat="1" ht="42" customHeight="1" x14ac:dyDescent="0.2">
      <c r="A23" s="13" t="s">
        <v>42</v>
      </c>
      <c r="B23" s="14" t="s">
        <v>43</v>
      </c>
      <c r="C23" s="15">
        <v>1223.5</v>
      </c>
      <c r="D23" s="22"/>
      <c r="E23" s="58">
        <f t="shared" ref="E23:E30" si="6">C23+D23</f>
        <v>1223.5</v>
      </c>
      <c r="F23" s="22"/>
      <c r="G23" s="15">
        <f t="shared" ref="G23:G30" si="7">E23+F23</f>
        <v>1223.5</v>
      </c>
      <c r="H23" s="22"/>
      <c r="I23" s="15">
        <f t="shared" ref="I23:I30" si="8">G23+H23</f>
        <v>1223.5</v>
      </c>
      <c r="J23" s="22"/>
      <c r="K23" s="15">
        <f t="shared" si="5"/>
        <v>1223.5</v>
      </c>
      <c r="L23" s="17"/>
    </row>
    <row r="24" spans="1:13" ht="41.25" customHeight="1" x14ac:dyDescent="0.2">
      <c r="A24" s="13" t="s">
        <v>44</v>
      </c>
      <c r="B24" s="14" t="s">
        <v>45</v>
      </c>
      <c r="C24" s="15">
        <v>99368.8</v>
      </c>
      <c r="D24" s="22"/>
      <c r="E24" s="58">
        <f t="shared" si="6"/>
        <v>99368.8</v>
      </c>
      <c r="F24" s="22"/>
      <c r="G24" s="15">
        <f t="shared" si="7"/>
        <v>99368.8</v>
      </c>
      <c r="H24" s="22"/>
      <c r="I24" s="15">
        <f t="shared" si="8"/>
        <v>99368.8</v>
      </c>
      <c r="J24" s="22"/>
      <c r="K24" s="15">
        <f t="shared" si="5"/>
        <v>99368.8</v>
      </c>
      <c r="L24" s="17"/>
    </row>
    <row r="25" spans="1:13" ht="30.75" customHeight="1" x14ac:dyDescent="0.2">
      <c r="A25" s="13" t="s">
        <v>46</v>
      </c>
      <c r="B25" s="14" t="s">
        <v>47</v>
      </c>
      <c r="C25" s="15">
        <v>114194</v>
      </c>
      <c r="D25" s="22"/>
      <c r="E25" s="58">
        <f t="shared" si="6"/>
        <v>114194</v>
      </c>
      <c r="F25" s="22"/>
      <c r="G25" s="15">
        <f t="shared" si="7"/>
        <v>114194</v>
      </c>
      <c r="H25" s="22"/>
      <c r="I25" s="15">
        <f t="shared" si="8"/>
        <v>114194</v>
      </c>
      <c r="J25" s="22"/>
      <c r="K25" s="15">
        <f t="shared" si="5"/>
        <v>114194</v>
      </c>
      <c r="L25" s="17"/>
    </row>
    <row r="26" spans="1:13" ht="42" customHeight="1" x14ac:dyDescent="0.2">
      <c r="A26" s="13" t="s">
        <v>48</v>
      </c>
      <c r="B26" s="14" t="s">
        <v>49</v>
      </c>
      <c r="C26" s="15">
        <v>225329.5</v>
      </c>
      <c r="D26" s="22"/>
      <c r="E26" s="58">
        <f t="shared" si="6"/>
        <v>225329.5</v>
      </c>
      <c r="F26" s="22"/>
      <c r="G26" s="15">
        <f t="shared" si="7"/>
        <v>225329.5</v>
      </c>
      <c r="H26" s="22"/>
      <c r="I26" s="15">
        <f t="shared" si="8"/>
        <v>225329.5</v>
      </c>
      <c r="J26" s="22"/>
      <c r="K26" s="15">
        <f t="shared" si="5"/>
        <v>225329.5</v>
      </c>
      <c r="L26" s="17"/>
    </row>
    <row r="27" spans="1:13" ht="28.5" customHeight="1" x14ac:dyDescent="0.2">
      <c r="A27" s="13" t="s">
        <v>50</v>
      </c>
      <c r="B27" s="14" t="s">
        <v>51</v>
      </c>
      <c r="C27" s="15"/>
      <c r="D27" s="22"/>
      <c r="E27" s="58"/>
      <c r="F27" s="22"/>
      <c r="G27" s="15"/>
      <c r="H27" s="22"/>
      <c r="I27" s="15"/>
      <c r="J27" s="22"/>
      <c r="K27" s="15"/>
      <c r="L27" s="17"/>
    </row>
    <row r="28" spans="1:13" ht="15.75" customHeight="1" x14ac:dyDescent="0.2">
      <c r="A28" s="13" t="s">
        <v>52</v>
      </c>
      <c r="B28" s="14" t="s">
        <v>53</v>
      </c>
      <c r="C28" s="15">
        <v>14000</v>
      </c>
      <c r="D28" s="22"/>
      <c r="E28" s="58">
        <f t="shared" si="6"/>
        <v>14000</v>
      </c>
      <c r="F28" s="22"/>
      <c r="G28" s="15">
        <f t="shared" si="7"/>
        <v>14000</v>
      </c>
      <c r="H28" s="22"/>
      <c r="I28" s="15">
        <f t="shared" si="8"/>
        <v>14000</v>
      </c>
      <c r="J28" s="22"/>
      <c r="K28" s="15">
        <f t="shared" si="5"/>
        <v>14000</v>
      </c>
      <c r="L28" s="17"/>
    </row>
    <row r="29" spans="1:13" ht="15.75" customHeight="1" x14ac:dyDescent="0.2">
      <c r="A29" s="13" t="s">
        <v>54</v>
      </c>
      <c r="B29" s="14" t="s">
        <v>55</v>
      </c>
      <c r="C29" s="15">
        <v>817639.20000000007</v>
      </c>
      <c r="D29" s="22"/>
      <c r="E29" s="58">
        <f t="shared" si="6"/>
        <v>817639.20000000007</v>
      </c>
      <c r="F29" s="22">
        <v>60000</v>
      </c>
      <c r="G29" s="15">
        <f t="shared" si="7"/>
        <v>877639.20000000007</v>
      </c>
      <c r="H29" s="22"/>
      <c r="I29" s="15">
        <f t="shared" si="8"/>
        <v>877639.20000000007</v>
      </c>
      <c r="J29" s="22"/>
      <c r="K29" s="15">
        <f t="shared" si="5"/>
        <v>877639.20000000007</v>
      </c>
      <c r="L29" s="17">
        <f>F29</f>
        <v>60000</v>
      </c>
    </row>
    <row r="30" spans="1:13" ht="15.75" customHeight="1" x14ac:dyDescent="0.2">
      <c r="A30" s="13" t="s">
        <v>56</v>
      </c>
      <c r="B30" s="14" t="s">
        <v>57</v>
      </c>
      <c r="C30" s="15">
        <v>6040</v>
      </c>
      <c r="D30" s="22"/>
      <c r="E30" s="58">
        <f t="shared" si="6"/>
        <v>6040</v>
      </c>
      <c r="F30" s="22"/>
      <c r="G30" s="15">
        <f t="shared" si="7"/>
        <v>6040</v>
      </c>
      <c r="H30" s="22"/>
      <c r="I30" s="15">
        <f t="shared" si="8"/>
        <v>6040</v>
      </c>
      <c r="J30" s="22"/>
      <c r="K30" s="15">
        <f t="shared" si="5"/>
        <v>6040</v>
      </c>
      <c r="L30" s="17"/>
    </row>
    <row r="31" spans="1:13" s="12" customFormat="1" ht="18" customHeight="1" x14ac:dyDescent="0.2">
      <c r="A31" s="25" t="s">
        <v>58</v>
      </c>
      <c r="B31" s="26" t="s">
        <v>59</v>
      </c>
      <c r="C31" s="27">
        <f>C32+C38+C39+C40</f>
        <v>34748147.800000004</v>
      </c>
      <c r="D31" s="27"/>
      <c r="E31" s="27">
        <f t="shared" ref="E31:F31" si="9">E32+E38+E39+E40</f>
        <v>34748147.800000004</v>
      </c>
      <c r="F31" s="27">
        <f t="shared" si="9"/>
        <v>426955.49999999907</v>
      </c>
      <c r="G31" s="27">
        <f>G32+G38+G39+G40</f>
        <v>35175103.299999997</v>
      </c>
      <c r="H31" s="27">
        <f>H32+H38+H39+H40</f>
        <v>145974</v>
      </c>
      <c r="I31" s="27">
        <f>I32+I38+I39+I40</f>
        <v>35321077.300000004</v>
      </c>
      <c r="J31" s="27"/>
      <c r="K31" s="27">
        <f t="shared" ref="K31:L31" si="10">K32+K38+K39+K40</f>
        <v>35321077.300000004</v>
      </c>
      <c r="L31" s="27">
        <f t="shared" si="10"/>
        <v>572929.49999999907</v>
      </c>
      <c r="M31" s="11"/>
    </row>
    <row r="32" spans="1:13" s="12" customFormat="1" ht="38.25" x14ac:dyDescent="0.25">
      <c r="A32" s="13" t="s">
        <v>60</v>
      </c>
      <c r="B32" s="14" t="s">
        <v>61</v>
      </c>
      <c r="C32" s="15">
        <f>C33+C34+C35+C36+C37</f>
        <v>34122899.400000006</v>
      </c>
      <c r="D32" s="22"/>
      <c r="E32" s="58">
        <f>E33+E34+E35+E36+E37</f>
        <v>34122899.400000006</v>
      </c>
      <c r="F32" s="22">
        <f>F33+F34+F35+F36+F37</f>
        <v>425988.99999999907</v>
      </c>
      <c r="G32" s="15">
        <f>G33+G34+G35+G36+G37</f>
        <v>34548888.399999999</v>
      </c>
      <c r="H32" s="22">
        <f>H33+H34+H35+H36+H37</f>
        <v>141517.79999999999</v>
      </c>
      <c r="I32" s="15">
        <f>I33+I34+I35+I36+I37</f>
        <v>34690406.200000003</v>
      </c>
      <c r="J32" s="22"/>
      <c r="K32" s="15">
        <f>K33+K34+K35+K36+K37</f>
        <v>34690406.200000003</v>
      </c>
      <c r="L32" s="17">
        <f>L33+L34+L35+L36+L37</f>
        <v>567506.79999999912</v>
      </c>
      <c r="M32" s="28"/>
    </row>
    <row r="33" spans="1:17" ht="27.75" customHeight="1" x14ac:dyDescent="0.2">
      <c r="A33" s="13" t="s">
        <v>62</v>
      </c>
      <c r="B33" s="14" t="s">
        <v>63</v>
      </c>
      <c r="C33" s="15">
        <v>12074102.800000001</v>
      </c>
      <c r="D33" s="22"/>
      <c r="E33" s="58">
        <f>C33+D33</f>
        <v>12074102.800000001</v>
      </c>
      <c r="F33" s="22"/>
      <c r="G33" s="15">
        <f>E33+F33</f>
        <v>12074102.800000001</v>
      </c>
      <c r="H33" s="22"/>
      <c r="I33" s="15">
        <f>G33+H33</f>
        <v>12074102.800000001</v>
      </c>
      <c r="J33" s="22"/>
      <c r="K33" s="15">
        <f>I33+J33</f>
        <v>12074102.800000001</v>
      </c>
      <c r="L33" s="17"/>
      <c r="M33" s="29"/>
      <c r="O33" s="12"/>
      <c r="P33" s="29"/>
    </row>
    <row r="34" spans="1:17" ht="42" customHeight="1" x14ac:dyDescent="0.2">
      <c r="A34" s="13" t="s">
        <v>64</v>
      </c>
      <c r="B34" s="14" t="s">
        <v>65</v>
      </c>
      <c r="C34" s="15">
        <v>12878086.9</v>
      </c>
      <c r="D34" s="22"/>
      <c r="E34" s="58">
        <f t="shared" ref="E34:E38" si="11">C34+D34</f>
        <v>12878086.9</v>
      </c>
      <c r="F34" s="22">
        <v>85336.199999999255</v>
      </c>
      <c r="G34" s="15">
        <f t="shared" ref="G34:G39" si="12">E34+F34</f>
        <v>12963423.1</v>
      </c>
      <c r="H34" s="22">
        <v>41517.800000000003</v>
      </c>
      <c r="I34" s="15">
        <f t="shared" ref="I34:I40" si="13">G34+H34</f>
        <v>13004940.9</v>
      </c>
      <c r="J34" s="22"/>
      <c r="K34" s="15">
        <f t="shared" ref="K34:K40" si="14">I34+J34</f>
        <v>13004940.9</v>
      </c>
      <c r="L34" s="17">
        <f>F34+H34</f>
        <v>126853.99999999926</v>
      </c>
      <c r="P34" s="29"/>
    </row>
    <row r="35" spans="1:17" ht="27.75" customHeight="1" x14ac:dyDescent="0.2">
      <c r="A35" s="13" t="s">
        <v>66</v>
      </c>
      <c r="B35" s="14" t="s">
        <v>67</v>
      </c>
      <c r="C35" s="15">
        <v>5872072.2000000002</v>
      </c>
      <c r="D35" s="22"/>
      <c r="E35" s="58">
        <f t="shared" si="11"/>
        <v>5872072.2000000002</v>
      </c>
      <c r="F35" s="22"/>
      <c r="G35" s="15">
        <f t="shared" si="12"/>
        <v>5872072.2000000002</v>
      </c>
      <c r="H35" s="22"/>
      <c r="I35" s="15">
        <f t="shared" si="13"/>
        <v>5872072.2000000002</v>
      </c>
      <c r="J35" s="22"/>
      <c r="K35" s="15">
        <f t="shared" si="14"/>
        <v>5872072.2000000002</v>
      </c>
      <c r="L35" s="17"/>
      <c r="M35" s="29"/>
      <c r="P35" s="29"/>
    </row>
    <row r="36" spans="1:17" ht="15.75" customHeight="1" x14ac:dyDescent="0.2">
      <c r="A36" s="13" t="s">
        <v>68</v>
      </c>
      <c r="B36" s="14" t="s">
        <v>69</v>
      </c>
      <c r="C36" s="15">
        <v>3298637.5</v>
      </c>
      <c r="D36" s="22"/>
      <c r="E36" s="58">
        <f t="shared" si="11"/>
        <v>3298637.5</v>
      </c>
      <c r="F36" s="22">
        <v>340652.79999999981</v>
      </c>
      <c r="G36" s="15">
        <f t="shared" si="12"/>
        <v>3639290.3</v>
      </c>
      <c r="H36" s="22">
        <v>100000</v>
      </c>
      <c r="I36" s="15">
        <f t="shared" si="13"/>
        <v>3739290.3</v>
      </c>
      <c r="J36" s="22"/>
      <c r="K36" s="15">
        <f t="shared" si="14"/>
        <v>3739290.3</v>
      </c>
      <c r="L36" s="17">
        <f>F36+H36</f>
        <v>440652.79999999981</v>
      </c>
      <c r="P36" s="29"/>
    </row>
    <row r="37" spans="1:17" ht="27.75" customHeight="1" x14ac:dyDescent="0.2">
      <c r="A37" s="30" t="s">
        <v>70</v>
      </c>
      <c r="B37" s="31" t="s">
        <v>71</v>
      </c>
      <c r="C37" s="32"/>
      <c r="D37" s="33"/>
      <c r="E37" s="58"/>
      <c r="F37" s="33"/>
      <c r="G37" s="15"/>
      <c r="H37" s="33"/>
      <c r="I37" s="15"/>
      <c r="J37" s="33"/>
      <c r="K37" s="15"/>
      <c r="L37" s="17"/>
    </row>
    <row r="38" spans="1:17" ht="48" customHeight="1" x14ac:dyDescent="0.2">
      <c r="A38" s="30" t="s">
        <v>72</v>
      </c>
      <c r="B38" s="31" t="s">
        <v>73</v>
      </c>
      <c r="C38" s="32">
        <v>625248.4</v>
      </c>
      <c r="D38" s="33"/>
      <c r="E38" s="58">
        <f t="shared" si="11"/>
        <v>625248.4</v>
      </c>
      <c r="F38" s="33"/>
      <c r="G38" s="15">
        <f t="shared" si="12"/>
        <v>625248.4</v>
      </c>
      <c r="H38" s="33"/>
      <c r="I38" s="15">
        <f t="shared" si="13"/>
        <v>625248.4</v>
      </c>
      <c r="J38" s="33"/>
      <c r="K38" s="15">
        <f t="shared" si="14"/>
        <v>625248.4</v>
      </c>
      <c r="L38" s="17"/>
    </row>
    <row r="39" spans="1:17" ht="66.75" customHeight="1" x14ac:dyDescent="0.2">
      <c r="A39" s="30" t="s">
        <v>74</v>
      </c>
      <c r="B39" s="31" t="s">
        <v>75</v>
      </c>
      <c r="C39" s="32"/>
      <c r="D39" s="22"/>
      <c r="E39" s="58"/>
      <c r="F39" s="22">
        <v>966.5</v>
      </c>
      <c r="G39" s="15">
        <f t="shared" si="12"/>
        <v>966.5</v>
      </c>
      <c r="H39" s="22">
        <v>4456.2</v>
      </c>
      <c r="I39" s="15">
        <f t="shared" si="13"/>
        <v>5422.7</v>
      </c>
      <c r="J39" s="22"/>
      <c r="K39" s="15">
        <f t="shared" si="14"/>
        <v>5422.7</v>
      </c>
      <c r="L39" s="17">
        <f>F39+H39</f>
        <v>5422.7</v>
      </c>
    </row>
    <row r="40" spans="1:17" ht="55.5" customHeight="1" x14ac:dyDescent="0.2">
      <c r="A40" s="30" t="s">
        <v>76</v>
      </c>
      <c r="B40" s="31" t="s">
        <v>77</v>
      </c>
      <c r="C40" s="32"/>
      <c r="D40" s="33"/>
      <c r="E40" s="58"/>
      <c r="F40" s="33"/>
      <c r="G40" s="15"/>
      <c r="H40" s="33"/>
      <c r="I40" s="15"/>
      <c r="J40" s="33"/>
      <c r="K40" s="15"/>
      <c r="L40" s="17"/>
    </row>
    <row r="41" spans="1:17" s="12" customFormat="1" ht="19.5" customHeight="1" thickBot="1" x14ac:dyDescent="0.25">
      <c r="A41" s="63" t="s">
        <v>78</v>
      </c>
      <c r="B41" s="64"/>
      <c r="C41" s="34">
        <f t="shared" ref="C41:L41" si="15">C7+C31</f>
        <v>108417246.80448067</v>
      </c>
      <c r="D41" s="34"/>
      <c r="E41" s="34">
        <f t="shared" si="15"/>
        <v>108417246.80448067</v>
      </c>
      <c r="F41" s="34">
        <f t="shared" si="15"/>
        <v>486955.49999999907</v>
      </c>
      <c r="G41" s="34">
        <f t="shared" si="15"/>
        <v>108904202.30448067</v>
      </c>
      <c r="H41" s="34">
        <f t="shared" si="15"/>
        <v>145974</v>
      </c>
      <c r="I41" s="34">
        <f t="shared" si="15"/>
        <v>109050176.30448067</v>
      </c>
      <c r="J41" s="34"/>
      <c r="K41" s="34">
        <f t="shared" si="15"/>
        <v>109050176.30448067</v>
      </c>
      <c r="L41" s="34">
        <f t="shared" si="15"/>
        <v>632929.49999999907</v>
      </c>
    </row>
    <row r="43" spans="1:17" x14ac:dyDescent="0.2">
      <c r="M43" s="29"/>
      <c r="Q43" s="29"/>
    </row>
    <row r="44" spans="1:17" x14ac:dyDescent="0.2">
      <c r="C44" s="36"/>
      <c r="H44" s="29"/>
      <c r="I44" s="29"/>
      <c r="J44" s="29"/>
      <c r="K44" s="37"/>
    </row>
    <row r="45" spans="1:17" x14ac:dyDescent="0.2">
      <c r="K45" s="29"/>
    </row>
    <row r="46" spans="1:17" x14ac:dyDescent="0.2">
      <c r="K46" s="38"/>
      <c r="L46" s="29"/>
    </row>
    <row r="47" spans="1:17" x14ac:dyDescent="0.2">
      <c r="C47" s="39"/>
      <c r="D47" s="40"/>
      <c r="E47" s="40"/>
      <c r="F47" s="40"/>
      <c r="G47" s="40"/>
      <c r="H47" s="40"/>
      <c r="I47" s="40"/>
      <c r="J47" s="40"/>
      <c r="K47" s="29"/>
    </row>
    <row r="48" spans="1:17" x14ac:dyDescent="0.2">
      <c r="C48" s="41"/>
      <c r="D48" s="41"/>
      <c r="E48" s="41"/>
      <c r="F48" s="41"/>
      <c r="G48" s="41"/>
      <c r="H48" s="41"/>
      <c r="I48" s="41"/>
      <c r="J48" s="41"/>
      <c r="K48" s="38"/>
      <c r="L48" s="29"/>
    </row>
    <row r="49" spans="3:12" x14ac:dyDescent="0.2">
      <c r="C49" s="42"/>
      <c r="D49" s="40"/>
      <c r="E49" s="40"/>
      <c r="F49" s="40"/>
      <c r="G49" s="40"/>
      <c r="H49" s="40"/>
      <c r="I49" s="40"/>
      <c r="J49" s="40"/>
      <c r="L49" s="29"/>
    </row>
    <row r="50" spans="3:12" x14ac:dyDescent="0.2">
      <c r="C50" s="42"/>
      <c r="D50" s="40"/>
      <c r="E50" s="40"/>
      <c r="F50" s="40"/>
      <c r="G50" s="40"/>
      <c r="H50" s="40"/>
      <c r="I50" s="40"/>
      <c r="J50" s="40"/>
    </row>
  </sheetData>
  <mergeCells count="11">
    <mergeCell ref="A41:B41"/>
    <mergeCell ref="A1:L1"/>
    <mergeCell ref="A3:A5"/>
    <mergeCell ref="B3:B5"/>
    <mergeCell ref="C3:C5"/>
    <mergeCell ref="K3:K5"/>
    <mergeCell ref="L3:L5"/>
    <mergeCell ref="D4:E4"/>
    <mergeCell ref="F4:G4"/>
    <mergeCell ref="D3:J3"/>
    <mergeCell ref="H4:I4"/>
  </mergeCells>
  <printOptions horizontalCentered="1"/>
  <pageMargins left="0.19685039370078741" right="0.19685039370078741" top="0.27559055118110237" bottom="0.35433070866141736" header="0.15748031496062992" footer="0.15748031496062992"/>
  <pageSetup paperSize="9" scale="70" fitToHeight="0" orientation="landscape" r:id="rId1"/>
  <rowBreaks count="1" manualBreakCount="1">
    <brk id="3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view="pageBreakPreview" zoomScale="85" zoomScaleNormal="44" zoomScaleSheetLayoutView="85" workbookViewId="0">
      <pane xSplit="2" ySplit="6" topLeftCell="C50" activePane="bottomRight" state="frozen"/>
      <selection activeCell="I14" sqref="I14"/>
      <selection pane="topRight" activeCell="I14" sqref="I14"/>
      <selection pane="bottomLeft" activeCell="I14" sqref="I14"/>
      <selection pane="bottomRight" activeCell="M53" sqref="M53"/>
    </sheetView>
  </sheetViews>
  <sheetFormatPr defaultRowHeight="12.75" x14ac:dyDescent="0.2"/>
  <cols>
    <col min="1" max="1" width="19" style="1" customWidth="1"/>
    <col min="2" max="2" width="54.1640625" style="35" customWidth="1"/>
    <col min="3" max="3" width="23.6640625" style="35" customWidth="1"/>
    <col min="4" max="4" width="17.5" style="43" customWidth="1"/>
    <col min="5" max="5" width="17.33203125" style="43" customWidth="1"/>
    <col min="6" max="10" width="16.33203125" style="43" customWidth="1"/>
    <col min="11" max="11" width="23.5" style="1" customWidth="1"/>
    <col min="12" max="12" width="15.5" style="1" customWidth="1"/>
    <col min="13" max="13" width="29" style="1" customWidth="1"/>
    <col min="14" max="14" width="23.6640625" style="1" customWidth="1"/>
    <col min="15" max="16384" width="9.33203125" style="1"/>
  </cols>
  <sheetData>
    <row r="1" spans="1:14" ht="29.25" customHeight="1" x14ac:dyDescent="0.2">
      <c r="A1" s="84" t="s">
        <v>79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4" ht="15.75" customHeight="1" thickBot="1" x14ac:dyDescent="0.25">
      <c r="B2" s="2"/>
      <c r="C2" s="2"/>
      <c r="L2" s="3" t="s">
        <v>1</v>
      </c>
    </row>
    <row r="3" spans="1:14" ht="65.25" customHeight="1" thickBot="1" x14ac:dyDescent="0.25">
      <c r="A3" s="69" t="s">
        <v>80</v>
      </c>
      <c r="B3" s="66" t="s">
        <v>3</v>
      </c>
      <c r="C3" s="66" t="s">
        <v>244</v>
      </c>
      <c r="D3" s="77" t="s">
        <v>5</v>
      </c>
      <c r="E3" s="78"/>
      <c r="F3" s="78"/>
      <c r="G3" s="78"/>
      <c r="H3" s="78"/>
      <c r="I3" s="78"/>
      <c r="J3" s="79"/>
      <c r="K3" s="72" t="s">
        <v>6</v>
      </c>
      <c r="L3" s="66" t="s">
        <v>7</v>
      </c>
    </row>
    <row r="4" spans="1:14" ht="26.25" customHeight="1" thickBot="1" x14ac:dyDescent="0.25">
      <c r="A4" s="70"/>
      <c r="B4" s="67"/>
      <c r="C4" s="67"/>
      <c r="D4" s="75" t="s">
        <v>8</v>
      </c>
      <c r="E4" s="76"/>
      <c r="F4" s="75" t="s">
        <v>240</v>
      </c>
      <c r="G4" s="76"/>
      <c r="H4" s="80" t="s">
        <v>242</v>
      </c>
      <c r="I4" s="81"/>
      <c r="J4" s="57" t="s">
        <v>243</v>
      </c>
      <c r="K4" s="73"/>
      <c r="L4" s="67"/>
    </row>
    <row r="5" spans="1:14" ht="41.25" customHeight="1" thickBot="1" x14ac:dyDescent="0.25">
      <c r="A5" s="68"/>
      <c r="B5" s="68"/>
      <c r="C5" s="85"/>
      <c r="D5" s="4" t="s">
        <v>9</v>
      </c>
      <c r="E5" s="5" t="s">
        <v>241</v>
      </c>
      <c r="F5" s="4" t="s">
        <v>9</v>
      </c>
      <c r="G5" s="60" t="s">
        <v>241</v>
      </c>
      <c r="H5" s="4" t="s">
        <v>9</v>
      </c>
      <c r="I5" s="62" t="s">
        <v>241</v>
      </c>
      <c r="J5" s="4" t="s">
        <v>9</v>
      </c>
      <c r="K5" s="74"/>
      <c r="L5" s="85"/>
    </row>
    <row r="6" spans="1:14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</row>
    <row r="7" spans="1:14" s="12" customFormat="1" ht="15.75" x14ac:dyDescent="0.25">
      <c r="A7" s="44" t="s">
        <v>81</v>
      </c>
      <c r="B7" s="9" t="s">
        <v>82</v>
      </c>
      <c r="C7" s="10">
        <f>SUM(C8:C16)</f>
        <v>5637107.5</v>
      </c>
      <c r="D7" s="10"/>
      <c r="E7" s="10">
        <f t="shared" ref="E7:L7" si="0">SUM(E8:E16)</f>
        <v>5637107.5</v>
      </c>
      <c r="F7" s="10">
        <f t="shared" si="0"/>
        <v>-150899.19999999943</v>
      </c>
      <c r="G7" s="10">
        <f t="shared" si="0"/>
        <v>5486208.3000000007</v>
      </c>
      <c r="H7" s="10">
        <f t="shared" si="0"/>
        <v>-101399.1000000003</v>
      </c>
      <c r="I7" s="10">
        <f t="shared" si="0"/>
        <v>5384809.2000000002</v>
      </c>
      <c r="J7" s="10"/>
      <c r="K7" s="10">
        <f t="shared" si="0"/>
        <v>5384809.2000000002</v>
      </c>
      <c r="L7" s="10">
        <f t="shared" si="0"/>
        <v>-252298.29999999976</v>
      </c>
      <c r="M7" s="45"/>
      <c r="N7" s="11"/>
    </row>
    <row r="8" spans="1:14" ht="43.5" customHeight="1" x14ac:dyDescent="0.2">
      <c r="A8" s="46" t="s">
        <v>83</v>
      </c>
      <c r="B8" s="47" t="s">
        <v>84</v>
      </c>
      <c r="C8" s="15">
        <v>4920.6000000000004</v>
      </c>
      <c r="D8" s="16"/>
      <c r="E8" s="48">
        <f>C8+D8</f>
        <v>4920.6000000000004</v>
      </c>
      <c r="F8" s="61"/>
      <c r="G8" s="48">
        <f>E8+F8</f>
        <v>4920.6000000000004</v>
      </c>
      <c r="H8" s="61"/>
      <c r="I8" s="48">
        <f>G8+H8</f>
        <v>4920.6000000000004</v>
      </c>
      <c r="J8" s="61"/>
      <c r="K8" s="48">
        <f>I8+J8</f>
        <v>4920.6000000000004</v>
      </c>
      <c r="L8" s="17"/>
      <c r="M8" s="49"/>
      <c r="N8" s="11"/>
    </row>
    <row r="9" spans="1:14" ht="53.25" customHeight="1" x14ac:dyDescent="0.25">
      <c r="A9" s="46" t="s">
        <v>85</v>
      </c>
      <c r="B9" s="47" t="s">
        <v>86</v>
      </c>
      <c r="C9" s="15">
        <v>212604.2</v>
      </c>
      <c r="D9" s="22"/>
      <c r="E9" s="48">
        <f t="shared" ref="E9:E72" si="1">C9+D9</f>
        <v>212604.2</v>
      </c>
      <c r="F9" s="61">
        <v>-1.8</v>
      </c>
      <c r="G9" s="48">
        <f t="shared" ref="G9:G72" si="2">E9+F9</f>
        <v>212602.40000000002</v>
      </c>
      <c r="H9" s="61"/>
      <c r="I9" s="48">
        <f t="shared" ref="I9:I72" si="3">G9+H9</f>
        <v>212602.40000000002</v>
      </c>
      <c r="J9" s="61"/>
      <c r="K9" s="48">
        <f t="shared" ref="K9:K72" si="4">I9+J9</f>
        <v>212602.40000000002</v>
      </c>
      <c r="L9" s="17">
        <f>D9+F9</f>
        <v>-1.8</v>
      </c>
      <c r="M9" s="50"/>
      <c r="N9" s="11"/>
    </row>
    <row r="10" spans="1:14" ht="57.75" customHeight="1" x14ac:dyDescent="0.25">
      <c r="A10" s="46" t="s">
        <v>87</v>
      </c>
      <c r="B10" s="47" t="s">
        <v>88</v>
      </c>
      <c r="C10" s="15">
        <v>256839.8</v>
      </c>
      <c r="D10" s="22"/>
      <c r="E10" s="48">
        <f t="shared" si="1"/>
        <v>256839.8</v>
      </c>
      <c r="F10" s="61">
        <v>-9.5</v>
      </c>
      <c r="G10" s="48">
        <f t="shared" si="2"/>
        <v>256830.3</v>
      </c>
      <c r="H10" s="61"/>
      <c r="I10" s="48">
        <f t="shared" si="3"/>
        <v>256830.3</v>
      </c>
      <c r="J10" s="61"/>
      <c r="K10" s="48">
        <f t="shared" si="4"/>
        <v>256830.3</v>
      </c>
      <c r="L10" s="17">
        <f t="shared" ref="L10:L72" si="5">D10+F10</f>
        <v>-9.5</v>
      </c>
      <c r="M10" s="50"/>
      <c r="N10" s="11"/>
    </row>
    <row r="11" spans="1:14" ht="17.25" customHeight="1" x14ac:dyDescent="0.25">
      <c r="A11" s="46" t="s">
        <v>89</v>
      </c>
      <c r="B11" s="47" t="s">
        <v>90</v>
      </c>
      <c r="C11" s="15">
        <v>347730.5</v>
      </c>
      <c r="D11" s="22"/>
      <c r="E11" s="48">
        <f t="shared" si="1"/>
        <v>347730.5</v>
      </c>
      <c r="F11" s="61">
        <v>23000</v>
      </c>
      <c r="G11" s="48">
        <f t="shared" si="2"/>
        <v>370730.5</v>
      </c>
      <c r="H11" s="61">
        <v>-42.200000000011642</v>
      </c>
      <c r="I11" s="48">
        <f t="shared" si="3"/>
        <v>370688.3</v>
      </c>
      <c r="J11" s="61"/>
      <c r="K11" s="48">
        <f t="shared" si="4"/>
        <v>370688.3</v>
      </c>
      <c r="L11" s="17">
        <f>D11+F11+H11</f>
        <v>22957.799999999988</v>
      </c>
      <c r="M11" s="52"/>
      <c r="N11" s="11"/>
    </row>
    <row r="12" spans="1:14" ht="38.25" x14ac:dyDescent="0.25">
      <c r="A12" s="46" t="s">
        <v>91</v>
      </c>
      <c r="B12" s="47" t="s">
        <v>92</v>
      </c>
      <c r="C12" s="15">
        <v>206962.9</v>
      </c>
      <c r="D12" s="22"/>
      <c r="E12" s="48">
        <f t="shared" si="1"/>
        <v>206962.9</v>
      </c>
      <c r="F12" s="61">
        <v>-5</v>
      </c>
      <c r="G12" s="48">
        <f t="shared" si="2"/>
        <v>206957.9</v>
      </c>
      <c r="H12" s="61"/>
      <c r="I12" s="48">
        <f t="shared" si="3"/>
        <v>206957.9</v>
      </c>
      <c r="J12" s="61"/>
      <c r="K12" s="48">
        <f t="shared" si="4"/>
        <v>206957.9</v>
      </c>
      <c r="L12" s="17">
        <f t="shared" si="5"/>
        <v>-5</v>
      </c>
      <c r="M12" s="50"/>
      <c r="N12" s="11"/>
    </row>
    <row r="13" spans="1:14" ht="17.25" customHeight="1" x14ac:dyDescent="0.25">
      <c r="A13" s="46" t="s">
        <v>93</v>
      </c>
      <c r="B13" s="47" t="s">
        <v>94</v>
      </c>
      <c r="C13" s="15">
        <v>92619.1</v>
      </c>
      <c r="D13" s="22"/>
      <c r="E13" s="48">
        <f t="shared" si="1"/>
        <v>92619.1</v>
      </c>
      <c r="F13" s="61"/>
      <c r="G13" s="48">
        <f t="shared" si="2"/>
        <v>92619.1</v>
      </c>
      <c r="H13" s="61">
        <v>59999.399999999994</v>
      </c>
      <c r="I13" s="48">
        <f t="shared" si="3"/>
        <v>152618.5</v>
      </c>
      <c r="J13" s="61"/>
      <c r="K13" s="48">
        <f t="shared" si="4"/>
        <v>152618.5</v>
      </c>
      <c r="L13" s="17">
        <f>H13</f>
        <v>59999.399999999994</v>
      </c>
      <c r="M13" s="50"/>
      <c r="N13" s="11"/>
    </row>
    <row r="14" spans="1:14" ht="16.5" customHeight="1" x14ac:dyDescent="0.25">
      <c r="A14" s="46" t="s">
        <v>95</v>
      </c>
      <c r="B14" s="47" t="s">
        <v>96</v>
      </c>
      <c r="C14" s="15">
        <v>300000</v>
      </c>
      <c r="D14" s="22"/>
      <c r="E14" s="48">
        <f t="shared" si="1"/>
        <v>300000</v>
      </c>
      <c r="F14" s="61"/>
      <c r="G14" s="48">
        <f t="shared" si="2"/>
        <v>300000</v>
      </c>
      <c r="H14" s="61"/>
      <c r="I14" s="48">
        <f t="shared" si="3"/>
        <v>300000</v>
      </c>
      <c r="J14" s="61"/>
      <c r="K14" s="48">
        <f t="shared" si="4"/>
        <v>300000</v>
      </c>
      <c r="L14" s="17"/>
      <c r="M14" s="50"/>
      <c r="N14" s="11"/>
    </row>
    <row r="15" spans="1:14" ht="26.25" x14ac:dyDescent="0.25">
      <c r="A15" s="46" t="s">
        <v>97</v>
      </c>
      <c r="B15" s="51" t="s">
        <v>98</v>
      </c>
      <c r="C15" s="15">
        <v>197.3</v>
      </c>
      <c r="D15" s="22"/>
      <c r="E15" s="48">
        <f t="shared" si="1"/>
        <v>197.3</v>
      </c>
      <c r="F15" s="61"/>
      <c r="G15" s="48">
        <f t="shared" si="2"/>
        <v>197.3</v>
      </c>
      <c r="H15" s="61"/>
      <c r="I15" s="48">
        <f t="shared" si="3"/>
        <v>197.3</v>
      </c>
      <c r="J15" s="61"/>
      <c r="K15" s="48">
        <f t="shared" si="4"/>
        <v>197.3</v>
      </c>
      <c r="L15" s="17"/>
      <c r="M15" s="50"/>
      <c r="N15" s="11"/>
    </row>
    <row r="16" spans="1:14" ht="19.5" customHeight="1" x14ac:dyDescent="0.25">
      <c r="A16" s="46" t="s">
        <v>99</v>
      </c>
      <c r="B16" s="47" t="s">
        <v>100</v>
      </c>
      <c r="C16" s="15">
        <v>4215233.0999999996</v>
      </c>
      <c r="D16" s="22"/>
      <c r="E16" s="48">
        <f t="shared" si="1"/>
        <v>4215233.0999999996</v>
      </c>
      <c r="F16" s="61">
        <v>-173882.89999999944</v>
      </c>
      <c r="G16" s="48">
        <f t="shared" si="2"/>
        <v>4041350.2</v>
      </c>
      <c r="H16" s="61">
        <v>-161356.30000000028</v>
      </c>
      <c r="I16" s="48">
        <f t="shared" si="3"/>
        <v>3879993.9</v>
      </c>
      <c r="J16" s="61"/>
      <c r="K16" s="48">
        <f t="shared" si="4"/>
        <v>3879993.9</v>
      </c>
      <c r="L16" s="17">
        <f>D16+F16+H16</f>
        <v>-335239.19999999972</v>
      </c>
      <c r="M16" s="55"/>
      <c r="N16" s="11"/>
    </row>
    <row r="17" spans="1:14" s="12" customFormat="1" ht="17.25" customHeight="1" x14ac:dyDescent="0.25">
      <c r="A17" s="53" t="s">
        <v>101</v>
      </c>
      <c r="B17" s="26" t="s">
        <v>102</v>
      </c>
      <c r="C17" s="27">
        <f>SUM(C18:C19)</f>
        <v>47529.799999999996</v>
      </c>
      <c r="D17" s="27"/>
      <c r="E17" s="27">
        <f t="shared" ref="E17:K17" si="6">SUM(E18:E19)</f>
        <v>47529.799999999996</v>
      </c>
      <c r="F17" s="27"/>
      <c r="G17" s="27">
        <f t="shared" si="6"/>
        <v>47529.799999999996</v>
      </c>
      <c r="H17" s="27"/>
      <c r="I17" s="27">
        <f t="shared" si="6"/>
        <v>47529.799999999996</v>
      </c>
      <c r="J17" s="27"/>
      <c r="K17" s="27">
        <f t="shared" si="6"/>
        <v>47529.799999999996</v>
      </c>
      <c r="L17" s="27"/>
      <c r="M17" s="50"/>
      <c r="N17" s="11"/>
    </row>
    <row r="18" spans="1:14" ht="16.5" customHeight="1" x14ac:dyDescent="0.25">
      <c r="A18" s="46" t="s">
        <v>103</v>
      </c>
      <c r="B18" s="47" t="s">
        <v>104</v>
      </c>
      <c r="C18" s="15">
        <v>45093.1</v>
      </c>
      <c r="D18" s="22"/>
      <c r="E18" s="48">
        <f t="shared" si="1"/>
        <v>45093.1</v>
      </c>
      <c r="F18" s="61"/>
      <c r="G18" s="48">
        <f t="shared" si="2"/>
        <v>45093.1</v>
      </c>
      <c r="H18" s="61"/>
      <c r="I18" s="48">
        <f t="shared" si="3"/>
        <v>45093.1</v>
      </c>
      <c r="J18" s="61"/>
      <c r="K18" s="48">
        <f t="shared" si="4"/>
        <v>45093.1</v>
      </c>
      <c r="L18" s="17"/>
      <c r="M18" s="50"/>
      <c r="N18" s="11"/>
    </row>
    <row r="19" spans="1:14" ht="18" customHeight="1" x14ac:dyDescent="0.25">
      <c r="A19" s="46" t="s">
        <v>105</v>
      </c>
      <c r="B19" s="47" t="s">
        <v>106</v>
      </c>
      <c r="C19" s="15">
        <v>2436.6999999999998</v>
      </c>
      <c r="D19" s="22"/>
      <c r="E19" s="48">
        <f t="shared" si="1"/>
        <v>2436.6999999999998</v>
      </c>
      <c r="F19" s="61"/>
      <c r="G19" s="48">
        <f t="shared" si="2"/>
        <v>2436.6999999999998</v>
      </c>
      <c r="H19" s="61"/>
      <c r="I19" s="48">
        <f t="shared" si="3"/>
        <v>2436.6999999999998</v>
      </c>
      <c r="J19" s="61"/>
      <c r="K19" s="48">
        <f t="shared" si="4"/>
        <v>2436.6999999999998</v>
      </c>
      <c r="L19" s="17"/>
      <c r="M19" s="50"/>
      <c r="N19" s="11"/>
    </row>
    <row r="20" spans="1:14" s="12" customFormat="1" ht="29.25" customHeight="1" x14ac:dyDescent="0.25">
      <c r="A20" s="53" t="s">
        <v>107</v>
      </c>
      <c r="B20" s="26" t="s">
        <v>108</v>
      </c>
      <c r="C20" s="27">
        <f>SUM(C21:C24)</f>
        <v>513721.5</v>
      </c>
      <c r="D20" s="27"/>
      <c r="E20" s="27">
        <f t="shared" ref="E20:L20" si="7">SUM(E21:E24)</f>
        <v>513721.5</v>
      </c>
      <c r="F20" s="27">
        <f t="shared" si="7"/>
        <v>-10.199999999999999</v>
      </c>
      <c r="G20" s="27">
        <f t="shared" si="7"/>
        <v>513711.29999999993</v>
      </c>
      <c r="H20" s="27">
        <f t="shared" si="7"/>
        <v>10000</v>
      </c>
      <c r="I20" s="27">
        <f t="shared" si="7"/>
        <v>523711.29999999993</v>
      </c>
      <c r="J20" s="27"/>
      <c r="K20" s="27">
        <f t="shared" si="7"/>
        <v>523711.29999999993</v>
      </c>
      <c r="L20" s="27">
        <f t="shared" si="7"/>
        <v>9989.7999999999993</v>
      </c>
      <c r="M20" s="50"/>
      <c r="N20" s="11"/>
    </row>
    <row r="21" spans="1:14" ht="18" customHeight="1" x14ac:dyDescent="0.25">
      <c r="A21" s="46" t="s">
        <v>109</v>
      </c>
      <c r="B21" s="47" t="s">
        <v>110</v>
      </c>
      <c r="C21" s="15">
        <v>211965.8</v>
      </c>
      <c r="D21" s="22"/>
      <c r="E21" s="48">
        <f t="shared" si="1"/>
        <v>211965.8</v>
      </c>
      <c r="F21" s="61">
        <v>-8.6999999999999993</v>
      </c>
      <c r="G21" s="48">
        <f t="shared" si="2"/>
        <v>211957.09999999998</v>
      </c>
      <c r="H21" s="61"/>
      <c r="I21" s="48">
        <f t="shared" si="3"/>
        <v>211957.09999999998</v>
      </c>
      <c r="J21" s="61"/>
      <c r="K21" s="48">
        <f t="shared" si="4"/>
        <v>211957.09999999998</v>
      </c>
      <c r="L21" s="17">
        <f t="shared" si="5"/>
        <v>-8.6999999999999993</v>
      </c>
      <c r="M21" s="50"/>
      <c r="N21" s="11"/>
    </row>
    <row r="22" spans="1:14" ht="38.25" x14ac:dyDescent="0.25">
      <c r="A22" s="46" t="s">
        <v>111</v>
      </c>
      <c r="B22" s="47" t="s">
        <v>112</v>
      </c>
      <c r="C22" s="15">
        <v>176865.1</v>
      </c>
      <c r="D22" s="22"/>
      <c r="E22" s="48">
        <f t="shared" si="1"/>
        <v>176865.1</v>
      </c>
      <c r="F22" s="61">
        <v>-1.5</v>
      </c>
      <c r="G22" s="48">
        <f t="shared" si="2"/>
        <v>176863.6</v>
      </c>
      <c r="H22" s="61">
        <v>10000</v>
      </c>
      <c r="I22" s="48">
        <f t="shared" si="3"/>
        <v>186863.6</v>
      </c>
      <c r="J22" s="61"/>
      <c r="K22" s="48">
        <f t="shared" si="4"/>
        <v>186863.6</v>
      </c>
      <c r="L22" s="17">
        <f>D22+F22+H22</f>
        <v>9998.5</v>
      </c>
      <c r="M22" s="50"/>
      <c r="N22" s="11"/>
    </row>
    <row r="23" spans="1:14" ht="17.25" customHeight="1" x14ac:dyDescent="0.25">
      <c r="A23" s="46" t="s">
        <v>113</v>
      </c>
      <c r="B23" s="47" t="s">
        <v>114</v>
      </c>
      <c r="C23" s="15">
        <v>111390.6</v>
      </c>
      <c r="D23" s="22"/>
      <c r="E23" s="48">
        <f t="shared" si="1"/>
        <v>111390.6</v>
      </c>
      <c r="F23" s="61"/>
      <c r="G23" s="48">
        <f t="shared" si="2"/>
        <v>111390.6</v>
      </c>
      <c r="H23" s="61"/>
      <c r="I23" s="48">
        <f t="shared" si="3"/>
        <v>111390.6</v>
      </c>
      <c r="J23" s="61"/>
      <c r="K23" s="48">
        <f t="shared" si="4"/>
        <v>111390.6</v>
      </c>
      <c r="L23" s="17"/>
      <c r="M23" s="50"/>
      <c r="N23" s="11"/>
    </row>
    <row r="24" spans="1:14" ht="16.5" customHeight="1" x14ac:dyDescent="0.25">
      <c r="A24" s="46" t="s">
        <v>115</v>
      </c>
      <c r="B24" s="47" t="s">
        <v>116</v>
      </c>
      <c r="C24" s="15">
        <v>13500</v>
      </c>
      <c r="D24" s="22"/>
      <c r="E24" s="48">
        <f t="shared" si="1"/>
        <v>13500</v>
      </c>
      <c r="F24" s="61"/>
      <c r="G24" s="48">
        <f t="shared" si="2"/>
        <v>13500</v>
      </c>
      <c r="H24" s="61"/>
      <c r="I24" s="48">
        <f t="shared" si="3"/>
        <v>13500</v>
      </c>
      <c r="J24" s="61"/>
      <c r="K24" s="48">
        <f t="shared" si="4"/>
        <v>13500</v>
      </c>
      <c r="L24" s="17"/>
      <c r="M24" s="50"/>
      <c r="N24" s="11"/>
    </row>
    <row r="25" spans="1:14" s="12" customFormat="1" ht="19.5" customHeight="1" x14ac:dyDescent="0.25">
      <c r="A25" s="53" t="s">
        <v>117</v>
      </c>
      <c r="B25" s="26" t="s">
        <v>118</v>
      </c>
      <c r="C25" s="27">
        <f>SUM(C26:C35)</f>
        <v>16516749.6</v>
      </c>
      <c r="D25" s="27"/>
      <c r="E25" s="27">
        <f t="shared" ref="E25:L25" si="8">SUM(E26:E35)</f>
        <v>16516749.6</v>
      </c>
      <c r="F25" s="27">
        <f t="shared" si="8"/>
        <v>210831.60000000132</v>
      </c>
      <c r="G25" s="27">
        <f t="shared" si="8"/>
        <v>16727581.200000001</v>
      </c>
      <c r="H25" s="27">
        <f t="shared" si="8"/>
        <v>306236.80000000005</v>
      </c>
      <c r="I25" s="27">
        <f t="shared" si="8"/>
        <v>17033818</v>
      </c>
      <c r="J25" s="27"/>
      <c r="K25" s="27">
        <f t="shared" si="8"/>
        <v>17033818</v>
      </c>
      <c r="L25" s="27">
        <f t="shared" si="8"/>
        <v>517068.40000000136</v>
      </c>
      <c r="M25" s="50"/>
      <c r="N25" s="11"/>
    </row>
    <row r="26" spans="1:14" ht="18" customHeight="1" x14ac:dyDescent="0.25">
      <c r="A26" s="46" t="s">
        <v>119</v>
      </c>
      <c r="B26" s="47" t="s">
        <v>120</v>
      </c>
      <c r="C26" s="15">
        <v>559671.9</v>
      </c>
      <c r="D26" s="22"/>
      <c r="E26" s="48">
        <f t="shared" si="1"/>
        <v>559671.9</v>
      </c>
      <c r="F26" s="61">
        <v>-174122.30000000005</v>
      </c>
      <c r="G26" s="48">
        <f t="shared" si="2"/>
        <v>385549.6</v>
      </c>
      <c r="H26" s="61"/>
      <c r="I26" s="48">
        <f t="shared" si="3"/>
        <v>385549.6</v>
      </c>
      <c r="J26" s="61"/>
      <c r="K26" s="48">
        <f t="shared" si="4"/>
        <v>385549.6</v>
      </c>
      <c r="L26" s="17">
        <f t="shared" si="5"/>
        <v>-174122.30000000005</v>
      </c>
      <c r="M26" s="50"/>
      <c r="N26" s="11"/>
    </row>
    <row r="27" spans="1:14" ht="18.75" customHeight="1" x14ac:dyDescent="0.25">
      <c r="A27" s="46" t="s">
        <v>121</v>
      </c>
      <c r="B27" s="47" t="s">
        <v>122</v>
      </c>
      <c r="C27" s="15">
        <v>1500</v>
      </c>
      <c r="D27" s="22"/>
      <c r="E27" s="48">
        <f t="shared" si="1"/>
        <v>1500</v>
      </c>
      <c r="F27" s="61">
        <v>80000</v>
      </c>
      <c r="G27" s="48">
        <f t="shared" si="2"/>
        <v>81500</v>
      </c>
      <c r="H27" s="61"/>
      <c r="I27" s="48">
        <f t="shared" si="3"/>
        <v>81500</v>
      </c>
      <c r="J27" s="61"/>
      <c r="K27" s="48">
        <f t="shared" si="4"/>
        <v>81500</v>
      </c>
      <c r="L27" s="17">
        <f t="shared" si="5"/>
        <v>80000</v>
      </c>
      <c r="M27" s="50"/>
      <c r="N27" s="11"/>
    </row>
    <row r="28" spans="1:14" ht="18" customHeight="1" x14ac:dyDescent="0.25">
      <c r="A28" s="46" t="s">
        <v>123</v>
      </c>
      <c r="B28" s="47" t="s">
        <v>124</v>
      </c>
      <c r="C28" s="15">
        <v>2467069.5</v>
      </c>
      <c r="D28" s="22"/>
      <c r="E28" s="48">
        <f t="shared" si="1"/>
        <v>2467069.5</v>
      </c>
      <c r="F28" s="61">
        <v>-46132.100000000093</v>
      </c>
      <c r="G28" s="48">
        <f t="shared" si="2"/>
        <v>2420937.4</v>
      </c>
      <c r="H28" s="61"/>
      <c r="I28" s="48">
        <f t="shared" si="3"/>
        <v>2420937.4</v>
      </c>
      <c r="J28" s="61"/>
      <c r="K28" s="48">
        <f t="shared" si="4"/>
        <v>2420937.4</v>
      </c>
      <c r="L28" s="17">
        <f t="shared" si="5"/>
        <v>-46132.100000000093</v>
      </c>
      <c r="M28" s="50"/>
      <c r="N28" s="11"/>
    </row>
    <row r="29" spans="1:14" ht="18.75" customHeight="1" x14ac:dyDescent="0.25">
      <c r="A29" s="46" t="s">
        <v>125</v>
      </c>
      <c r="B29" s="47" t="s">
        <v>126</v>
      </c>
      <c r="C29" s="15">
        <v>241388.2</v>
      </c>
      <c r="D29" s="22"/>
      <c r="E29" s="48">
        <f t="shared" si="1"/>
        <v>241388.2</v>
      </c>
      <c r="F29" s="61"/>
      <c r="G29" s="48">
        <f t="shared" si="2"/>
        <v>241388.2</v>
      </c>
      <c r="H29" s="61">
        <v>200000</v>
      </c>
      <c r="I29" s="48">
        <f t="shared" si="3"/>
        <v>441388.2</v>
      </c>
      <c r="J29" s="61"/>
      <c r="K29" s="48">
        <f t="shared" si="4"/>
        <v>441388.2</v>
      </c>
      <c r="L29" s="17">
        <f>H29</f>
        <v>200000</v>
      </c>
      <c r="M29" s="50"/>
      <c r="N29" s="11"/>
    </row>
    <row r="30" spans="1:14" ht="18.75" customHeight="1" x14ac:dyDescent="0.25">
      <c r="A30" s="46" t="s">
        <v>127</v>
      </c>
      <c r="B30" s="47" t="s">
        <v>128</v>
      </c>
      <c r="C30" s="15">
        <v>315536.5</v>
      </c>
      <c r="D30" s="22"/>
      <c r="E30" s="48">
        <f t="shared" si="1"/>
        <v>315536.5</v>
      </c>
      <c r="F30" s="61"/>
      <c r="G30" s="48">
        <f t="shared" si="2"/>
        <v>315536.5</v>
      </c>
      <c r="H30" s="61">
        <v>2238.4000000000233</v>
      </c>
      <c r="I30" s="48">
        <f t="shared" si="3"/>
        <v>317774.90000000002</v>
      </c>
      <c r="J30" s="61"/>
      <c r="K30" s="48">
        <f t="shared" si="4"/>
        <v>317774.90000000002</v>
      </c>
      <c r="L30" s="17">
        <f>H30</f>
        <v>2238.4000000000233</v>
      </c>
      <c r="M30" s="52"/>
      <c r="N30" s="11"/>
    </row>
    <row r="31" spans="1:14" ht="17.25" customHeight="1" x14ac:dyDescent="0.25">
      <c r="A31" s="46" t="s">
        <v>129</v>
      </c>
      <c r="B31" s="47" t="s">
        <v>130</v>
      </c>
      <c r="C31" s="15">
        <v>328371.40000000002</v>
      </c>
      <c r="D31" s="22"/>
      <c r="E31" s="48">
        <f t="shared" si="1"/>
        <v>328371.40000000002</v>
      </c>
      <c r="F31" s="61">
        <v>-366</v>
      </c>
      <c r="G31" s="48">
        <f t="shared" si="2"/>
        <v>328005.40000000002</v>
      </c>
      <c r="H31" s="61"/>
      <c r="I31" s="48">
        <f t="shared" si="3"/>
        <v>328005.40000000002</v>
      </c>
      <c r="J31" s="61"/>
      <c r="K31" s="48">
        <f t="shared" si="4"/>
        <v>328005.40000000002</v>
      </c>
      <c r="L31" s="17">
        <f t="shared" si="5"/>
        <v>-366</v>
      </c>
      <c r="M31" s="50"/>
      <c r="N31" s="11"/>
    </row>
    <row r="32" spans="1:14" ht="18" customHeight="1" x14ac:dyDescent="0.25">
      <c r="A32" s="46" t="s">
        <v>131</v>
      </c>
      <c r="B32" s="47" t="s">
        <v>132</v>
      </c>
      <c r="C32" s="15">
        <v>12132463.199999999</v>
      </c>
      <c r="D32" s="22"/>
      <c r="E32" s="48">
        <f t="shared" si="1"/>
        <v>12132463.199999999</v>
      </c>
      <c r="F32" s="61">
        <v>359652.60000000149</v>
      </c>
      <c r="G32" s="48">
        <f t="shared" si="2"/>
        <v>12492115.800000001</v>
      </c>
      <c r="H32" s="61">
        <v>100000</v>
      </c>
      <c r="I32" s="48">
        <f t="shared" si="3"/>
        <v>12592115.800000001</v>
      </c>
      <c r="J32" s="61"/>
      <c r="K32" s="48">
        <f t="shared" si="4"/>
        <v>12592115.800000001</v>
      </c>
      <c r="L32" s="17">
        <f>D32+F32+H32</f>
        <v>459652.60000000149</v>
      </c>
      <c r="M32" s="50"/>
      <c r="N32" s="11"/>
    </row>
    <row r="33" spans="1:14" ht="18" customHeight="1" x14ac:dyDescent="0.25">
      <c r="A33" s="46" t="s">
        <v>133</v>
      </c>
      <c r="B33" s="47" t="s">
        <v>134</v>
      </c>
      <c r="C33" s="15">
        <v>44618</v>
      </c>
      <c r="D33" s="22"/>
      <c r="E33" s="48">
        <f t="shared" si="1"/>
        <v>44618</v>
      </c>
      <c r="F33" s="61"/>
      <c r="G33" s="48">
        <f t="shared" si="2"/>
        <v>44618</v>
      </c>
      <c r="H33" s="61"/>
      <c r="I33" s="48">
        <f t="shared" si="3"/>
        <v>44618</v>
      </c>
      <c r="J33" s="61"/>
      <c r="K33" s="48">
        <f t="shared" si="4"/>
        <v>44618</v>
      </c>
      <c r="L33" s="17"/>
      <c r="M33" s="50"/>
      <c r="N33" s="11"/>
    </row>
    <row r="34" spans="1:14" ht="25.5" x14ac:dyDescent="0.25">
      <c r="A34" s="46" t="s">
        <v>135</v>
      </c>
      <c r="B34" s="47" t="s">
        <v>136</v>
      </c>
      <c r="C34" s="15">
        <v>6000</v>
      </c>
      <c r="D34" s="22"/>
      <c r="E34" s="48">
        <f t="shared" si="1"/>
        <v>6000</v>
      </c>
      <c r="F34" s="61"/>
      <c r="G34" s="48">
        <f t="shared" si="2"/>
        <v>6000</v>
      </c>
      <c r="H34" s="61"/>
      <c r="I34" s="48">
        <f t="shared" si="3"/>
        <v>6000</v>
      </c>
      <c r="J34" s="61"/>
      <c r="K34" s="48">
        <f t="shared" si="4"/>
        <v>6000</v>
      </c>
      <c r="L34" s="17"/>
      <c r="M34" s="50"/>
      <c r="N34" s="11"/>
    </row>
    <row r="35" spans="1:14" ht="17.25" customHeight="1" x14ac:dyDescent="0.25">
      <c r="A35" s="46" t="s">
        <v>137</v>
      </c>
      <c r="B35" s="47" t="s">
        <v>138</v>
      </c>
      <c r="C35" s="15">
        <v>420130.9</v>
      </c>
      <c r="D35" s="22"/>
      <c r="E35" s="48">
        <f t="shared" si="1"/>
        <v>420130.9</v>
      </c>
      <c r="F35" s="61">
        <v>-8200.6000000000349</v>
      </c>
      <c r="G35" s="48">
        <f t="shared" si="2"/>
        <v>411930.3</v>
      </c>
      <c r="H35" s="61">
        <v>3998.4000000000233</v>
      </c>
      <c r="I35" s="48">
        <f t="shared" si="3"/>
        <v>415928.7</v>
      </c>
      <c r="J35" s="61"/>
      <c r="K35" s="48">
        <f t="shared" si="4"/>
        <v>415928.7</v>
      </c>
      <c r="L35" s="17">
        <f>D35+F35+H35</f>
        <v>-4202.2000000000116</v>
      </c>
      <c r="M35" s="50"/>
      <c r="N35" s="11"/>
    </row>
    <row r="36" spans="1:14" s="12" customFormat="1" ht="20.25" customHeight="1" x14ac:dyDescent="0.25">
      <c r="A36" s="53" t="s">
        <v>139</v>
      </c>
      <c r="B36" s="26" t="s">
        <v>140</v>
      </c>
      <c r="C36" s="27">
        <f>SUM(C37:C40)</f>
        <v>2535480.5</v>
      </c>
      <c r="D36" s="27"/>
      <c r="E36" s="27">
        <f t="shared" ref="E36:L36" si="9">SUM(E37:E40)</f>
        <v>2535480.5</v>
      </c>
      <c r="F36" s="27">
        <f t="shared" si="9"/>
        <v>91155.499999999884</v>
      </c>
      <c r="G36" s="27">
        <f t="shared" si="9"/>
        <v>2626635.9999999995</v>
      </c>
      <c r="H36" s="27">
        <f t="shared" si="9"/>
        <v>342212.70000000007</v>
      </c>
      <c r="I36" s="27">
        <f t="shared" si="9"/>
        <v>2968848.7</v>
      </c>
      <c r="J36" s="27"/>
      <c r="K36" s="27">
        <f t="shared" si="9"/>
        <v>2968848.7</v>
      </c>
      <c r="L36" s="27">
        <f t="shared" si="9"/>
        <v>433368.19999999995</v>
      </c>
      <c r="M36" s="45"/>
      <c r="N36" s="11"/>
    </row>
    <row r="37" spans="1:14" ht="18.75" customHeight="1" x14ac:dyDescent="0.25">
      <c r="A37" s="46" t="s">
        <v>141</v>
      </c>
      <c r="B37" s="47" t="s">
        <v>142</v>
      </c>
      <c r="C37" s="15">
        <v>1012510.8</v>
      </c>
      <c r="D37" s="22"/>
      <c r="E37" s="48">
        <f t="shared" si="1"/>
        <v>1012510.8</v>
      </c>
      <c r="F37" s="61">
        <v>45027.59999999986</v>
      </c>
      <c r="G37" s="48">
        <f t="shared" si="2"/>
        <v>1057538.3999999999</v>
      </c>
      <c r="H37" s="61">
        <v>310144.10000000009</v>
      </c>
      <c r="I37" s="48">
        <f t="shared" si="3"/>
        <v>1367682.5</v>
      </c>
      <c r="J37" s="61"/>
      <c r="K37" s="48">
        <f t="shared" si="4"/>
        <v>1367682.5</v>
      </c>
      <c r="L37" s="17">
        <f>D37+F37+H37</f>
        <v>355171.69999999995</v>
      </c>
      <c r="M37" s="50"/>
      <c r="N37" s="11"/>
    </row>
    <row r="38" spans="1:14" ht="18.75" customHeight="1" x14ac:dyDescent="0.25">
      <c r="A38" s="46" t="s">
        <v>143</v>
      </c>
      <c r="B38" s="47" t="s">
        <v>144</v>
      </c>
      <c r="C38" s="15">
        <v>296946.2</v>
      </c>
      <c r="D38" s="22"/>
      <c r="E38" s="48">
        <f t="shared" si="1"/>
        <v>296946.2</v>
      </c>
      <c r="F38" s="61"/>
      <c r="G38" s="48">
        <f t="shared" si="2"/>
        <v>296946.2</v>
      </c>
      <c r="H38" s="61"/>
      <c r="I38" s="48">
        <f t="shared" si="3"/>
        <v>296946.2</v>
      </c>
      <c r="J38" s="61"/>
      <c r="K38" s="48">
        <f t="shared" si="4"/>
        <v>296946.2</v>
      </c>
      <c r="L38" s="17"/>
      <c r="M38" s="50"/>
      <c r="N38" s="11"/>
    </row>
    <row r="39" spans="1:14" ht="16.5" customHeight="1" x14ac:dyDescent="0.25">
      <c r="A39" s="46" t="s">
        <v>145</v>
      </c>
      <c r="B39" s="47" t="s">
        <v>146</v>
      </c>
      <c r="C39" s="15">
        <v>905805</v>
      </c>
      <c r="D39" s="22"/>
      <c r="E39" s="48">
        <f t="shared" si="1"/>
        <v>905805</v>
      </c>
      <c r="F39" s="61"/>
      <c r="G39" s="48">
        <f t="shared" si="2"/>
        <v>905805</v>
      </c>
      <c r="H39" s="61"/>
      <c r="I39" s="48">
        <f t="shared" si="3"/>
        <v>905805</v>
      </c>
      <c r="J39" s="61"/>
      <c r="K39" s="48">
        <f t="shared" si="4"/>
        <v>905805</v>
      </c>
      <c r="L39" s="17"/>
      <c r="M39" s="50"/>
      <c r="N39" s="11"/>
    </row>
    <row r="40" spans="1:14" ht="25.5" x14ac:dyDescent="0.25">
      <c r="A40" s="46" t="s">
        <v>147</v>
      </c>
      <c r="B40" s="47" t="s">
        <v>148</v>
      </c>
      <c r="C40" s="15">
        <v>320218.5</v>
      </c>
      <c r="D40" s="22"/>
      <c r="E40" s="48">
        <f t="shared" si="1"/>
        <v>320218.5</v>
      </c>
      <c r="F40" s="61">
        <v>46127.900000000023</v>
      </c>
      <c r="G40" s="48">
        <f t="shared" si="2"/>
        <v>366346.4</v>
      </c>
      <c r="H40" s="61">
        <v>32068.599999999977</v>
      </c>
      <c r="I40" s="48">
        <f t="shared" si="3"/>
        <v>398415</v>
      </c>
      <c r="J40" s="61"/>
      <c r="K40" s="48">
        <f t="shared" si="4"/>
        <v>398415</v>
      </c>
      <c r="L40" s="17">
        <f>D40+F40+H40</f>
        <v>78196.5</v>
      </c>
      <c r="M40" s="50"/>
      <c r="N40" s="11"/>
    </row>
    <row r="41" spans="1:14" s="12" customFormat="1" ht="18.75" customHeight="1" x14ac:dyDescent="0.25">
      <c r="A41" s="53" t="s">
        <v>149</v>
      </c>
      <c r="B41" s="26" t="s">
        <v>150</v>
      </c>
      <c r="C41" s="27">
        <f>SUM(C42:C45)</f>
        <v>88423.1</v>
      </c>
      <c r="D41" s="27"/>
      <c r="E41" s="27">
        <f t="shared" ref="E41:L41" si="10">SUM(E42:E45)</f>
        <v>88423.1</v>
      </c>
      <c r="F41" s="27"/>
      <c r="G41" s="27">
        <f t="shared" si="10"/>
        <v>88423.1</v>
      </c>
      <c r="H41" s="27">
        <f t="shared" si="10"/>
        <v>-23.7</v>
      </c>
      <c r="I41" s="27">
        <f t="shared" si="10"/>
        <v>88399.400000000009</v>
      </c>
      <c r="J41" s="27"/>
      <c r="K41" s="27">
        <f t="shared" si="10"/>
        <v>88399.400000000009</v>
      </c>
      <c r="L41" s="27">
        <f t="shared" si="10"/>
        <v>-23.7</v>
      </c>
      <c r="M41" s="50"/>
      <c r="N41" s="11"/>
    </row>
    <row r="42" spans="1:14" ht="15.75" x14ac:dyDescent="0.25">
      <c r="A42" s="46" t="s">
        <v>151</v>
      </c>
      <c r="B42" s="47" t="s">
        <v>152</v>
      </c>
      <c r="C42" s="15">
        <v>34047</v>
      </c>
      <c r="D42" s="22"/>
      <c r="E42" s="48">
        <f t="shared" si="1"/>
        <v>34047</v>
      </c>
      <c r="F42" s="61"/>
      <c r="G42" s="48">
        <f t="shared" si="2"/>
        <v>34047</v>
      </c>
      <c r="H42" s="61"/>
      <c r="I42" s="48">
        <f t="shared" si="3"/>
        <v>34047</v>
      </c>
      <c r="J42" s="61"/>
      <c r="K42" s="48">
        <f t="shared" si="4"/>
        <v>34047</v>
      </c>
      <c r="L42" s="17"/>
      <c r="M42" s="50"/>
      <c r="N42" s="11"/>
    </row>
    <row r="43" spans="1:14" ht="25.5" x14ac:dyDescent="0.25">
      <c r="A43" s="46" t="s">
        <v>153</v>
      </c>
      <c r="B43" s="47" t="s">
        <v>154</v>
      </c>
      <c r="C43" s="15">
        <v>14550.8</v>
      </c>
      <c r="D43" s="22"/>
      <c r="E43" s="48">
        <f t="shared" si="1"/>
        <v>14550.8</v>
      </c>
      <c r="F43" s="61"/>
      <c r="G43" s="48">
        <f t="shared" si="2"/>
        <v>14550.8</v>
      </c>
      <c r="H43" s="61"/>
      <c r="I43" s="48">
        <f t="shared" si="3"/>
        <v>14550.8</v>
      </c>
      <c r="J43" s="61"/>
      <c r="K43" s="48">
        <f t="shared" si="4"/>
        <v>14550.8</v>
      </c>
      <c r="L43" s="17"/>
      <c r="M43" s="50"/>
      <c r="N43" s="11"/>
    </row>
    <row r="44" spans="1:14" ht="25.5" x14ac:dyDescent="0.25">
      <c r="A44" s="46" t="s">
        <v>155</v>
      </c>
      <c r="B44" s="47" t="s">
        <v>156</v>
      </c>
      <c r="C44" s="15">
        <v>200</v>
      </c>
      <c r="D44" s="22"/>
      <c r="E44" s="48">
        <f t="shared" si="1"/>
        <v>200</v>
      </c>
      <c r="F44" s="61"/>
      <c r="G44" s="48">
        <f t="shared" si="2"/>
        <v>200</v>
      </c>
      <c r="H44" s="61"/>
      <c r="I44" s="48">
        <f t="shared" si="3"/>
        <v>200</v>
      </c>
      <c r="J44" s="61"/>
      <c r="K44" s="48">
        <f t="shared" si="4"/>
        <v>200</v>
      </c>
      <c r="L44" s="17"/>
      <c r="M44" s="50"/>
      <c r="N44" s="11"/>
    </row>
    <row r="45" spans="1:14" ht="20.25" customHeight="1" x14ac:dyDescent="0.25">
      <c r="A45" s="46" t="s">
        <v>157</v>
      </c>
      <c r="B45" s="47" t="s">
        <v>158</v>
      </c>
      <c r="C45" s="15">
        <v>39625.300000000003</v>
      </c>
      <c r="D45" s="22"/>
      <c r="E45" s="48">
        <f t="shared" si="1"/>
        <v>39625.300000000003</v>
      </c>
      <c r="F45" s="61"/>
      <c r="G45" s="48">
        <f t="shared" si="2"/>
        <v>39625.300000000003</v>
      </c>
      <c r="H45" s="61">
        <v>-23.7</v>
      </c>
      <c r="I45" s="48">
        <f t="shared" si="3"/>
        <v>39601.600000000006</v>
      </c>
      <c r="J45" s="61"/>
      <c r="K45" s="48">
        <f t="shared" si="4"/>
        <v>39601.600000000006</v>
      </c>
      <c r="L45" s="17">
        <f>H45</f>
        <v>-23.7</v>
      </c>
      <c r="M45" s="50"/>
      <c r="N45" s="11"/>
    </row>
    <row r="46" spans="1:14" s="12" customFormat="1" ht="15.75" x14ac:dyDescent="0.25">
      <c r="A46" s="53" t="s">
        <v>159</v>
      </c>
      <c r="B46" s="26" t="s">
        <v>160</v>
      </c>
      <c r="C46" s="27">
        <f>SUM(C47:C53)</f>
        <v>26700872.099999998</v>
      </c>
      <c r="D46" s="27"/>
      <c r="E46" s="27">
        <f t="shared" ref="E46:L46" si="11">SUM(E47:E53)</f>
        <v>26700872.099999998</v>
      </c>
      <c r="F46" s="27">
        <f>SUM(F47:F53)</f>
        <v>378262.09999999928</v>
      </c>
      <c r="G46" s="27">
        <f t="shared" ref="G46:K46" si="12">SUM(G47:G53)</f>
        <v>27079134.199999996</v>
      </c>
      <c r="H46" s="27">
        <f t="shared" si="12"/>
        <v>46776.600000000908</v>
      </c>
      <c r="I46" s="27">
        <f t="shared" si="12"/>
        <v>27125910.799999997</v>
      </c>
      <c r="J46" s="27"/>
      <c r="K46" s="27">
        <f t="shared" si="12"/>
        <v>27125910.799999997</v>
      </c>
      <c r="L46" s="27">
        <f t="shared" si="11"/>
        <v>425038.70000000077</v>
      </c>
      <c r="M46" s="50"/>
      <c r="N46" s="11"/>
    </row>
    <row r="47" spans="1:14" ht="17.25" customHeight="1" x14ac:dyDescent="0.25">
      <c r="A47" s="46" t="s">
        <v>161</v>
      </c>
      <c r="B47" s="47" t="s">
        <v>162</v>
      </c>
      <c r="C47" s="15">
        <v>5744659.7000000002</v>
      </c>
      <c r="D47" s="22"/>
      <c r="E47" s="48">
        <f t="shared" si="1"/>
        <v>5744659.7000000002</v>
      </c>
      <c r="F47" s="61">
        <v>28482.099999999627</v>
      </c>
      <c r="G47" s="48">
        <f t="shared" si="2"/>
        <v>5773141.7999999998</v>
      </c>
      <c r="H47" s="61">
        <v>-3044.7999999998137</v>
      </c>
      <c r="I47" s="48">
        <f t="shared" si="3"/>
        <v>5770097</v>
      </c>
      <c r="J47" s="61"/>
      <c r="K47" s="48">
        <f t="shared" si="4"/>
        <v>5770097</v>
      </c>
      <c r="L47" s="17">
        <f>D47+F47+H47</f>
        <v>25437.299999999814</v>
      </c>
      <c r="M47" s="50"/>
      <c r="N47" s="11"/>
    </row>
    <row r="48" spans="1:14" ht="18" customHeight="1" x14ac:dyDescent="0.25">
      <c r="A48" s="46" t="s">
        <v>163</v>
      </c>
      <c r="B48" s="47" t="s">
        <v>164</v>
      </c>
      <c r="C48" s="15">
        <v>16330941.699999999</v>
      </c>
      <c r="D48" s="22">
        <v>187511.30000000075</v>
      </c>
      <c r="E48" s="48">
        <f t="shared" si="1"/>
        <v>16518453</v>
      </c>
      <c r="F48" s="61">
        <v>108936.09999999963</v>
      </c>
      <c r="G48" s="48">
        <f t="shared" si="2"/>
        <v>16627389.1</v>
      </c>
      <c r="H48" s="61">
        <v>3044.8000000007451</v>
      </c>
      <c r="I48" s="48">
        <f t="shared" si="3"/>
        <v>16630433.9</v>
      </c>
      <c r="J48" s="61"/>
      <c r="K48" s="48">
        <f t="shared" si="4"/>
        <v>16630433.9</v>
      </c>
      <c r="L48" s="17">
        <f>D48+F48+H48</f>
        <v>299492.20000000112</v>
      </c>
      <c r="M48" s="50"/>
      <c r="N48" s="11"/>
    </row>
    <row r="49" spans="1:14" ht="19.5" customHeight="1" x14ac:dyDescent="0.25">
      <c r="A49" s="46" t="s">
        <v>165</v>
      </c>
      <c r="B49" s="47" t="s">
        <v>166</v>
      </c>
      <c r="C49" s="15">
        <v>357533.4</v>
      </c>
      <c r="D49" s="22"/>
      <c r="E49" s="48">
        <f t="shared" si="1"/>
        <v>357533.4</v>
      </c>
      <c r="F49" s="61">
        <v>45652.199999999953</v>
      </c>
      <c r="G49" s="48">
        <f t="shared" si="2"/>
        <v>403185.6</v>
      </c>
      <c r="H49" s="61">
        <v>46649.200000000012</v>
      </c>
      <c r="I49" s="48">
        <f t="shared" si="3"/>
        <v>449834.8</v>
      </c>
      <c r="J49" s="61"/>
      <c r="K49" s="48">
        <f t="shared" si="4"/>
        <v>449834.8</v>
      </c>
      <c r="L49" s="17">
        <f>D49+F49+H49</f>
        <v>92301.399999999965</v>
      </c>
      <c r="M49" s="50"/>
      <c r="N49" s="11"/>
    </row>
    <row r="50" spans="1:14" ht="18" customHeight="1" x14ac:dyDescent="0.25">
      <c r="A50" s="46" t="s">
        <v>167</v>
      </c>
      <c r="B50" s="47" t="s">
        <v>168</v>
      </c>
      <c r="C50" s="15">
        <v>2955427.5</v>
      </c>
      <c r="D50" s="22">
        <v>42924.299999999814</v>
      </c>
      <c r="E50" s="48">
        <f t="shared" si="1"/>
        <v>2998351.8</v>
      </c>
      <c r="F50" s="61">
        <v>27164.100000000093</v>
      </c>
      <c r="G50" s="48">
        <f t="shared" si="2"/>
        <v>3025515.9</v>
      </c>
      <c r="H50" s="61"/>
      <c r="I50" s="48">
        <f t="shared" si="3"/>
        <v>3025515.9</v>
      </c>
      <c r="J50" s="61"/>
      <c r="K50" s="48">
        <f t="shared" si="4"/>
        <v>3025515.9</v>
      </c>
      <c r="L50" s="17">
        <f t="shared" si="5"/>
        <v>70088.399999999907</v>
      </c>
      <c r="M50" s="50"/>
      <c r="N50" s="11"/>
    </row>
    <row r="51" spans="1:14" ht="25.5" x14ac:dyDescent="0.25">
      <c r="A51" s="46" t="s">
        <v>169</v>
      </c>
      <c r="B51" s="47" t="s">
        <v>170</v>
      </c>
      <c r="C51" s="15">
        <v>167225.79999999999</v>
      </c>
      <c r="D51" s="22"/>
      <c r="E51" s="48">
        <f t="shared" si="1"/>
        <v>167225.79999999999</v>
      </c>
      <c r="F51" s="61">
        <v>168685.40000000002</v>
      </c>
      <c r="G51" s="48">
        <f t="shared" si="2"/>
        <v>335911.2</v>
      </c>
      <c r="H51" s="61">
        <v>127.39999999996508</v>
      </c>
      <c r="I51" s="48">
        <f t="shared" si="3"/>
        <v>336038.6</v>
      </c>
      <c r="J51" s="61"/>
      <c r="K51" s="48">
        <f t="shared" si="4"/>
        <v>336038.6</v>
      </c>
      <c r="L51" s="17">
        <f>D51+F51+H51</f>
        <v>168812.79999999999</v>
      </c>
      <c r="M51" s="50"/>
      <c r="N51" s="11"/>
    </row>
    <row r="52" spans="1:14" ht="17.25" customHeight="1" x14ac:dyDescent="0.25">
      <c r="A52" s="46" t="s">
        <v>171</v>
      </c>
      <c r="B52" s="47" t="s">
        <v>172</v>
      </c>
      <c r="C52" s="15">
        <v>640261</v>
      </c>
      <c r="D52" s="22"/>
      <c r="E52" s="48">
        <f t="shared" si="1"/>
        <v>640261</v>
      </c>
      <c r="F52" s="61">
        <v>-567.80000000004657</v>
      </c>
      <c r="G52" s="48">
        <f t="shared" si="2"/>
        <v>639693.19999999995</v>
      </c>
      <c r="H52" s="61"/>
      <c r="I52" s="48">
        <f t="shared" si="3"/>
        <v>639693.19999999995</v>
      </c>
      <c r="J52" s="61"/>
      <c r="K52" s="48">
        <f t="shared" si="4"/>
        <v>639693.19999999995</v>
      </c>
      <c r="L52" s="17">
        <f t="shared" si="5"/>
        <v>-567.80000000004657</v>
      </c>
      <c r="M52" s="50"/>
      <c r="N52" s="11"/>
    </row>
    <row r="53" spans="1:14" ht="16.5" customHeight="1" x14ac:dyDescent="0.25">
      <c r="A53" s="46" t="s">
        <v>173</v>
      </c>
      <c r="B53" s="47" t="s">
        <v>174</v>
      </c>
      <c r="C53" s="15">
        <v>504823</v>
      </c>
      <c r="D53" s="22">
        <v>-230435.59999999998</v>
      </c>
      <c r="E53" s="48">
        <f t="shared" si="1"/>
        <v>274387.40000000002</v>
      </c>
      <c r="F53" s="61">
        <v>-90</v>
      </c>
      <c r="G53" s="48">
        <f t="shared" si="2"/>
        <v>274297.40000000002</v>
      </c>
      <c r="H53" s="61"/>
      <c r="I53" s="48">
        <f t="shared" si="3"/>
        <v>274297.40000000002</v>
      </c>
      <c r="J53" s="61"/>
      <c r="K53" s="48">
        <f t="shared" si="4"/>
        <v>274297.40000000002</v>
      </c>
      <c r="L53" s="17">
        <f>D53+F53</f>
        <v>-230525.59999999998</v>
      </c>
      <c r="M53" s="50"/>
      <c r="N53" s="11"/>
    </row>
    <row r="54" spans="1:14" s="12" customFormat="1" ht="21" customHeight="1" x14ac:dyDescent="0.25">
      <c r="A54" s="53" t="s">
        <v>175</v>
      </c>
      <c r="B54" s="26" t="s">
        <v>176</v>
      </c>
      <c r="C54" s="27">
        <f>SUM(C55:C56)</f>
        <v>2203209.5</v>
      </c>
      <c r="D54" s="27"/>
      <c r="E54" s="27">
        <f t="shared" ref="E54:L54" si="13">SUM(E55:E56)</f>
        <v>2203209.5</v>
      </c>
      <c r="F54" s="27">
        <f t="shared" si="13"/>
        <v>-54679.600000000093</v>
      </c>
      <c r="G54" s="27">
        <f t="shared" si="13"/>
        <v>2148529.9</v>
      </c>
      <c r="H54" s="27">
        <f t="shared" si="13"/>
        <v>84499.7</v>
      </c>
      <c r="I54" s="27">
        <f t="shared" si="13"/>
        <v>2233029.6</v>
      </c>
      <c r="J54" s="27"/>
      <c r="K54" s="27">
        <f t="shared" si="13"/>
        <v>2233029.6</v>
      </c>
      <c r="L54" s="27">
        <f t="shared" si="13"/>
        <v>29820.099999999908</v>
      </c>
      <c r="M54" s="50"/>
      <c r="N54" s="11"/>
    </row>
    <row r="55" spans="1:14" ht="18" customHeight="1" x14ac:dyDescent="0.25">
      <c r="A55" s="46" t="s">
        <v>177</v>
      </c>
      <c r="B55" s="47" t="s">
        <v>178</v>
      </c>
      <c r="C55" s="15">
        <v>2161406.6</v>
      </c>
      <c r="D55" s="22"/>
      <c r="E55" s="48">
        <f t="shared" si="1"/>
        <v>2161406.6</v>
      </c>
      <c r="F55" s="61">
        <v>-54679.600000000093</v>
      </c>
      <c r="G55" s="48">
        <f t="shared" si="2"/>
        <v>2106727</v>
      </c>
      <c r="H55" s="61">
        <v>84500</v>
      </c>
      <c r="I55" s="48">
        <f t="shared" si="3"/>
        <v>2191227</v>
      </c>
      <c r="J55" s="61"/>
      <c r="K55" s="48">
        <f t="shared" si="4"/>
        <v>2191227</v>
      </c>
      <c r="L55" s="17">
        <f>D55+F55+H55</f>
        <v>29820.399999999907</v>
      </c>
      <c r="M55" s="50"/>
      <c r="N55" s="11"/>
    </row>
    <row r="56" spans="1:14" ht="18.75" customHeight="1" x14ac:dyDescent="0.25">
      <c r="A56" s="46" t="s">
        <v>179</v>
      </c>
      <c r="B56" s="47" t="s">
        <v>180</v>
      </c>
      <c r="C56" s="15">
        <v>41802.9</v>
      </c>
      <c r="D56" s="22"/>
      <c r="E56" s="48">
        <f t="shared" si="1"/>
        <v>41802.9</v>
      </c>
      <c r="F56" s="61"/>
      <c r="G56" s="48">
        <f t="shared" si="2"/>
        <v>41802.9</v>
      </c>
      <c r="H56" s="61">
        <v>-0.3</v>
      </c>
      <c r="I56" s="48">
        <f t="shared" si="3"/>
        <v>41802.6</v>
      </c>
      <c r="J56" s="61"/>
      <c r="K56" s="48">
        <f t="shared" si="4"/>
        <v>41802.6</v>
      </c>
      <c r="L56" s="17">
        <f>H56</f>
        <v>-0.3</v>
      </c>
      <c r="M56" s="50"/>
      <c r="N56" s="11"/>
    </row>
    <row r="57" spans="1:14" s="12" customFormat="1" ht="20.25" customHeight="1" x14ac:dyDescent="0.25">
      <c r="A57" s="53" t="s">
        <v>181</v>
      </c>
      <c r="B57" s="26" t="s">
        <v>182</v>
      </c>
      <c r="C57" s="27">
        <f>SUM(C58:C64)</f>
        <v>12329646.700000001</v>
      </c>
      <c r="D57" s="27"/>
      <c r="E57" s="27">
        <f t="shared" ref="E57:L57" si="14">SUM(E58:E64)</f>
        <v>12329646.700000001</v>
      </c>
      <c r="F57" s="27">
        <f t="shared" si="14"/>
        <v>75431.800000000279</v>
      </c>
      <c r="G57" s="27">
        <f t="shared" si="14"/>
        <v>12405078.500000004</v>
      </c>
      <c r="H57" s="27">
        <f t="shared" si="14"/>
        <v>49999.4</v>
      </c>
      <c r="I57" s="27">
        <f t="shared" si="14"/>
        <v>12455077.900000002</v>
      </c>
      <c r="J57" s="27"/>
      <c r="K57" s="27">
        <f t="shared" si="14"/>
        <v>12455077.900000002</v>
      </c>
      <c r="L57" s="27">
        <f t="shared" si="14"/>
        <v>125431.20000000027</v>
      </c>
      <c r="M57" s="45"/>
      <c r="N57" s="11"/>
    </row>
    <row r="58" spans="1:14" ht="18.75" customHeight="1" x14ac:dyDescent="0.25">
      <c r="A58" s="46" t="s">
        <v>183</v>
      </c>
      <c r="B58" s="47" t="s">
        <v>184</v>
      </c>
      <c r="C58" s="15">
        <v>7403151.4000000004</v>
      </c>
      <c r="D58" s="22"/>
      <c r="E58" s="48">
        <f t="shared" si="1"/>
        <v>7403151.4000000004</v>
      </c>
      <c r="F58" s="61">
        <v>76968.5</v>
      </c>
      <c r="G58" s="48">
        <f t="shared" si="2"/>
        <v>7480119.9000000004</v>
      </c>
      <c r="H58" s="61">
        <v>50000</v>
      </c>
      <c r="I58" s="48">
        <f t="shared" si="3"/>
        <v>7530119.9000000004</v>
      </c>
      <c r="J58" s="61"/>
      <c r="K58" s="48">
        <f t="shared" si="4"/>
        <v>7530119.9000000004</v>
      </c>
      <c r="L58" s="17">
        <f>D58+F58+H58</f>
        <v>126968.5</v>
      </c>
      <c r="M58" s="50"/>
      <c r="N58" s="11"/>
    </row>
    <row r="59" spans="1:14" ht="21" customHeight="1" x14ac:dyDescent="0.25">
      <c r="A59" s="46" t="s">
        <v>185</v>
      </c>
      <c r="B59" s="47" t="s">
        <v>186</v>
      </c>
      <c r="C59" s="15">
        <v>1201241.7</v>
      </c>
      <c r="D59" s="22"/>
      <c r="E59" s="48">
        <f t="shared" si="1"/>
        <v>1201241.7</v>
      </c>
      <c r="F59" s="61">
        <v>-1497.8999999999069</v>
      </c>
      <c r="G59" s="48">
        <f t="shared" si="2"/>
        <v>1199743.8</v>
      </c>
      <c r="H59" s="61"/>
      <c r="I59" s="48">
        <f t="shared" si="3"/>
        <v>1199743.8</v>
      </c>
      <c r="J59" s="61"/>
      <c r="K59" s="48">
        <f t="shared" si="4"/>
        <v>1199743.8</v>
      </c>
      <c r="L59" s="17">
        <f t="shared" si="5"/>
        <v>-1497.8999999999069</v>
      </c>
      <c r="M59" s="50"/>
      <c r="N59" s="11"/>
    </row>
    <row r="60" spans="1:14" ht="17.25" customHeight="1" x14ac:dyDescent="0.25">
      <c r="A60" s="46" t="s">
        <v>187</v>
      </c>
      <c r="B60" s="47" t="s">
        <v>188</v>
      </c>
      <c r="C60" s="15">
        <v>105393.9</v>
      </c>
      <c r="D60" s="22"/>
      <c r="E60" s="48">
        <f t="shared" si="1"/>
        <v>105393.9</v>
      </c>
      <c r="F60" s="61"/>
      <c r="G60" s="48">
        <f t="shared" si="2"/>
        <v>105393.9</v>
      </c>
      <c r="H60" s="61"/>
      <c r="I60" s="48">
        <f t="shared" si="3"/>
        <v>105393.9</v>
      </c>
      <c r="J60" s="61"/>
      <c r="K60" s="48">
        <f t="shared" si="4"/>
        <v>105393.9</v>
      </c>
      <c r="L60" s="17"/>
      <c r="M60" s="50"/>
      <c r="N60" s="11"/>
    </row>
    <row r="61" spans="1:14" ht="17.25" customHeight="1" x14ac:dyDescent="0.25">
      <c r="A61" s="46" t="s">
        <v>189</v>
      </c>
      <c r="B61" s="47" t="s">
        <v>190</v>
      </c>
      <c r="C61" s="15">
        <v>90259.8</v>
      </c>
      <c r="D61" s="22"/>
      <c r="E61" s="48">
        <f t="shared" si="1"/>
        <v>90259.8</v>
      </c>
      <c r="F61" s="61"/>
      <c r="G61" s="48">
        <f t="shared" si="2"/>
        <v>90259.8</v>
      </c>
      <c r="H61" s="61"/>
      <c r="I61" s="48">
        <f t="shared" si="3"/>
        <v>90259.8</v>
      </c>
      <c r="J61" s="61"/>
      <c r="K61" s="48">
        <f t="shared" si="4"/>
        <v>90259.8</v>
      </c>
      <c r="L61" s="17"/>
      <c r="M61" s="50"/>
      <c r="N61" s="11"/>
    </row>
    <row r="62" spans="1:14" ht="25.5" x14ac:dyDescent="0.25">
      <c r="A62" s="46" t="s">
        <v>191</v>
      </c>
      <c r="B62" s="47" t="s">
        <v>192</v>
      </c>
      <c r="C62" s="15">
        <v>200286.3</v>
      </c>
      <c r="D62" s="22"/>
      <c r="E62" s="48">
        <f t="shared" si="1"/>
        <v>200286.3</v>
      </c>
      <c r="F62" s="61"/>
      <c r="G62" s="48">
        <f t="shared" si="2"/>
        <v>200286.3</v>
      </c>
      <c r="H62" s="61"/>
      <c r="I62" s="48">
        <f t="shared" si="3"/>
        <v>200286.3</v>
      </c>
      <c r="J62" s="61"/>
      <c r="K62" s="48">
        <f t="shared" si="4"/>
        <v>200286.3</v>
      </c>
      <c r="L62" s="17"/>
      <c r="M62" s="50"/>
      <c r="N62" s="11"/>
    </row>
    <row r="63" spans="1:14" ht="17.25" customHeight="1" x14ac:dyDescent="0.25">
      <c r="A63" s="46" t="s">
        <v>193</v>
      </c>
      <c r="B63" s="47" t="s">
        <v>194</v>
      </c>
      <c r="C63" s="15">
        <v>6923.1</v>
      </c>
      <c r="D63" s="22"/>
      <c r="E63" s="48">
        <f t="shared" si="1"/>
        <v>6923.1</v>
      </c>
      <c r="F63" s="61"/>
      <c r="G63" s="48">
        <f t="shared" si="2"/>
        <v>6923.1</v>
      </c>
      <c r="H63" s="61"/>
      <c r="I63" s="48">
        <f t="shared" si="3"/>
        <v>6923.1</v>
      </c>
      <c r="J63" s="61"/>
      <c r="K63" s="48">
        <f t="shared" si="4"/>
        <v>6923.1</v>
      </c>
      <c r="L63" s="17"/>
      <c r="M63" s="50"/>
      <c r="N63" s="11"/>
    </row>
    <row r="64" spans="1:14" ht="18.75" customHeight="1" x14ac:dyDescent="0.25">
      <c r="A64" s="46" t="s">
        <v>195</v>
      </c>
      <c r="B64" s="47" t="s">
        <v>196</v>
      </c>
      <c r="C64" s="15">
        <v>3322390.5</v>
      </c>
      <c r="D64" s="22"/>
      <c r="E64" s="48">
        <f t="shared" si="1"/>
        <v>3322390.5</v>
      </c>
      <c r="F64" s="61">
        <v>-38.799999999813735</v>
      </c>
      <c r="G64" s="48">
        <f t="shared" si="2"/>
        <v>3322351.7</v>
      </c>
      <c r="H64" s="61">
        <v>-0.6</v>
      </c>
      <c r="I64" s="48">
        <f t="shared" si="3"/>
        <v>3322351.1</v>
      </c>
      <c r="J64" s="61"/>
      <c r="K64" s="48">
        <f t="shared" si="4"/>
        <v>3322351.1</v>
      </c>
      <c r="L64" s="17">
        <f>D64+F64+H64</f>
        <v>-39.399999999813737</v>
      </c>
      <c r="M64" s="55"/>
      <c r="N64" s="11"/>
    </row>
    <row r="65" spans="1:14" s="12" customFormat="1" ht="24" customHeight="1" x14ac:dyDescent="0.25">
      <c r="A65" s="53" t="s">
        <v>197</v>
      </c>
      <c r="B65" s="26" t="s">
        <v>198</v>
      </c>
      <c r="C65" s="27">
        <f>SUM(C66:C70)</f>
        <v>34792292.899999999</v>
      </c>
      <c r="D65" s="27"/>
      <c r="E65" s="27">
        <f t="shared" ref="E65:L65" si="15">SUM(E66:E70)</f>
        <v>34792292.899999999</v>
      </c>
      <c r="F65" s="27">
        <f t="shared" si="15"/>
        <v>-85921.200000000186</v>
      </c>
      <c r="G65" s="27">
        <f t="shared" si="15"/>
        <v>34706371.699999996</v>
      </c>
      <c r="H65" s="27">
        <f t="shared" si="15"/>
        <v>48.200000000186265</v>
      </c>
      <c r="I65" s="27">
        <f t="shared" si="15"/>
        <v>34706419.899999999</v>
      </c>
      <c r="J65" s="27"/>
      <c r="K65" s="27">
        <f t="shared" si="15"/>
        <v>34706419.899999999</v>
      </c>
      <c r="L65" s="27">
        <f t="shared" si="15"/>
        <v>-85873</v>
      </c>
      <c r="M65" s="50"/>
      <c r="N65" s="11"/>
    </row>
    <row r="66" spans="1:14" ht="19.5" customHeight="1" x14ac:dyDescent="0.25">
      <c r="A66" s="46" t="s">
        <v>199</v>
      </c>
      <c r="B66" s="47" t="s">
        <v>200</v>
      </c>
      <c r="C66" s="15">
        <v>142657</v>
      </c>
      <c r="D66" s="22"/>
      <c r="E66" s="48">
        <f t="shared" si="1"/>
        <v>142657</v>
      </c>
      <c r="F66" s="61"/>
      <c r="G66" s="48">
        <f t="shared" si="2"/>
        <v>142657</v>
      </c>
      <c r="H66" s="61"/>
      <c r="I66" s="48">
        <f t="shared" si="3"/>
        <v>142657</v>
      </c>
      <c r="J66" s="61"/>
      <c r="K66" s="48">
        <f t="shared" si="4"/>
        <v>142657</v>
      </c>
      <c r="L66" s="17"/>
      <c r="M66" s="50"/>
      <c r="N66" s="11"/>
    </row>
    <row r="67" spans="1:14" ht="20.25" customHeight="1" x14ac:dyDescent="0.25">
      <c r="A67" s="46" t="s">
        <v>201</v>
      </c>
      <c r="B67" s="47" t="s">
        <v>202</v>
      </c>
      <c r="C67" s="15">
        <v>5504098.9000000004</v>
      </c>
      <c r="D67" s="22"/>
      <c r="E67" s="48">
        <f t="shared" si="1"/>
        <v>5504098.9000000004</v>
      </c>
      <c r="F67" s="61">
        <v>-6384.8000000007451</v>
      </c>
      <c r="G67" s="48">
        <f t="shared" si="2"/>
        <v>5497714.0999999996</v>
      </c>
      <c r="H67" s="61"/>
      <c r="I67" s="48">
        <f t="shared" si="3"/>
        <v>5497714.0999999996</v>
      </c>
      <c r="J67" s="61"/>
      <c r="K67" s="48">
        <f t="shared" si="4"/>
        <v>5497714.0999999996</v>
      </c>
      <c r="L67" s="17">
        <f t="shared" si="5"/>
        <v>-6384.8000000007451</v>
      </c>
      <c r="M67" s="50"/>
      <c r="N67" s="11"/>
    </row>
    <row r="68" spans="1:14" ht="20.25" customHeight="1" x14ac:dyDescent="0.25">
      <c r="A68" s="46" t="s">
        <v>203</v>
      </c>
      <c r="B68" s="47" t="s">
        <v>204</v>
      </c>
      <c r="C68" s="15">
        <v>19699187.5</v>
      </c>
      <c r="D68" s="22"/>
      <c r="E68" s="48">
        <f t="shared" si="1"/>
        <v>19699187.5</v>
      </c>
      <c r="F68" s="61">
        <v>-68432.199999999255</v>
      </c>
      <c r="G68" s="48">
        <f t="shared" si="2"/>
        <v>19630755.300000001</v>
      </c>
      <c r="H68" s="61"/>
      <c r="I68" s="48">
        <f t="shared" si="3"/>
        <v>19630755.300000001</v>
      </c>
      <c r="J68" s="61"/>
      <c r="K68" s="48">
        <f t="shared" si="4"/>
        <v>19630755.300000001</v>
      </c>
      <c r="L68" s="17">
        <f t="shared" si="5"/>
        <v>-68432.199999999255</v>
      </c>
      <c r="M68" s="50"/>
      <c r="N68" s="11"/>
    </row>
    <row r="69" spans="1:14" ht="20.25" customHeight="1" x14ac:dyDescent="0.25">
      <c r="A69" s="46" t="s">
        <v>205</v>
      </c>
      <c r="B69" s="47" t="s">
        <v>206</v>
      </c>
      <c r="C69" s="15">
        <v>8346448.5</v>
      </c>
      <c r="D69" s="22"/>
      <c r="E69" s="48">
        <f t="shared" si="1"/>
        <v>8346448.5</v>
      </c>
      <c r="F69" s="61">
        <v>-10509.200000000186</v>
      </c>
      <c r="G69" s="48">
        <f t="shared" si="2"/>
        <v>8335939.2999999998</v>
      </c>
      <c r="H69" s="61">
        <v>48.200000000186265</v>
      </c>
      <c r="I69" s="48">
        <f t="shared" si="3"/>
        <v>8335987.5</v>
      </c>
      <c r="J69" s="61"/>
      <c r="K69" s="48">
        <f t="shared" si="4"/>
        <v>8335987.5</v>
      </c>
      <c r="L69" s="17">
        <f>D69+F69+H69</f>
        <v>-10461</v>
      </c>
      <c r="M69" s="50"/>
      <c r="N69" s="11"/>
    </row>
    <row r="70" spans="1:14" ht="18" customHeight="1" x14ac:dyDescent="0.25">
      <c r="A70" s="46" t="s">
        <v>207</v>
      </c>
      <c r="B70" s="47" t="s">
        <v>208</v>
      </c>
      <c r="C70" s="15">
        <v>1099901</v>
      </c>
      <c r="D70" s="22"/>
      <c r="E70" s="48">
        <f t="shared" si="1"/>
        <v>1099901</v>
      </c>
      <c r="F70" s="61">
        <v>-595</v>
      </c>
      <c r="G70" s="48">
        <f t="shared" si="2"/>
        <v>1099306</v>
      </c>
      <c r="H70" s="61"/>
      <c r="I70" s="48">
        <f t="shared" si="3"/>
        <v>1099306</v>
      </c>
      <c r="J70" s="61"/>
      <c r="K70" s="48">
        <f t="shared" si="4"/>
        <v>1099306</v>
      </c>
      <c r="L70" s="17">
        <f t="shared" si="5"/>
        <v>-595</v>
      </c>
      <c r="M70" s="50"/>
      <c r="N70" s="11"/>
    </row>
    <row r="71" spans="1:14" s="12" customFormat="1" ht="18.75" customHeight="1" x14ac:dyDescent="0.25">
      <c r="A71" s="53" t="s">
        <v>209</v>
      </c>
      <c r="B71" s="26" t="s">
        <v>210</v>
      </c>
      <c r="C71" s="27">
        <f>SUM(C72:C75)</f>
        <v>2021494.2</v>
      </c>
      <c r="D71" s="27"/>
      <c r="E71" s="27">
        <f t="shared" ref="E71:L71" si="16">SUM(E72:E75)</f>
        <v>2021494.2</v>
      </c>
      <c r="F71" s="27">
        <f t="shared" si="16"/>
        <v>-128.39999999993015</v>
      </c>
      <c r="G71" s="27">
        <f t="shared" si="16"/>
        <v>2021365.8</v>
      </c>
      <c r="H71" s="27">
        <f t="shared" si="16"/>
        <v>5000</v>
      </c>
      <c r="I71" s="27">
        <f t="shared" si="16"/>
        <v>2026365.8</v>
      </c>
      <c r="J71" s="27"/>
      <c r="K71" s="27">
        <f t="shared" si="16"/>
        <v>2026365.8</v>
      </c>
      <c r="L71" s="27">
        <f t="shared" si="16"/>
        <v>4871.6000000000695</v>
      </c>
      <c r="M71" s="50"/>
      <c r="N71" s="11"/>
    </row>
    <row r="72" spans="1:14" ht="20.25" customHeight="1" x14ac:dyDescent="0.25">
      <c r="A72" s="46" t="s">
        <v>211</v>
      </c>
      <c r="B72" s="47" t="s">
        <v>212</v>
      </c>
      <c r="C72" s="15">
        <v>505275.2</v>
      </c>
      <c r="D72" s="22"/>
      <c r="E72" s="48">
        <f t="shared" si="1"/>
        <v>505275.2</v>
      </c>
      <c r="F72" s="61">
        <v>-705</v>
      </c>
      <c r="G72" s="48">
        <f t="shared" si="2"/>
        <v>504570.2</v>
      </c>
      <c r="H72" s="61"/>
      <c r="I72" s="48">
        <f t="shared" si="3"/>
        <v>504570.2</v>
      </c>
      <c r="J72" s="61"/>
      <c r="K72" s="48">
        <f t="shared" si="4"/>
        <v>504570.2</v>
      </c>
      <c r="L72" s="17">
        <f t="shared" si="5"/>
        <v>-705</v>
      </c>
      <c r="M72" s="50"/>
      <c r="N72" s="11"/>
    </row>
    <row r="73" spans="1:14" ht="19.5" customHeight="1" x14ac:dyDescent="0.25">
      <c r="A73" s="46" t="s">
        <v>213</v>
      </c>
      <c r="B73" s="47" t="s">
        <v>214</v>
      </c>
      <c r="C73" s="15">
        <v>965605.1</v>
      </c>
      <c r="D73" s="22"/>
      <c r="E73" s="48">
        <f t="shared" ref="E73:E85" si="17">C73+D73</f>
        <v>965605.1</v>
      </c>
      <c r="F73" s="61">
        <v>26777.20000000007</v>
      </c>
      <c r="G73" s="48">
        <f t="shared" ref="G73:G85" si="18">E73+F73</f>
        <v>992382.3</v>
      </c>
      <c r="H73" s="61">
        <v>5000</v>
      </c>
      <c r="I73" s="48">
        <f t="shared" ref="I73:I85" si="19">G73+H73</f>
        <v>997382.3</v>
      </c>
      <c r="J73" s="61"/>
      <c r="K73" s="48">
        <f t="shared" ref="K73:K85" si="20">I73+J73</f>
        <v>997382.3</v>
      </c>
      <c r="L73" s="17">
        <f>D73+F73+H73</f>
        <v>31777.20000000007</v>
      </c>
      <c r="M73" s="50"/>
      <c r="N73" s="11"/>
    </row>
    <row r="74" spans="1:14" ht="19.5" customHeight="1" x14ac:dyDescent="0.25">
      <c r="A74" s="46" t="s">
        <v>215</v>
      </c>
      <c r="B74" s="47" t="s">
        <v>216</v>
      </c>
      <c r="C74" s="15">
        <v>530283.6</v>
      </c>
      <c r="D74" s="22"/>
      <c r="E74" s="48">
        <f t="shared" si="17"/>
        <v>530283.6</v>
      </c>
      <c r="F74" s="61">
        <v>-26200</v>
      </c>
      <c r="G74" s="48">
        <f t="shared" si="18"/>
        <v>504083.6</v>
      </c>
      <c r="H74" s="61"/>
      <c r="I74" s="48">
        <f t="shared" si="19"/>
        <v>504083.6</v>
      </c>
      <c r="J74" s="61"/>
      <c r="K74" s="48">
        <f t="shared" si="20"/>
        <v>504083.6</v>
      </c>
      <c r="L74" s="17">
        <f t="shared" ref="L74:L84" si="21">D74+F74</f>
        <v>-26200</v>
      </c>
      <c r="M74" s="50"/>
      <c r="N74" s="11"/>
    </row>
    <row r="75" spans="1:14" ht="27.75" customHeight="1" x14ac:dyDescent="0.25">
      <c r="A75" s="46" t="s">
        <v>217</v>
      </c>
      <c r="B75" s="47" t="s">
        <v>218</v>
      </c>
      <c r="C75" s="15">
        <v>20330.3</v>
      </c>
      <c r="D75" s="22"/>
      <c r="E75" s="48">
        <f t="shared" si="17"/>
        <v>20330.3</v>
      </c>
      <c r="F75" s="61">
        <v>-0.6</v>
      </c>
      <c r="G75" s="48">
        <f t="shared" si="18"/>
        <v>20329.7</v>
      </c>
      <c r="H75" s="61"/>
      <c r="I75" s="48">
        <f t="shared" si="19"/>
        <v>20329.7</v>
      </c>
      <c r="J75" s="61"/>
      <c r="K75" s="48">
        <f t="shared" si="20"/>
        <v>20329.7</v>
      </c>
      <c r="L75" s="17">
        <f t="shared" si="21"/>
        <v>-0.6</v>
      </c>
      <c r="M75" s="50"/>
      <c r="N75" s="11"/>
    </row>
    <row r="76" spans="1:14" s="12" customFormat="1" ht="21" customHeight="1" x14ac:dyDescent="0.25">
      <c r="A76" s="53" t="s">
        <v>219</v>
      </c>
      <c r="B76" s="26" t="s">
        <v>220</v>
      </c>
      <c r="C76" s="27">
        <f t="shared" ref="C76:L76" si="22">SUM(C77:C79)</f>
        <v>71546.2</v>
      </c>
      <c r="D76" s="27"/>
      <c r="E76" s="27">
        <f t="shared" si="22"/>
        <v>71546.2</v>
      </c>
      <c r="F76" s="27">
        <f t="shared" si="22"/>
        <v>23000</v>
      </c>
      <c r="G76" s="27">
        <f t="shared" si="22"/>
        <v>94546.2</v>
      </c>
      <c r="H76" s="27"/>
      <c r="I76" s="27">
        <f t="shared" si="22"/>
        <v>94546.2</v>
      </c>
      <c r="J76" s="27"/>
      <c r="K76" s="27">
        <f t="shared" si="22"/>
        <v>94546.2</v>
      </c>
      <c r="L76" s="27">
        <f t="shared" si="22"/>
        <v>23000</v>
      </c>
      <c r="M76" s="50"/>
      <c r="N76" s="11"/>
    </row>
    <row r="77" spans="1:14" ht="22.5" customHeight="1" x14ac:dyDescent="0.25">
      <c r="A77" s="46" t="s">
        <v>221</v>
      </c>
      <c r="B77" s="47" t="s">
        <v>222</v>
      </c>
      <c r="C77" s="54">
        <v>30783.4</v>
      </c>
      <c r="D77" s="22"/>
      <c r="E77" s="48">
        <f t="shared" si="17"/>
        <v>30783.4</v>
      </c>
      <c r="F77" s="61"/>
      <c r="G77" s="48">
        <f t="shared" si="18"/>
        <v>30783.4</v>
      </c>
      <c r="H77" s="61"/>
      <c r="I77" s="48">
        <f t="shared" si="19"/>
        <v>30783.4</v>
      </c>
      <c r="J77" s="61"/>
      <c r="K77" s="48">
        <f t="shared" si="20"/>
        <v>30783.4</v>
      </c>
      <c r="L77" s="17"/>
      <c r="M77" s="50"/>
      <c r="N77" s="11"/>
    </row>
    <row r="78" spans="1:14" ht="21" customHeight="1" x14ac:dyDescent="0.25">
      <c r="A78" s="46" t="s">
        <v>223</v>
      </c>
      <c r="B78" s="47" t="s">
        <v>224</v>
      </c>
      <c r="C78" s="54">
        <v>18042.3</v>
      </c>
      <c r="D78" s="22"/>
      <c r="E78" s="48">
        <f t="shared" si="17"/>
        <v>18042.3</v>
      </c>
      <c r="F78" s="61"/>
      <c r="G78" s="48">
        <f t="shared" si="18"/>
        <v>18042.3</v>
      </c>
      <c r="H78" s="61"/>
      <c r="I78" s="48">
        <f t="shared" si="19"/>
        <v>18042.3</v>
      </c>
      <c r="J78" s="61"/>
      <c r="K78" s="48">
        <f t="shared" si="20"/>
        <v>18042.3</v>
      </c>
      <c r="L78" s="17"/>
      <c r="M78" s="50"/>
      <c r="N78" s="11"/>
    </row>
    <row r="79" spans="1:14" ht="25.5" x14ac:dyDescent="0.25">
      <c r="A79" s="46" t="s">
        <v>225</v>
      </c>
      <c r="B79" s="47" t="s">
        <v>226</v>
      </c>
      <c r="C79" s="15">
        <v>22720.5</v>
      </c>
      <c r="D79" s="22"/>
      <c r="E79" s="48">
        <f t="shared" si="17"/>
        <v>22720.5</v>
      </c>
      <c r="F79" s="61">
        <v>23000</v>
      </c>
      <c r="G79" s="48">
        <f t="shared" si="18"/>
        <v>45720.5</v>
      </c>
      <c r="H79" s="61"/>
      <c r="I79" s="48">
        <f t="shared" si="19"/>
        <v>45720.5</v>
      </c>
      <c r="J79" s="61"/>
      <c r="K79" s="48">
        <f t="shared" si="20"/>
        <v>45720.5</v>
      </c>
      <c r="L79" s="17">
        <f t="shared" si="21"/>
        <v>23000</v>
      </c>
      <c r="M79" s="50"/>
      <c r="N79" s="11"/>
    </row>
    <row r="80" spans="1:14" s="12" customFormat="1" ht="17.25" customHeight="1" x14ac:dyDescent="0.25">
      <c r="A80" s="53" t="s">
        <v>227</v>
      </c>
      <c r="B80" s="26" t="s">
        <v>228</v>
      </c>
      <c r="C80" s="27">
        <f>SUM(C81)</f>
        <v>2275609.6000000001</v>
      </c>
      <c r="D80" s="27"/>
      <c r="E80" s="27">
        <f t="shared" ref="E80:K80" si="23">SUM(E81)</f>
        <v>2275609.6000000001</v>
      </c>
      <c r="F80" s="27"/>
      <c r="G80" s="27">
        <f t="shared" si="23"/>
        <v>2275609.6000000001</v>
      </c>
      <c r="H80" s="27"/>
      <c r="I80" s="27">
        <f t="shared" si="23"/>
        <v>2275609.6000000001</v>
      </c>
      <c r="J80" s="27"/>
      <c r="K80" s="27">
        <f t="shared" si="23"/>
        <v>2275609.6000000001</v>
      </c>
      <c r="L80" s="27"/>
      <c r="M80" s="50"/>
      <c r="N80" s="11"/>
    </row>
    <row r="81" spans="1:14" ht="25.5" x14ac:dyDescent="0.25">
      <c r="A81" s="46" t="s">
        <v>229</v>
      </c>
      <c r="B81" s="47" t="s">
        <v>230</v>
      </c>
      <c r="C81" s="15">
        <v>2275609.6000000001</v>
      </c>
      <c r="D81" s="22"/>
      <c r="E81" s="48">
        <f t="shared" si="17"/>
        <v>2275609.6000000001</v>
      </c>
      <c r="F81" s="61"/>
      <c r="G81" s="48">
        <f t="shared" si="18"/>
        <v>2275609.6000000001</v>
      </c>
      <c r="H81" s="61"/>
      <c r="I81" s="48">
        <f t="shared" si="19"/>
        <v>2275609.6000000001</v>
      </c>
      <c r="J81" s="61"/>
      <c r="K81" s="48">
        <f t="shared" si="20"/>
        <v>2275609.6000000001</v>
      </c>
      <c r="L81" s="17"/>
      <c r="M81" s="52"/>
      <c r="N81" s="11"/>
    </row>
    <row r="82" spans="1:14" s="12" customFormat="1" ht="27" customHeight="1" x14ac:dyDescent="0.25">
      <c r="A82" s="53" t="s">
        <v>231</v>
      </c>
      <c r="B82" s="26" t="s">
        <v>232</v>
      </c>
      <c r="C82" s="27">
        <f t="shared" ref="C82:L82" si="24">SUM(C83:C85)</f>
        <v>5663881.2000000002</v>
      </c>
      <c r="D82" s="27"/>
      <c r="E82" s="27">
        <f t="shared" si="24"/>
        <v>5663881.2000000002</v>
      </c>
      <c r="F82" s="27">
        <f t="shared" si="24"/>
        <v>-86.899999999906868</v>
      </c>
      <c r="G82" s="27">
        <f t="shared" si="24"/>
        <v>5663794.2999999998</v>
      </c>
      <c r="H82" s="27">
        <f t="shared" si="24"/>
        <v>48582.199999999953</v>
      </c>
      <c r="I82" s="27">
        <f t="shared" si="24"/>
        <v>5712376.5</v>
      </c>
      <c r="J82" s="27"/>
      <c r="K82" s="27">
        <f t="shared" si="24"/>
        <v>5712376.5</v>
      </c>
      <c r="L82" s="27">
        <f t="shared" si="24"/>
        <v>48495.300000000047</v>
      </c>
      <c r="M82" s="45"/>
      <c r="N82" s="11"/>
    </row>
    <row r="83" spans="1:14" ht="38.25" x14ac:dyDescent="0.25">
      <c r="A83" s="46" t="s">
        <v>233</v>
      </c>
      <c r="B83" s="47" t="s">
        <v>234</v>
      </c>
      <c r="C83" s="15">
        <v>3411010.7</v>
      </c>
      <c r="D83" s="22"/>
      <c r="E83" s="48">
        <f t="shared" si="17"/>
        <v>3411010.7</v>
      </c>
      <c r="F83" s="61"/>
      <c r="G83" s="48">
        <f t="shared" si="18"/>
        <v>3411010.7</v>
      </c>
      <c r="H83" s="61"/>
      <c r="I83" s="48">
        <f t="shared" si="19"/>
        <v>3411010.7</v>
      </c>
      <c r="J83" s="61"/>
      <c r="K83" s="48">
        <f t="shared" si="20"/>
        <v>3411010.7</v>
      </c>
      <c r="L83" s="17">
        <f t="shared" si="21"/>
        <v>0</v>
      </c>
      <c r="M83" s="50"/>
      <c r="N83" s="11"/>
    </row>
    <row r="84" spans="1:14" ht="18" customHeight="1" x14ac:dyDescent="0.25">
      <c r="A84" s="46" t="s">
        <v>235</v>
      </c>
      <c r="B84" s="47" t="s">
        <v>236</v>
      </c>
      <c r="C84" s="15">
        <v>282309.3</v>
      </c>
      <c r="D84" s="22"/>
      <c r="E84" s="48">
        <f t="shared" si="17"/>
        <v>282309.3</v>
      </c>
      <c r="F84" s="61"/>
      <c r="G84" s="48">
        <f t="shared" si="18"/>
        <v>282309.3</v>
      </c>
      <c r="H84" s="61"/>
      <c r="I84" s="48">
        <f t="shared" si="19"/>
        <v>282309.3</v>
      </c>
      <c r="J84" s="61"/>
      <c r="K84" s="48">
        <f t="shared" si="20"/>
        <v>282309.3</v>
      </c>
      <c r="L84" s="17">
        <f t="shared" si="21"/>
        <v>0</v>
      </c>
      <c r="M84" s="52"/>
      <c r="N84" s="11"/>
    </row>
    <row r="85" spans="1:14" ht="20.25" customHeight="1" x14ac:dyDescent="0.25">
      <c r="A85" s="46" t="s">
        <v>237</v>
      </c>
      <c r="B85" s="47" t="s">
        <v>238</v>
      </c>
      <c r="C85" s="15">
        <v>1970561.2</v>
      </c>
      <c r="D85" s="22"/>
      <c r="E85" s="48">
        <f t="shared" si="17"/>
        <v>1970561.2</v>
      </c>
      <c r="F85" s="61">
        <v>-86.899999999906868</v>
      </c>
      <c r="G85" s="48">
        <f t="shared" si="18"/>
        <v>1970474.3</v>
      </c>
      <c r="H85" s="61">
        <v>48582.199999999953</v>
      </c>
      <c r="I85" s="48">
        <f t="shared" si="19"/>
        <v>2019056.5</v>
      </c>
      <c r="J85" s="61"/>
      <c r="K85" s="48">
        <f t="shared" si="20"/>
        <v>2019056.5</v>
      </c>
      <c r="L85" s="17">
        <f>D85+F85+H85</f>
        <v>48495.300000000047</v>
      </c>
      <c r="M85" s="50"/>
      <c r="N85" s="11"/>
    </row>
    <row r="86" spans="1:14" s="12" customFormat="1" ht="15.75" customHeight="1" thickBot="1" x14ac:dyDescent="0.3">
      <c r="A86" s="82" t="s">
        <v>239</v>
      </c>
      <c r="B86" s="83"/>
      <c r="C86" s="34">
        <f>SUM(C7+C17+C20+C25+C36+C41+C46+C54+C57+C65+C71+C76+C80+C82)</f>
        <v>111397564.39999999</v>
      </c>
      <c r="D86" s="34"/>
      <c r="E86" s="34">
        <f t="shared" ref="E86:L86" si="25">SUM(E7+E17+E20+E25+E36+E41+E46+E54+E57+E65+E71+E76+E80+E82)</f>
        <v>111397564.39999999</v>
      </c>
      <c r="F86" s="34">
        <f t="shared" si="25"/>
        <v>486955.50000000116</v>
      </c>
      <c r="G86" s="34">
        <f t="shared" si="25"/>
        <v>111884519.89999999</v>
      </c>
      <c r="H86" s="34">
        <f t="shared" si="25"/>
        <v>791932.80000000086</v>
      </c>
      <c r="I86" s="34">
        <f t="shared" si="25"/>
        <v>112676452.69999999</v>
      </c>
      <c r="J86" s="34"/>
      <c r="K86" s="34">
        <f t="shared" si="25"/>
        <v>112676452.69999999</v>
      </c>
      <c r="L86" s="34">
        <f t="shared" si="25"/>
        <v>1278888.3000000026</v>
      </c>
      <c r="M86" s="55"/>
      <c r="N86" s="11"/>
    </row>
    <row r="88" spans="1:14" x14ac:dyDescent="0.2">
      <c r="K88" s="29"/>
    </row>
    <row r="89" spans="1:14" x14ac:dyDescent="0.2">
      <c r="C89" s="36"/>
      <c r="D89" s="56"/>
      <c r="E89" s="56"/>
      <c r="F89" s="56"/>
      <c r="G89" s="56"/>
      <c r="H89" s="56"/>
      <c r="I89" s="56"/>
      <c r="J89" s="56"/>
      <c r="K89" s="29"/>
      <c r="L89" s="29"/>
      <c r="N89" s="29"/>
    </row>
    <row r="90" spans="1:14" x14ac:dyDescent="0.2">
      <c r="K90" s="29"/>
      <c r="M90" s="29"/>
    </row>
    <row r="91" spans="1:14" x14ac:dyDescent="0.2">
      <c r="D91" s="56"/>
      <c r="E91" s="56"/>
      <c r="F91" s="56"/>
      <c r="G91" s="56"/>
      <c r="H91" s="56"/>
      <c r="I91" s="56"/>
      <c r="J91" s="56"/>
    </row>
    <row r="92" spans="1:14" x14ac:dyDescent="0.2">
      <c r="K92" s="29"/>
    </row>
    <row r="93" spans="1:14" x14ac:dyDescent="0.2">
      <c r="K93" s="29"/>
    </row>
  </sheetData>
  <mergeCells count="11">
    <mergeCell ref="A86:B86"/>
    <mergeCell ref="A1:L1"/>
    <mergeCell ref="A3:A5"/>
    <mergeCell ref="B3:B5"/>
    <mergeCell ref="C3:C5"/>
    <mergeCell ref="K3:K5"/>
    <mergeCell ref="L3:L5"/>
    <mergeCell ref="D4:E4"/>
    <mergeCell ref="F4:G4"/>
    <mergeCell ref="D3:J3"/>
    <mergeCell ref="H4:I4"/>
  </mergeCells>
  <printOptions horizontalCentered="1"/>
  <pageMargins left="0.39370078740157483" right="0.39370078740157483" top="0.39370078740157483" bottom="0.39370078740157483" header="0" footer="0"/>
  <pageSetup paperSize="9" scale="69" fitToHeight="0" orientation="landscape" r:id="rId1"/>
  <rowBreaks count="1" manualBreakCount="1">
    <brk id="3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2020-04-13T08:37:20Z</cp:lastPrinted>
  <dcterms:created xsi:type="dcterms:W3CDTF">2019-12-27T10:07:56Z</dcterms:created>
  <dcterms:modified xsi:type="dcterms:W3CDTF">2020-04-13T08:37:28Z</dcterms:modified>
</cp:coreProperties>
</file>