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Всего" sheetId="1" r:id="rId1"/>
    <sheet name="Дотации" sheetId="2" r:id="rId2"/>
    <sheet name="Субвенции" sheetId="3" r:id="rId3"/>
    <sheet name="Субсидии" sheetId="4" r:id="rId4"/>
    <sheet name="Иные" sheetId="5" r:id="rId5"/>
  </sheets>
  <definedNames>
    <definedName name="_xlnm.Print_Area" localSheetId="4">Иные!$A$1:$Z$53</definedName>
    <definedName name="_xlnm.Print_Area" localSheetId="2">Субвенции!$A$1:$CA$51</definedName>
    <definedName name="_xlnm.Print_Area" localSheetId="3">Субсидии!$A$1:$BU$51</definedName>
  </definedNames>
  <calcPr calcId="145621"/>
</workbook>
</file>

<file path=xl/calcChain.xml><?xml version="1.0" encoding="utf-8"?>
<calcChain xmlns="http://schemas.openxmlformats.org/spreadsheetml/2006/main">
  <c r="O51" i="5" l="1"/>
  <c r="P51" i="5" s="1"/>
  <c r="K51" i="5"/>
  <c r="H51" i="5"/>
  <c r="R50" i="5"/>
  <c r="Q50" i="5"/>
  <c r="L50" i="5"/>
  <c r="M50" i="5" s="1"/>
  <c r="K50" i="5"/>
  <c r="I50" i="5"/>
  <c r="H50" i="5"/>
  <c r="B50" i="5"/>
  <c r="S46" i="5"/>
  <c r="M46" i="5"/>
  <c r="J46" i="5"/>
  <c r="C46" i="5"/>
  <c r="B46" i="5"/>
  <c r="U45" i="5"/>
  <c r="U51" i="5" s="1"/>
  <c r="T45" i="5"/>
  <c r="T51" i="5" s="1"/>
  <c r="R45" i="5"/>
  <c r="S45" i="5" s="1"/>
  <c r="Q45" i="5"/>
  <c r="P45" i="5"/>
  <c r="O45" i="5"/>
  <c r="N45" i="5"/>
  <c r="N51" i="5" s="1"/>
  <c r="M45" i="5"/>
  <c r="L45" i="5"/>
  <c r="L51" i="5" s="1"/>
  <c r="K45" i="5"/>
  <c r="F45" i="5"/>
  <c r="E45" i="5"/>
  <c r="E51" i="5" s="1"/>
  <c r="M44" i="5"/>
  <c r="G44" i="5"/>
  <c r="C44" i="5"/>
  <c r="B44" i="5"/>
  <c r="N45" i="1" s="1"/>
  <c r="V43" i="5"/>
  <c r="M43" i="5"/>
  <c r="G43" i="5"/>
  <c r="C43" i="5"/>
  <c r="D43" i="5" s="1"/>
  <c r="B43" i="5"/>
  <c r="V42" i="5"/>
  <c r="M42" i="5"/>
  <c r="C42" i="5"/>
  <c r="O43" i="1" s="1"/>
  <c r="B42" i="5"/>
  <c r="M41" i="5"/>
  <c r="G41" i="5"/>
  <c r="C41" i="5"/>
  <c r="B41" i="5"/>
  <c r="M39" i="5"/>
  <c r="G39" i="5"/>
  <c r="D39" i="5"/>
  <c r="C39" i="5"/>
  <c r="B39" i="5"/>
  <c r="V38" i="5"/>
  <c r="G38" i="5"/>
  <c r="C38" i="5"/>
  <c r="B38" i="5"/>
  <c r="D38" i="5" s="1"/>
  <c r="G37" i="5"/>
  <c r="C37" i="5"/>
  <c r="D37" i="5" s="1"/>
  <c r="B37" i="5"/>
  <c r="M36" i="5"/>
  <c r="D36" i="5"/>
  <c r="C36" i="5"/>
  <c r="B36" i="5"/>
  <c r="N37" i="1" s="1"/>
  <c r="M35" i="5"/>
  <c r="G35" i="5"/>
  <c r="C35" i="5"/>
  <c r="B35" i="5"/>
  <c r="D35" i="5" s="1"/>
  <c r="V34" i="5"/>
  <c r="M34" i="5"/>
  <c r="G34" i="5"/>
  <c r="D34" i="5"/>
  <c r="C34" i="5"/>
  <c r="B34" i="5"/>
  <c r="V33" i="5"/>
  <c r="M33" i="5"/>
  <c r="G33" i="5"/>
  <c r="C33" i="5"/>
  <c r="B33" i="5"/>
  <c r="V32" i="5"/>
  <c r="M32" i="5"/>
  <c r="C32" i="5"/>
  <c r="B32" i="5"/>
  <c r="N33" i="1" s="1"/>
  <c r="M31" i="5"/>
  <c r="G31" i="5"/>
  <c r="D31" i="5"/>
  <c r="C31" i="5"/>
  <c r="B31" i="5"/>
  <c r="V30" i="5"/>
  <c r="M30" i="5"/>
  <c r="C30" i="5"/>
  <c r="B30" i="5"/>
  <c r="D30" i="5" s="1"/>
  <c r="V29" i="5"/>
  <c r="M29" i="5"/>
  <c r="G29" i="5"/>
  <c r="C29" i="5"/>
  <c r="B29" i="5"/>
  <c r="V28" i="5"/>
  <c r="M28" i="5"/>
  <c r="G28" i="5"/>
  <c r="C28" i="5"/>
  <c r="D28" i="5" s="1"/>
  <c r="B28" i="5"/>
  <c r="M27" i="5"/>
  <c r="G27" i="5"/>
  <c r="C27" i="5"/>
  <c r="B27" i="5"/>
  <c r="V26" i="5"/>
  <c r="M26" i="5"/>
  <c r="G26" i="5"/>
  <c r="C26" i="5"/>
  <c r="D26" i="5" s="1"/>
  <c r="B26" i="5"/>
  <c r="M25" i="5"/>
  <c r="G25" i="5"/>
  <c r="C25" i="5"/>
  <c r="D25" i="5" s="1"/>
  <c r="B25" i="5"/>
  <c r="V24" i="5"/>
  <c r="M24" i="5"/>
  <c r="C24" i="5"/>
  <c r="B24" i="5"/>
  <c r="V23" i="5"/>
  <c r="M23" i="5"/>
  <c r="C23" i="5"/>
  <c r="B23" i="5"/>
  <c r="N24" i="1" s="1"/>
  <c r="M22" i="5"/>
  <c r="G22" i="5"/>
  <c r="D22" i="5"/>
  <c r="C22" i="5"/>
  <c r="B22" i="5"/>
  <c r="M21" i="5"/>
  <c r="G21" i="5"/>
  <c r="D21" i="5"/>
  <c r="C21" i="5"/>
  <c r="B21" i="5"/>
  <c r="M20" i="5"/>
  <c r="G20" i="5"/>
  <c r="C20" i="5"/>
  <c r="B20" i="5"/>
  <c r="V19" i="5"/>
  <c r="M19" i="5"/>
  <c r="G19" i="5"/>
  <c r="D19" i="5"/>
  <c r="C19" i="5"/>
  <c r="B19" i="5"/>
  <c r="M18" i="5"/>
  <c r="G18" i="5"/>
  <c r="C18" i="5"/>
  <c r="B18" i="5"/>
  <c r="D18" i="5" s="1"/>
  <c r="M17" i="5"/>
  <c r="G17" i="5"/>
  <c r="C17" i="5"/>
  <c r="B17" i="5"/>
  <c r="D17" i="5" s="1"/>
  <c r="V16" i="5"/>
  <c r="M16" i="5"/>
  <c r="G16" i="5"/>
  <c r="D16" i="5"/>
  <c r="C16" i="5"/>
  <c r="B16" i="5"/>
  <c r="M15" i="5"/>
  <c r="C15" i="5"/>
  <c r="D15" i="5" s="1"/>
  <c r="B15" i="5"/>
  <c r="M14" i="5"/>
  <c r="G14" i="5"/>
  <c r="C14" i="5"/>
  <c r="D14" i="5" s="1"/>
  <c r="B14" i="5"/>
  <c r="S13" i="5"/>
  <c r="M13" i="5"/>
  <c r="G13" i="5"/>
  <c r="C13" i="5"/>
  <c r="B13" i="5"/>
  <c r="M12" i="5"/>
  <c r="G12" i="5"/>
  <c r="C12" i="5"/>
  <c r="D12" i="5" s="1"/>
  <c r="B12" i="5"/>
  <c r="M11" i="5"/>
  <c r="G11" i="5"/>
  <c r="C11" i="5"/>
  <c r="D11" i="5" s="1"/>
  <c r="B11" i="5"/>
  <c r="M10" i="5"/>
  <c r="G10" i="5"/>
  <c r="C10" i="5"/>
  <c r="B10" i="5"/>
  <c r="N11" i="1" s="1"/>
  <c r="M9" i="5"/>
  <c r="G9" i="5"/>
  <c r="C9" i="5"/>
  <c r="B9" i="5"/>
  <c r="M8" i="5"/>
  <c r="G8" i="5"/>
  <c r="D8" i="5"/>
  <c r="C8" i="5"/>
  <c r="B8" i="5"/>
  <c r="V7" i="5"/>
  <c r="P7" i="5"/>
  <c r="M7" i="5"/>
  <c r="C7" i="5"/>
  <c r="B7" i="5"/>
  <c r="BQ51" i="4"/>
  <c r="BR51" i="4" s="1"/>
  <c r="BN51" i="4"/>
  <c r="BO51" i="4" s="1"/>
  <c r="BJ51" i="4"/>
  <c r="BB51" i="4"/>
  <c r="BA51" i="4"/>
  <c r="AX51" i="4"/>
  <c r="AS51" i="4"/>
  <c r="AP51" i="4"/>
  <c r="AQ51" i="4" s="1"/>
  <c r="AL51" i="4"/>
  <c r="Z51" i="4"/>
  <c r="N51" i="4"/>
  <c r="F51" i="4"/>
  <c r="E51" i="4"/>
  <c r="BH50" i="4"/>
  <c r="BI50" i="4" s="1"/>
  <c r="BG50" i="4"/>
  <c r="BE50" i="4"/>
  <c r="BF50" i="4" s="1"/>
  <c r="BD50" i="4"/>
  <c r="AZ50" i="4"/>
  <c r="AY50" i="4"/>
  <c r="AX50" i="4"/>
  <c r="AV50" i="4"/>
  <c r="AV51" i="4" s="1"/>
  <c r="AU50" i="4"/>
  <c r="AJ50" i="4"/>
  <c r="AJ51" i="4" s="1"/>
  <c r="AI50" i="4"/>
  <c r="AK50" i="4" s="1"/>
  <c r="AH50" i="4"/>
  <c r="AG50" i="4"/>
  <c r="AF50" i="4"/>
  <c r="AA50" i="4"/>
  <c r="Z50" i="4"/>
  <c r="X50" i="4"/>
  <c r="W50" i="4"/>
  <c r="O50" i="4"/>
  <c r="P50" i="4" s="1"/>
  <c r="N50" i="4"/>
  <c r="I50" i="4"/>
  <c r="J50" i="4" s="1"/>
  <c r="H50" i="4"/>
  <c r="BF49" i="4"/>
  <c r="AH49" i="4"/>
  <c r="J49" i="4"/>
  <c r="C49" i="4"/>
  <c r="B49" i="4"/>
  <c r="BF48" i="4"/>
  <c r="AH48" i="4"/>
  <c r="C48" i="4"/>
  <c r="B48" i="4"/>
  <c r="K49" i="1" s="1"/>
  <c r="M49" i="1" s="1"/>
  <c r="BI46" i="4"/>
  <c r="BF46" i="4"/>
  <c r="AZ46" i="4"/>
  <c r="AW46" i="4"/>
  <c r="AK46" i="4"/>
  <c r="AH46" i="4"/>
  <c r="AB46" i="4"/>
  <c r="Y46" i="4"/>
  <c r="P46" i="4"/>
  <c r="J46" i="4"/>
  <c r="D46" i="4"/>
  <c r="C46" i="4"/>
  <c r="B46" i="4"/>
  <c r="BT45" i="4"/>
  <c r="BT51" i="4" s="1"/>
  <c r="BS45" i="4"/>
  <c r="BS51" i="4" s="1"/>
  <c r="BR45" i="4"/>
  <c r="BQ45" i="4"/>
  <c r="BP45" i="4"/>
  <c r="BP51" i="4" s="1"/>
  <c r="BO45" i="4"/>
  <c r="BN45" i="4"/>
  <c r="BM45" i="4"/>
  <c r="BM51" i="4" s="1"/>
  <c r="BK45" i="4"/>
  <c r="BJ45" i="4"/>
  <c r="BH45" i="4"/>
  <c r="BG45" i="4"/>
  <c r="BG51" i="4" s="1"/>
  <c r="BE45" i="4"/>
  <c r="BD45" i="4"/>
  <c r="BD51" i="4" s="1"/>
  <c r="BC45" i="4"/>
  <c r="BB45" i="4"/>
  <c r="BA45" i="4"/>
  <c r="AY45" i="4"/>
  <c r="AX45" i="4"/>
  <c r="AS45" i="4"/>
  <c r="AR45" i="4"/>
  <c r="AR51" i="4" s="1"/>
  <c r="AT51" i="4" s="1"/>
  <c r="AQ45" i="4"/>
  <c r="AP45" i="4"/>
  <c r="AO45" i="4"/>
  <c r="AO51" i="4" s="1"/>
  <c r="AN45" i="4"/>
  <c r="AM45" i="4"/>
  <c r="AM51" i="4" s="1"/>
  <c r="AN51" i="4" s="1"/>
  <c r="AL45" i="4"/>
  <c r="AG45" i="4"/>
  <c r="AF45" i="4"/>
  <c r="AF51" i="4" s="1"/>
  <c r="AD45" i="4"/>
  <c r="AE45" i="4" s="1"/>
  <c r="AC45" i="4"/>
  <c r="AC51" i="4" s="1"/>
  <c r="X45" i="4"/>
  <c r="Y45" i="4" s="1"/>
  <c r="W45" i="4"/>
  <c r="W51" i="4" s="1"/>
  <c r="U45" i="4"/>
  <c r="U51" i="4" s="1"/>
  <c r="V51" i="4" s="1"/>
  <c r="T45" i="4"/>
  <c r="T51" i="4" s="1"/>
  <c r="R45" i="4"/>
  <c r="R51" i="4" s="1"/>
  <c r="S51" i="4" s="1"/>
  <c r="Q45" i="4"/>
  <c r="Q51" i="4" s="1"/>
  <c r="O45" i="4"/>
  <c r="N45" i="4"/>
  <c r="M45" i="4"/>
  <c r="L45" i="4"/>
  <c r="L51" i="4" s="1"/>
  <c r="M51" i="4" s="1"/>
  <c r="K45" i="4"/>
  <c r="K51" i="4" s="1"/>
  <c r="J45" i="4"/>
  <c r="I45" i="4"/>
  <c r="I51" i="4" s="1"/>
  <c r="J51" i="4" s="1"/>
  <c r="H45" i="4"/>
  <c r="H51" i="4" s="1"/>
  <c r="F45" i="4"/>
  <c r="E45" i="4"/>
  <c r="BR44" i="4"/>
  <c r="BO44" i="4"/>
  <c r="BL44" i="4"/>
  <c r="BI44" i="4"/>
  <c r="BF44" i="4"/>
  <c r="AZ44" i="4"/>
  <c r="AT44" i="4"/>
  <c r="AQ44" i="4"/>
  <c r="AN44" i="4"/>
  <c r="AH44" i="4"/>
  <c r="AE44" i="4"/>
  <c r="Y44" i="4"/>
  <c r="P44" i="4"/>
  <c r="C44" i="4"/>
  <c r="B44" i="4"/>
  <c r="K45" i="1" s="1"/>
  <c r="BR43" i="4"/>
  <c r="BO43" i="4"/>
  <c r="BL43" i="4"/>
  <c r="BI43" i="4"/>
  <c r="BF43" i="4"/>
  <c r="BC43" i="4"/>
  <c r="AQ43" i="4"/>
  <c r="AH43" i="4"/>
  <c r="AE43" i="4"/>
  <c r="C43" i="4"/>
  <c r="B43" i="4"/>
  <c r="K44" i="1" s="1"/>
  <c r="BO42" i="4"/>
  <c r="BL42" i="4"/>
  <c r="BI42" i="4"/>
  <c r="AQ42" i="4"/>
  <c r="AH42" i="4"/>
  <c r="AE42" i="4"/>
  <c r="C42" i="4"/>
  <c r="B42" i="4"/>
  <c r="K43" i="1" s="1"/>
  <c r="BR41" i="4"/>
  <c r="BO41" i="4"/>
  <c r="BL41" i="4"/>
  <c r="BI41" i="4"/>
  <c r="AQ41" i="4"/>
  <c r="AH41" i="4"/>
  <c r="AE41" i="4"/>
  <c r="V41" i="4"/>
  <c r="C41" i="4"/>
  <c r="B41" i="4"/>
  <c r="BO40" i="4"/>
  <c r="BI40" i="4"/>
  <c r="AT40" i="4"/>
  <c r="AQ40" i="4"/>
  <c r="AH40" i="4"/>
  <c r="AE40" i="4"/>
  <c r="Y40" i="4"/>
  <c r="V40" i="4"/>
  <c r="C40" i="4"/>
  <c r="D40" i="4" s="1"/>
  <c r="B40" i="4"/>
  <c r="BR39" i="4"/>
  <c r="BO39" i="4"/>
  <c r="BL39" i="4"/>
  <c r="BI39" i="4"/>
  <c r="BF39" i="4"/>
  <c r="AQ39" i="4"/>
  <c r="AH39" i="4"/>
  <c r="V39" i="4"/>
  <c r="C39" i="4"/>
  <c r="L40" i="1" s="1"/>
  <c r="M40" i="1" s="1"/>
  <c r="B39" i="4"/>
  <c r="BR38" i="4"/>
  <c r="BO38" i="4"/>
  <c r="BI38" i="4"/>
  <c r="BF38" i="4"/>
  <c r="AT38" i="4"/>
  <c r="AQ38" i="4"/>
  <c r="AH38" i="4"/>
  <c r="AE38" i="4"/>
  <c r="V38" i="4"/>
  <c r="D38" i="4"/>
  <c r="C38" i="4"/>
  <c r="B38" i="4"/>
  <c r="BO37" i="4"/>
  <c r="BL37" i="4"/>
  <c r="BI37" i="4"/>
  <c r="AT37" i="4"/>
  <c r="AQ37" i="4"/>
  <c r="AH37" i="4"/>
  <c r="AE37" i="4"/>
  <c r="C37" i="4"/>
  <c r="B37" i="4"/>
  <c r="BO36" i="4"/>
  <c r="BI36" i="4"/>
  <c r="BF36" i="4"/>
  <c r="BC36" i="4"/>
  <c r="AQ36" i="4"/>
  <c r="AH36" i="4"/>
  <c r="AE36" i="4"/>
  <c r="J36" i="4"/>
  <c r="D36" i="4"/>
  <c r="C36" i="4"/>
  <c r="B36" i="4"/>
  <c r="K37" i="1" s="1"/>
  <c r="BR35" i="4"/>
  <c r="BI35" i="4"/>
  <c r="BF35" i="4"/>
  <c r="AQ35" i="4"/>
  <c r="AH35" i="4"/>
  <c r="AE35" i="4"/>
  <c r="C35" i="4"/>
  <c r="D35" i="4" s="1"/>
  <c r="B35" i="4"/>
  <c r="BR34" i="4"/>
  <c r="BO34" i="4"/>
  <c r="BL34" i="4"/>
  <c r="BI34" i="4"/>
  <c r="BF34" i="4"/>
  <c r="AT34" i="4"/>
  <c r="AQ34" i="4"/>
  <c r="AH34" i="4"/>
  <c r="V34" i="4"/>
  <c r="C34" i="4"/>
  <c r="D34" i="4" s="1"/>
  <c r="B34" i="4"/>
  <c r="BR33" i="4"/>
  <c r="BO33" i="4"/>
  <c r="BI33" i="4"/>
  <c r="BF33" i="4"/>
  <c r="BC33" i="4"/>
  <c r="AT33" i="4"/>
  <c r="AQ33" i="4"/>
  <c r="AH33" i="4"/>
  <c r="AE33" i="4"/>
  <c r="V33" i="4"/>
  <c r="P33" i="4"/>
  <c r="D33" i="4"/>
  <c r="C33" i="4"/>
  <c r="B33" i="4"/>
  <c r="BR32" i="4"/>
  <c r="BO32" i="4"/>
  <c r="BL32" i="4"/>
  <c r="BI32" i="4"/>
  <c r="BF32" i="4"/>
  <c r="AQ32" i="4"/>
  <c r="AH32" i="4"/>
  <c r="AE32" i="4"/>
  <c r="V32" i="4"/>
  <c r="C32" i="4"/>
  <c r="D32" i="4" s="1"/>
  <c r="B32" i="4"/>
  <c r="BU31" i="4"/>
  <c r="BO31" i="4"/>
  <c r="BL31" i="4"/>
  <c r="BI31" i="4"/>
  <c r="BF31" i="4"/>
  <c r="AZ31" i="4"/>
  <c r="AQ31" i="4"/>
  <c r="AH31" i="4"/>
  <c r="V31" i="4"/>
  <c r="D31" i="4"/>
  <c r="C31" i="4"/>
  <c r="B31" i="4"/>
  <c r="BR30" i="4"/>
  <c r="BO30" i="4"/>
  <c r="BI30" i="4"/>
  <c r="BF30" i="4"/>
  <c r="AT30" i="4"/>
  <c r="AQ30" i="4"/>
  <c r="AH30" i="4"/>
  <c r="AE30" i="4"/>
  <c r="V30" i="4"/>
  <c r="C30" i="4"/>
  <c r="D30" i="4" s="1"/>
  <c r="B30" i="4"/>
  <c r="BR29" i="4"/>
  <c r="BO29" i="4"/>
  <c r="BI29" i="4"/>
  <c r="BF29" i="4"/>
  <c r="AQ29" i="4"/>
  <c r="AH29" i="4"/>
  <c r="AE29" i="4"/>
  <c r="J29" i="4"/>
  <c r="C29" i="4"/>
  <c r="L30" i="1" s="1"/>
  <c r="B29" i="4"/>
  <c r="BO28" i="4"/>
  <c r="BI28" i="4"/>
  <c r="BF28" i="4"/>
  <c r="BC28" i="4"/>
  <c r="AQ28" i="4"/>
  <c r="AH28" i="4"/>
  <c r="AE28" i="4"/>
  <c r="V28" i="4"/>
  <c r="C28" i="4"/>
  <c r="D28" i="4" s="1"/>
  <c r="B28" i="4"/>
  <c r="K29" i="1" s="1"/>
  <c r="BR27" i="4"/>
  <c r="BO27" i="4"/>
  <c r="BL27" i="4"/>
  <c r="BI27" i="4"/>
  <c r="BF27" i="4"/>
  <c r="AQ27" i="4"/>
  <c r="AH27" i="4"/>
  <c r="AE27" i="4"/>
  <c r="C27" i="4"/>
  <c r="B27" i="4"/>
  <c r="D27" i="4" s="1"/>
  <c r="BR26" i="4"/>
  <c r="BO26" i="4"/>
  <c r="BL26" i="4"/>
  <c r="BI26" i="4"/>
  <c r="BF26" i="4"/>
  <c r="BC26" i="4"/>
  <c r="AQ26" i="4"/>
  <c r="AH26" i="4"/>
  <c r="AE26" i="4"/>
  <c r="C26" i="4"/>
  <c r="D26" i="4" s="1"/>
  <c r="B26" i="4"/>
  <c r="BO25" i="4"/>
  <c r="BI25" i="4"/>
  <c r="BF25" i="4"/>
  <c r="AQ25" i="4"/>
  <c r="AH25" i="4"/>
  <c r="AE25" i="4"/>
  <c r="C25" i="4"/>
  <c r="D25" i="4" s="1"/>
  <c r="B25" i="4"/>
  <c r="BO24" i="4"/>
  <c r="BI24" i="4"/>
  <c r="AQ24" i="4"/>
  <c r="AH24" i="4"/>
  <c r="AE24" i="4"/>
  <c r="V24" i="4"/>
  <c r="P24" i="4"/>
  <c r="J24" i="4"/>
  <c r="D24" i="4"/>
  <c r="C24" i="4"/>
  <c r="B24" i="4"/>
  <c r="BR23" i="4"/>
  <c r="BO23" i="4"/>
  <c r="BL23" i="4"/>
  <c r="BI23" i="4"/>
  <c r="BF23" i="4"/>
  <c r="BC23" i="4"/>
  <c r="AQ23" i="4"/>
  <c r="AH23" i="4"/>
  <c r="V23" i="4"/>
  <c r="C23" i="4"/>
  <c r="D23" i="4" s="1"/>
  <c r="B23" i="4"/>
  <c r="BR22" i="4"/>
  <c r="BO22" i="4"/>
  <c r="BI22" i="4"/>
  <c r="BF22" i="4"/>
  <c r="BC22" i="4"/>
  <c r="AQ22" i="4"/>
  <c r="AH22" i="4"/>
  <c r="AE22" i="4"/>
  <c r="D22" i="4"/>
  <c r="C22" i="4"/>
  <c r="B22" i="4"/>
  <c r="BO21" i="4"/>
  <c r="BI21" i="4"/>
  <c r="BF21" i="4"/>
  <c r="BC21" i="4"/>
  <c r="AT21" i="4"/>
  <c r="AQ21" i="4"/>
  <c r="AH21" i="4"/>
  <c r="AE21" i="4"/>
  <c r="J21" i="4"/>
  <c r="D21" i="4"/>
  <c r="C21" i="4"/>
  <c r="B21" i="4"/>
  <c r="BR20" i="4"/>
  <c r="BO20" i="4"/>
  <c r="BL20" i="4"/>
  <c r="BI20" i="4"/>
  <c r="AQ20" i="4"/>
  <c r="AH20" i="4"/>
  <c r="Y20" i="4"/>
  <c r="V20" i="4"/>
  <c r="J20" i="4"/>
  <c r="D20" i="4"/>
  <c r="C20" i="4"/>
  <c r="B20" i="4"/>
  <c r="BO19" i="4"/>
  <c r="BI19" i="4"/>
  <c r="BF19" i="4"/>
  <c r="BC19" i="4"/>
  <c r="AQ19" i="4"/>
  <c r="AH19" i="4"/>
  <c r="AE19" i="4"/>
  <c r="C19" i="4"/>
  <c r="L20" i="1" s="1"/>
  <c r="B19" i="4"/>
  <c r="B45" i="4" s="1"/>
  <c r="BR18" i="4"/>
  <c r="BO18" i="4"/>
  <c r="BL18" i="4"/>
  <c r="BI18" i="4"/>
  <c r="BF18" i="4"/>
  <c r="AQ18" i="4"/>
  <c r="AH18" i="4"/>
  <c r="V18" i="4"/>
  <c r="C18" i="4"/>
  <c r="D18" i="4" s="1"/>
  <c r="B18" i="4"/>
  <c r="BO17" i="4"/>
  <c r="BL17" i="4"/>
  <c r="BI17" i="4"/>
  <c r="BF17" i="4"/>
  <c r="AQ17" i="4"/>
  <c r="AH17" i="4"/>
  <c r="V17" i="4"/>
  <c r="C17" i="4"/>
  <c r="B17" i="4"/>
  <c r="BO16" i="4"/>
  <c r="BL16" i="4"/>
  <c r="BI16" i="4"/>
  <c r="BF16" i="4"/>
  <c r="AQ16" i="4"/>
  <c r="AH16" i="4"/>
  <c r="AE16" i="4"/>
  <c r="C16" i="4"/>
  <c r="B16" i="4"/>
  <c r="D16" i="4" s="1"/>
  <c r="BF15" i="4"/>
  <c r="AQ15" i="4"/>
  <c r="AH15" i="4"/>
  <c r="V15" i="4"/>
  <c r="C15" i="4"/>
  <c r="D15" i="4" s="1"/>
  <c r="B15" i="4"/>
  <c r="BU14" i="4"/>
  <c r="BR14" i="4"/>
  <c r="BO14" i="4"/>
  <c r="BL14" i="4"/>
  <c r="BI14" i="4"/>
  <c r="BF14" i="4"/>
  <c r="AZ14" i="4"/>
  <c r="AT14" i="4"/>
  <c r="AQ14" i="4"/>
  <c r="AH14" i="4"/>
  <c r="V14" i="4"/>
  <c r="J14" i="4"/>
  <c r="C14" i="4"/>
  <c r="B14" i="4"/>
  <c r="BR13" i="4"/>
  <c r="BL13" i="4"/>
  <c r="BI13" i="4"/>
  <c r="AQ13" i="4"/>
  <c r="AH13" i="4"/>
  <c r="V13" i="4"/>
  <c r="C13" i="4"/>
  <c r="D13" i="4" s="1"/>
  <c r="B13" i="4"/>
  <c r="BO12" i="4"/>
  <c r="BL12" i="4"/>
  <c r="BI12" i="4"/>
  <c r="BF12" i="4"/>
  <c r="AZ12" i="4"/>
  <c r="AQ12" i="4"/>
  <c r="AH12" i="4"/>
  <c r="S12" i="4"/>
  <c r="P12" i="4"/>
  <c r="M12" i="4"/>
  <c r="J12" i="4"/>
  <c r="C12" i="4"/>
  <c r="B12" i="4"/>
  <c r="K13" i="1" s="1"/>
  <c r="BO11" i="4"/>
  <c r="BL11" i="4"/>
  <c r="BI11" i="4"/>
  <c r="BF11" i="4"/>
  <c r="AZ11" i="4"/>
  <c r="AT11" i="4"/>
  <c r="AQ11" i="4"/>
  <c r="AH11" i="4"/>
  <c r="Y11" i="4"/>
  <c r="S11" i="4"/>
  <c r="J11" i="4"/>
  <c r="G11" i="4"/>
  <c r="C11" i="4"/>
  <c r="D11" i="4" s="1"/>
  <c r="B11" i="4"/>
  <c r="BO10" i="4"/>
  <c r="BI10" i="4"/>
  <c r="BF10" i="4"/>
  <c r="AQ10" i="4"/>
  <c r="AH10" i="4"/>
  <c r="AE10" i="4"/>
  <c r="C10" i="4"/>
  <c r="D10" i="4" s="1"/>
  <c r="B10" i="4"/>
  <c r="BO9" i="4"/>
  <c r="BL9" i="4"/>
  <c r="BI9" i="4"/>
  <c r="BF9" i="4"/>
  <c r="BC9" i="4"/>
  <c r="AQ9" i="4"/>
  <c r="AH9" i="4"/>
  <c r="V9" i="4"/>
  <c r="J9" i="4"/>
  <c r="C9" i="4"/>
  <c r="B9" i="4"/>
  <c r="BR8" i="4"/>
  <c r="BO8" i="4"/>
  <c r="BL8" i="4"/>
  <c r="BI8" i="4"/>
  <c r="BC8" i="4"/>
  <c r="AQ8" i="4"/>
  <c r="AH8" i="4"/>
  <c r="V8" i="4"/>
  <c r="C8" i="4"/>
  <c r="D8" i="4" s="1"/>
  <c r="B8" i="4"/>
  <c r="BI7" i="4"/>
  <c r="BF7" i="4"/>
  <c r="AQ7" i="4"/>
  <c r="AH7" i="4"/>
  <c r="AE7" i="4"/>
  <c r="J7" i="4"/>
  <c r="C7" i="4"/>
  <c r="B7" i="4"/>
  <c r="BY51" i="3"/>
  <c r="BT51" i="3"/>
  <c r="BU51" i="3" s="1"/>
  <c r="BS51" i="3"/>
  <c r="BP51" i="3"/>
  <c r="BK51" i="3"/>
  <c r="BI51" i="3"/>
  <c r="BH51" i="3"/>
  <c r="BD51" i="3"/>
  <c r="AU51" i="3"/>
  <c r="AS51" i="3"/>
  <c r="AT51" i="3" s="1"/>
  <c r="AR51" i="3"/>
  <c r="AM51" i="3"/>
  <c r="AN51" i="3" s="1"/>
  <c r="AJ51" i="3"/>
  <c r="W51" i="3"/>
  <c r="T51" i="3"/>
  <c r="M51" i="3"/>
  <c r="L51" i="3"/>
  <c r="H51" i="3"/>
  <c r="BZ50" i="3"/>
  <c r="BY50" i="3"/>
  <c r="BW50" i="3"/>
  <c r="BX50" i="3" s="1"/>
  <c r="BV50" i="3"/>
  <c r="BT50" i="3"/>
  <c r="BU50" i="3" s="1"/>
  <c r="BS50" i="3"/>
  <c r="BQ50" i="3"/>
  <c r="BR50" i="3" s="1"/>
  <c r="BP50" i="3"/>
  <c r="BO50" i="3"/>
  <c r="BN50" i="3"/>
  <c r="BM50" i="3"/>
  <c r="BK50" i="3"/>
  <c r="BJ50" i="3"/>
  <c r="BH50" i="3"/>
  <c r="BG50" i="3"/>
  <c r="BI50" i="3" s="1"/>
  <c r="BF50" i="3"/>
  <c r="BE50" i="3"/>
  <c r="BD50" i="3"/>
  <c r="BB50" i="3"/>
  <c r="BA50" i="3"/>
  <c r="AY50" i="3"/>
  <c r="AX50" i="3"/>
  <c r="AV50" i="3"/>
  <c r="AW50" i="3" s="1"/>
  <c r="AU50" i="3"/>
  <c r="AQ50" i="3"/>
  <c r="AP50" i="3"/>
  <c r="AO50" i="3"/>
  <c r="AN50" i="3"/>
  <c r="AM50" i="3"/>
  <c r="AL50" i="3"/>
  <c r="AJ50" i="3"/>
  <c r="AI50" i="3"/>
  <c r="AH50" i="3"/>
  <c r="AG50" i="3"/>
  <c r="AF50" i="3"/>
  <c r="AE50" i="3"/>
  <c r="AD50" i="3"/>
  <c r="AC50" i="3"/>
  <c r="AA50" i="3"/>
  <c r="Z50" i="3"/>
  <c r="X50" i="3"/>
  <c r="Y50" i="3" s="1"/>
  <c r="W50" i="3"/>
  <c r="U50" i="3"/>
  <c r="V50" i="3" s="1"/>
  <c r="T50" i="3"/>
  <c r="R50" i="3"/>
  <c r="S50" i="3" s="1"/>
  <c r="Q50" i="3"/>
  <c r="O50" i="3"/>
  <c r="O51" i="3" s="1"/>
  <c r="N50" i="3"/>
  <c r="L50" i="3"/>
  <c r="K50" i="3"/>
  <c r="K51" i="3" s="1"/>
  <c r="I50" i="3"/>
  <c r="H50" i="3"/>
  <c r="J50" i="3" s="1"/>
  <c r="G50" i="3"/>
  <c r="F50" i="3"/>
  <c r="E50" i="3"/>
  <c r="C50" i="3"/>
  <c r="D50" i="3" s="1"/>
  <c r="B50" i="3"/>
  <c r="CA49" i="3"/>
  <c r="BX49" i="3"/>
  <c r="BU49" i="3"/>
  <c r="BR49" i="3"/>
  <c r="BO49" i="3"/>
  <c r="BL49" i="3"/>
  <c r="BI49" i="3"/>
  <c r="BC49" i="3"/>
  <c r="AZ49" i="3"/>
  <c r="AW49" i="3"/>
  <c r="AN49" i="3"/>
  <c r="AK49" i="3"/>
  <c r="AH49" i="3"/>
  <c r="AE49" i="3"/>
  <c r="P49" i="3"/>
  <c r="M49" i="3"/>
  <c r="J49" i="3"/>
  <c r="G49" i="3"/>
  <c r="D49" i="3"/>
  <c r="C49" i="3"/>
  <c r="B49" i="3"/>
  <c r="CA48" i="3"/>
  <c r="BX48" i="3"/>
  <c r="BU48" i="3"/>
  <c r="BR48" i="3"/>
  <c r="BO48" i="3"/>
  <c r="BL48" i="3"/>
  <c r="BI48" i="3"/>
  <c r="BC48" i="3"/>
  <c r="AZ48" i="3"/>
  <c r="AW48" i="3"/>
  <c r="AN48" i="3"/>
  <c r="AK48" i="3"/>
  <c r="AH48" i="3"/>
  <c r="AE48" i="3"/>
  <c r="P48" i="3"/>
  <c r="M48" i="3"/>
  <c r="J48" i="3"/>
  <c r="G48" i="3"/>
  <c r="D48" i="3"/>
  <c r="C48" i="3"/>
  <c r="B48" i="3"/>
  <c r="H49" i="1" s="1"/>
  <c r="CA47" i="3"/>
  <c r="BX47" i="3"/>
  <c r="BU47" i="3"/>
  <c r="BR47" i="3"/>
  <c r="BO47" i="3"/>
  <c r="BL47" i="3"/>
  <c r="BI47" i="3"/>
  <c r="BC47" i="3"/>
  <c r="AZ47" i="3"/>
  <c r="AW47" i="3"/>
  <c r="AN47" i="3"/>
  <c r="AK47" i="3"/>
  <c r="AH47" i="3"/>
  <c r="AE47" i="3"/>
  <c r="P47" i="3"/>
  <c r="M47" i="3"/>
  <c r="J47" i="3"/>
  <c r="G47" i="3"/>
  <c r="C47" i="3"/>
  <c r="D47" i="3" s="1"/>
  <c r="B47" i="3"/>
  <c r="BU46" i="3"/>
  <c r="BR46" i="3"/>
  <c r="BO46" i="3"/>
  <c r="BL46" i="3"/>
  <c r="BI46" i="3"/>
  <c r="BF46" i="3"/>
  <c r="BC46" i="3"/>
  <c r="AZ46" i="3"/>
  <c r="AW46" i="3"/>
  <c r="AQ46" i="3"/>
  <c r="AN46" i="3"/>
  <c r="AK46" i="3"/>
  <c r="AH46" i="3"/>
  <c r="AE46" i="3"/>
  <c r="AB46" i="3"/>
  <c r="Y46" i="3"/>
  <c r="V46" i="3"/>
  <c r="S46" i="3"/>
  <c r="P46" i="3"/>
  <c r="M46" i="3"/>
  <c r="J46" i="3"/>
  <c r="G46" i="3"/>
  <c r="C46" i="3"/>
  <c r="B46" i="3"/>
  <c r="H47" i="1" s="1"/>
  <c r="BZ45" i="3"/>
  <c r="BY45" i="3"/>
  <c r="BW45" i="3"/>
  <c r="BV45" i="3"/>
  <c r="BT45" i="3"/>
  <c r="BU45" i="3" s="1"/>
  <c r="BS45" i="3"/>
  <c r="BQ45" i="3"/>
  <c r="BP45" i="3"/>
  <c r="BN45" i="3"/>
  <c r="BM45" i="3"/>
  <c r="BM51" i="3" s="1"/>
  <c r="BK45" i="3"/>
  <c r="BJ45" i="3"/>
  <c r="BI45" i="3"/>
  <c r="BH45" i="3"/>
  <c r="BG45" i="3"/>
  <c r="BG51" i="3" s="1"/>
  <c r="BE45" i="3"/>
  <c r="BD45" i="3"/>
  <c r="BB45" i="3"/>
  <c r="BA45" i="3"/>
  <c r="BA51" i="3" s="1"/>
  <c r="AY45" i="3"/>
  <c r="AY51" i="3" s="1"/>
  <c r="AZ51" i="3" s="1"/>
  <c r="AX45" i="3"/>
  <c r="AX51" i="3" s="1"/>
  <c r="AW45" i="3"/>
  <c r="AV45" i="3"/>
  <c r="AV51" i="3" s="1"/>
  <c r="AU45" i="3"/>
  <c r="AS45" i="3"/>
  <c r="AT45" i="3" s="1"/>
  <c r="AR45" i="3"/>
  <c r="AP45" i="3"/>
  <c r="AP51" i="3" s="1"/>
  <c r="AQ51" i="3" s="1"/>
  <c r="AO45" i="3"/>
  <c r="AO51" i="3" s="1"/>
  <c r="AN45" i="3"/>
  <c r="AM45" i="3"/>
  <c r="AL45" i="3"/>
  <c r="AL51" i="3" s="1"/>
  <c r="AK45" i="3"/>
  <c r="AJ45" i="3"/>
  <c r="AI45" i="3"/>
  <c r="AG45" i="3"/>
  <c r="AF45" i="3"/>
  <c r="AF51" i="3" s="1"/>
  <c r="AD45" i="3"/>
  <c r="AC45" i="3"/>
  <c r="AC51" i="3" s="1"/>
  <c r="AA45" i="3"/>
  <c r="Z45" i="3"/>
  <c r="X45" i="3"/>
  <c r="Y45" i="3" s="1"/>
  <c r="W45" i="3"/>
  <c r="U45" i="3"/>
  <c r="T45" i="3"/>
  <c r="R45" i="3"/>
  <c r="Q45" i="3"/>
  <c r="Q51" i="3" s="1"/>
  <c r="O45" i="3"/>
  <c r="N45" i="3"/>
  <c r="M45" i="3"/>
  <c r="L45" i="3"/>
  <c r="K45" i="3"/>
  <c r="I45" i="3"/>
  <c r="H45" i="3"/>
  <c r="F45" i="3"/>
  <c r="E45" i="3"/>
  <c r="E51" i="3" s="1"/>
  <c r="CA44" i="3"/>
  <c r="BX44" i="3"/>
  <c r="BU44" i="3"/>
  <c r="BR44" i="3"/>
  <c r="BO44" i="3"/>
  <c r="BL44" i="3"/>
  <c r="BI44" i="3"/>
  <c r="BF44" i="3"/>
  <c r="BC44" i="3"/>
  <c r="AZ44" i="3"/>
  <c r="AW44" i="3"/>
  <c r="AT44" i="3"/>
  <c r="AQ44" i="3"/>
  <c r="AN44" i="3"/>
  <c r="AK44" i="3"/>
  <c r="AH44" i="3"/>
  <c r="AE44" i="3"/>
  <c r="AB44" i="3"/>
  <c r="Y44" i="3"/>
  <c r="P44" i="3"/>
  <c r="M44" i="3"/>
  <c r="J44" i="3"/>
  <c r="G44" i="3"/>
  <c r="C44" i="3"/>
  <c r="B44" i="3"/>
  <c r="H45" i="1" s="1"/>
  <c r="B45" i="1" s="1"/>
  <c r="CA43" i="3"/>
  <c r="BX43" i="3"/>
  <c r="BU43" i="3"/>
  <c r="BR43" i="3"/>
  <c r="BO43" i="3"/>
  <c r="BL43" i="3"/>
  <c r="BI43" i="3"/>
  <c r="BC43" i="3"/>
  <c r="AZ43" i="3"/>
  <c r="AW43" i="3"/>
  <c r="AT43" i="3"/>
  <c r="AN43" i="3"/>
  <c r="AK43" i="3"/>
  <c r="AH43" i="3"/>
  <c r="AE43" i="3"/>
  <c r="V43" i="3"/>
  <c r="S43" i="3"/>
  <c r="P43" i="3"/>
  <c r="M43" i="3"/>
  <c r="J43" i="3"/>
  <c r="G43" i="3"/>
  <c r="C43" i="3"/>
  <c r="B43" i="3"/>
  <c r="CA42" i="3"/>
  <c r="BX42" i="3"/>
  <c r="BU42" i="3"/>
  <c r="BR42" i="3"/>
  <c r="BO42" i="3"/>
  <c r="BL42" i="3"/>
  <c r="BI42" i="3"/>
  <c r="BC42" i="3"/>
  <c r="AZ42" i="3"/>
  <c r="AW42" i="3"/>
  <c r="AT42" i="3"/>
  <c r="AN42" i="3"/>
  <c r="AK42" i="3"/>
  <c r="AH42" i="3"/>
  <c r="AE42" i="3"/>
  <c r="P42" i="3"/>
  <c r="M42" i="3"/>
  <c r="J42" i="3"/>
  <c r="G42" i="3"/>
  <c r="C42" i="3"/>
  <c r="D42" i="3" s="1"/>
  <c r="B42" i="3"/>
  <c r="CA41" i="3"/>
  <c r="BX41" i="3"/>
  <c r="BU41" i="3"/>
  <c r="BR41" i="3"/>
  <c r="BO41" i="3"/>
  <c r="BL41" i="3"/>
  <c r="BI41" i="3"/>
  <c r="BC41" i="3"/>
  <c r="AZ41" i="3"/>
  <c r="AW41" i="3"/>
  <c r="AT41" i="3"/>
  <c r="AN41" i="3"/>
  <c r="AK41" i="3"/>
  <c r="AH41" i="3"/>
  <c r="AE41" i="3"/>
  <c r="P41" i="3"/>
  <c r="M41" i="3"/>
  <c r="J41" i="3"/>
  <c r="G41" i="3"/>
  <c r="D41" i="3"/>
  <c r="C41" i="3"/>
  <c r="I42" i="1" s="1"/>
  <c r="B41" i="3"/>
  <c r="CA40" i="3"/>
  <c r="BX40" i="3"/>
  <c r="BU40" i="3"/>
  <c r="BR40" i="3"/>
  <c r="BO40" i="3"/>
  <c r="BL40" i="3"/>
  <c r="BI40" i="3"/>
  <c r="BF40" i="3"/>
  <c r="BC40" i="3"/>
  <c r="AZ40" i="3"/>
  <c r="AW40" i="3"/>
  <c r="AT40" i="3"/>
  <c r="AN40" i="3"/>
  <c r="AK40" i="3"/>
  <c r="AH40" i="3"/>
  <c r="AE40" i="3"/>
  <c r="P40" i="3"/>
  <c r="M40" i="3"/>
  <c r="J40" i="3"/>
  <c r="G40" i="3"/>
  <c r="C40" i="3"/>
  <c r="B40" i="3"/>
  <c r="H41" i="1" s="1"/>
  <c r="B41" i="1" s="1"/>
  <c r="CA39" i="3"/>
  <c r="BX39" i="3"/>
  <c r="BU39" i="3"/>
  <c r="BR39" i="3"/>
  <c r="BO39" i="3"/>
  <c r="BL39" i="3"/>
  <c r="BI39" i="3"/>
  <c r="BC39" i="3"/>
  <c r="AZ39" i="3"/>
  <c r="AW39" i="3"/>
  <c r="AT39" i="3"/>
  <c r="AN39" i="3"/>
  <c r="AK39" i="3"/>
  <c r="AH39" i="3"/>
  <c r="AE39" i="3"/>
  <c r="P39" i="3"/>
  <c r="M39" i="3"/>
  <c r="J39" i="3"/>
  <c r="G39" i="3"/>
  <c r="C39" i="3"/>
  <c r="I40" i="1" s="1"/>
  <c r="B39" i="3"/>
  <c r="CA38" i="3"/>
  <c r="BX38" i="3"/>
  <c r="BU38" i="3"/>
  <c r="BR38" i="3"/>
  <c r="BO38" i="3"/>
  <c r="BL38" i="3"/>
  <c r="BI38" i="3"/>
  <c r="BC38" i="3"/>
  <c r="AZ38" i="3"/>
  <c r="AW38" i="3"/>
  <c r="AT38" i="3"/>
  <c r="AN38" i="3"/>
  <c r="AK38" i="3"/>
  <c r="AH38" i="3"/>
  <c r="AE38" i="3"/>
  <c r="P38" i="3"/>
  <c r="M38" i="3"/>
  <c r="J38" i="3"/>
  <c r="G38" i="3"/>
  <c r="C38" i="3"/>
  <c r="D38" i="3" s="1"/>
  <c r="B38" i="3"/>
  <c r="H39" i="1" s="1"/>
  <c r="CA37" i="3"/>
  <c r="BX37" i="3"/>
  <c r="BU37" i="3"/>
  <c r="BR37" i="3"/>
  <c r="BO37" i="3"/>
  <c r="BL37" i="3"/>
  <c r="BI37" i="3"/>
  <c r="BF37" i="3"/>
  <c r="BC37" i="3"/>
  <c r="AZ37" i="3"/>
  <c r="AW37" i="3"/>
  <c r="AT37" i="3"/>
  <c r="AN37" i="3"/>
  <c r="AK37" i="3"/>
  <c r="AH37" i="3"/>
  <c r="AE37" i="3"/>
  <c r="P37" i="3"/>
  <c r="M37" i="3"/>
  <c r="J37" i="3"/>
  <c r="G37" i="3"/>
  <c r="C37" i="3"/>
  <c r="D37" i="3" s="1"/>
  <c r="B37" i="3"/>
  <c r="CA36" i="3"/>
  <c r="BX36" i="3"/>
  <c r="BU36" i="3"/>
  <c r="BR36" i="3"/>
  <c r="BO36" i="3"/>
  <c r="BL36" i="3"/>
  <c r="BI36" i="3"/>
  <c r="BF36" i="3"/>
  <c r="BC36" i="3"/>
  <c r="AZ36" i="3"/>
  <c r="AW36" i="3"/>
  <c r="AT36" i="3"/>
  <c r="AN36" i="3"/>
  <c r="AK36" i="3"/>
  <c r="AH36" i="3"/>
  <c r="AE36" i="3"/>
  <c r="V36" i="3"/>
  <c r="S36" i="3"/>
  <c r="P36" i="3"/>
  <c r="M36" i="3"/>
  <c r="J36" i="3"/>
  <c r="G36" i="3"/>
  <c r="C36" i="3"/>
  <c r="D36" i="3" s="1"/>
  <c r="B36" i="3"/>
  <c r="CA35" i="3"/>
  <c r="BX35" i="3"/>
  <c r="BU35" i="3"/>
  <c r="BR35" i="3"/>
  <c r="BO35" i="3"/>
  <c r="BL35" i="3"/>
  <c r="BI35" i="3"/>
  <c r="BC35" i="3"/>
  <c r="AZ35" i="3"/>
  <c r="AW35" i="3"/>
  <c r="AT35" i="3"/>
  <c r="AN35" i="3"/>
  <c r="AK35" i="3"/>
  <c r="AH35" i="3"/>
  <c r="AE35" i="3"/>
  <c r="P35" i="3"/>
  <c r="M35" i="3"/>
  <c r="J35" i="3"/>
  <c r="G35" i="3"/>
  <c r="D35" i="3"/>
  <c r="C35" i="3"/>
  <c r="B35" i="3"/>
  <c r="CA34" i="3"/>
  <c r="BX34" i="3"/>
  <c r="BU34" i="3"/>
  <c r="BR34" i="3"/>
  <c r="BO34" i="3"/>
  <c r="BL34" i="3"/>
  <c r="BI34" i="3"/>
  <c r="BC34" i="3"/>
  <c r="AZ34" i="3"/>
  <c r="AW34" i="3"/>
  <c r="AT34" i="3"/>
  <c r="AN34" i="3"/>
  <c r="AK34" i="3"/>
  <c r="AH34" i="3"/>
  <c r="AE34" i="3"/>
  <c r="P34" i="3"/>
  <c r="M34" i="3"/>
  <c r="J34" i="3"/>
  <c r="G34" i="3"/>
  <c r="C34" i="3"/>
  <c r="B34" i="3"/>
  <c r="CA33" i="3"/>
  <c r="BX33" i="3"/>
  <c r="BU33" i="3"/>
  <c r="BR33" i="3"/>
  <c r="BO33" i="3"/>
  <c r="BL33" i="3"/>
  <c r="BI33" i="3"/>
  <c r="BC33" i="3"/>
  <c r="AZ33" i="3"/>
  <c r="AW33" i="3"/>
  <c r="AT33" i="3"/>
  <c r="AN33" i="3"/>
  <c r="AK33" i="3"/>
  <c r="AH33" i="3"/>
  <c r="AE33" i="3"/>
  <c r="P33" i="3"/>
  <c r="M33" i="3"/>
  <c r="J33" i="3"/>
  <c r="G33" i="3"/>
  <c r="D33" i="3"/>
  <c r="C33" i="3"/>
  <c r="B33" i="3"/>
  <c r="CA32" i="3"/>
  <c r="BX32" i="3"/>
  <c r="BU32" i="3"/>
  <c r="BR32" i="3"/>
  <c r="BO32" i="3"/>
  <c r="BL32" i="3"/>
  <c r="BI32" i="3"/>
  <c r="BC32" i="3"/>
  <c r="AZ32" i="3"/>
  <c r="AW32" i="3"/>
  <c r="AT32" i="3"/>
  <c r="AN32" i="3"/>
  <c r="AK32" i="3"/>
  <c r="AH32" i="3"/>
  <c r="AE32" i="3"/>
  <c r="P32" i="3"/>
  <c r="M32" i="3"/>
  <c r="J32" i="3"/>
  <c r="G32" i="3"/>
  <c r="C32" i="3"/>
  <c r="B32" i="3"/>
  <c r="H33" i="1" s="1"/>
  <c r="CA31" i="3"/>
  <c r="BX31" i="3"/>
  <c r="BU31" i="3"/>
  <c r="BR31" i="3"/>
  <c r="BO31" i="3"/>
  <c r="BL31" i="3"/>
  <c r="BI31" i="3"/>
  <c r="BF31" i="3"/>
  <c r="BC31" i="3"/>
  <c r="AZ31" i="3"/>
  <c r="AW31" i="3"/>
  <c r="AT31" i="3"/>
  <c r="AQ31" i="3"/>
  <c r="AN31" i="3"/>
  <c r="AK31" i="3"/>
  <c r="AH31" i="3"/>
  <c r="AE31" i="3"/>
  <c r="P31" i="3"/>
  <c r="M31" i="3"/>
  <c r="J31" i="3"/>
  <c r="G31" i="3"/>
  <c r="C31" i="3"/>
  <c r="B31" i="3"/>
  <c r="CA30" i="3"/>
  <c r="BX30" i="3"/>
  <c r="BU30" i="3"/>
  <c r="BR30" i="3"/>
  <c r="BO30" i="3"/>
  <c r="BL30" i="3"/>
  <c r="BI30" i="3"/>
  <c r="BC30" i="3"/>
  <c r="AZ30" i="3"/>
  <c r="AW30" i="3"/>
  <c r="AT30" i="3"/>
  <c r="AN30" i="3"/>
  <c r="AK30" i="3"/>
  <c r="AH30" i="3"/>
  <c r="AE30" i="3"/>
  <c r="P30" i="3"/>
  <c r="M30" i="3"/>
  <c r="J30" i="3"/>
  <c r="G30" i="3"/>
  <c r="D30" i="3"/>
  <c r="C30" i="3"/>
  <c r="B30" i="3"/>
  <c r="CA29" i="3"/>
  <c r="BX29" i="3"/>
  <c r="BU29" i="3"/>
  <c r="BR29" i="3"/>
  <c r="BO29" i="3"/>
  <c r="BL29" i="3"/>
  <c r="BI29" i="3"/>
  <c r="BF29" i="3"/>
  <c r="BC29" i="3"/>
  <c r="AZ29" i="3"/>
  <c r="AW29" i="3"/>
  <c r="AT29" i="3"/>
  <c r="AN29" i="3"/>
  <c r="AK29" i="3"/>
  <c r="AH29" i="3"/>
  <c r="AE29" i="3"/>
  <c r="P29" i="3"/>
  <c r="M29" i="3"/>
  <c r="J29" i="3"/>
  <c r="G29" i="3"/>
  <c r="C29" i="3"/>
  <c r="D29" i="3" s="1"/>
  <c r="B29" i="3"/>
  <c r="CA28" i="3"/>
  <c r="BX28" i="3"/>
  <c r="BU28" i="3"/>
  <c r="BR28" i="3"/>
  <c r="BO28" i="3"/>
  <c r="BL28" i="3"/>
  <c r="BI28" i="3"/>
  <c r="BF28" i="3"/>
  <c r="BC28" i="3"/>
  <c r="AZ28" i="3"/>
  <c r="AW28" i="3"/>
  <c r="AT28" i="3"/>
  <c r="AQ28" i="3"/>
  <c r="AN28" i="3"/>
  <c r="AK28" i="3"/>
  <c r="AH28" i="3"/>
  <c r="AE28" i="3"/>
  <c r="P28" i="3"/>
  <c r="M28" i="3"/>
  <c r="J28" i="3"/>
  <c r="G28" i="3"/>
  <c r="C28" i="3"/>
  <c r="B28" i="3"/>
  <c r="CA27" i="3"/>
  <c r="BX27" i="3"/>
  <c r="BU27" i="3"/>
  <c r="BR27" i="3"/>
  <c r="BO27" i="3"/>
  <c r="BL27" i="3"/>
  <c r="BI27" i="3"/>
  <c r="BC27" i="3"/>
  <c r="AZ27" i="3"/>
  <c r="AW27" i="3"/>
  <c r="AT27" i="3"/>
  <c r="AN27" i="3"/>
  <c r="AK27" i="3"/>
  <c r="AH27" i="3"/>
  <c r="AE27" i="3"/>
  <c r="P27" i="3"/>
  <c r="M27" i="3"/>
  <c r="J27" i="3"/>
  <c r="G27" i="3"/>
  <c r="D27" i="3"/>
  <c r="C27" i="3"/>
  <c r="B27" i="3"/>
  <c r="CA26" i="3"/>
  <c r="BX26" i="3"/>
  <c r="BU26" i="3"/>
  <c r="BR26" i="3"/>
  <c r="BO26" i="3"/>
  <c r="BL26" i="3"/>
  <c r="BI26" i="3"/>
  <c r="BF26" i="3"/>
  <c r="BC26" i="3"/>
  <c r="AZ26" i="3"/>
  <c r="AW26" i="3"/>
  <c r="AT26" i="3"/>
  <c r="AN26" i="3"/>
  <c r="AK26" i="3"/>
  <c r="AH26" i="3"/>
  <c r="AE26" i="3"/>
  <c r="P26" i="3"/>
  <c r="M26" i="3"/>
  <c r="J26" i="3"/>
  <c r="G26" i="3"/>
  <c r="C26" i="3"/>
  <c r="B26" i="3"/>
  <c r="CA25" i="3"/>
  <c r="BX25" i="3"/>
  <c r="BU25" i="3"/>
  <c r="BR25" i="3"/>
  <c r="BO25" i="3"/>
  <c r="BL25" i="3"/>
  <c r="BI25" i="3"/>
  <c r="BC25" i="3"/>
  <c r="AZ25" i="3"/>
  <c r="AW25" i="3"/>
  <c r="AT25" i="3"/>
  <c r="AN25" i="3"/>
  <c r="AK25" i="3"/>
  <c r="AH25" i="3"/>
  <c r="AE25" i="3"/>
  <c r="P25" i="3"/>
  <c r="M25" i="3"/>
  <c r="J25" i="3"/>
  <c r="G25" i="3"/>
  <c r="C25" i="3"/>
  <c r="B25" i="3"/>
  <c r="H26" i="1" s="1"/>
  <c r="CA24" i="3"/>
  <c r="BX24" i="3"/>
  <c r="BU24" i="3"/>
  <c r="BR24" i="3"/>
  <c r="BO24" i="3"/>
  <c r="BL24" i="3"/>
  <c r="BI24" i="3"/>
  <c r="BC24" i="3"/>
  <c r="AZ24" i="3"/>
  <c r="AW24" i="3"/>
  <c r="AT24" i="3"/>
  <c r="AN24" i="3"/>
  <c r="AK24" i="3"/>
  <c r="AH24" i="3"/>
  <c r="AE24" i="3"/>
  <c r="P24" i="3"/>
  <c r="M24" i="3"/>
  <c r="J24" i="3"/>
  <c r="G24" i="3"/>
  <c r="D24" i="3"/>
  <c r="C24" i="3"/>
  <c r="B24" i="3"/>
  <c r="CA23" i="3"/>
  <c r="BX23" i="3"/>
  <c r="BU23" i="3"/>
  <c r="BR23" i="3"/>
  <c r="BO23" i="3"/>
  <c r="BL23" i="3"/>
  <c r="BI23" i="3"/>
  <c r="BF23" i="3"/>
  <c r="BC23" i="3"/>
  <c r="AZ23" i="3"/>
  <c r="AW23" i="3"/>
  <c r="AT23" i="3"/>
  <c r="AN23" i="3"/>
  <c r="AK23" i="3"/>
  <c r="AH23" i="3"/>
  <c r="AE23" i="3"/>
  <c r="V23" i="3"/>
  <c r="S23" i="3"/>
  <c r="P23" i="3"/>
  <c r="M23" i="3"/>
  <c r="J23" i="3"/>
  <c r="G23" i="3"/>
  <c r="C23" i="3"/>
  <c r="D23" i="3" s="1"/>
  <c r="B23" i="3"/>
  <c r="CA22" i="3"/>
  <c r="BX22" i="3"/>
  <c r="BU22" i="3"/>
  <c r="BR22" i="3"/>
  <c r="BO22" i="3"/>
  <c r="BL22" i="3"/>
  <c r="BI22" i="3"/>
  <c r="BC22" i="3"/>
  <c r="AZ22" i="3"/>
  <c r="AW22" i="3"/>
  <c r="AT22" i="3"/>
  <c r="AN22" i="3"/>
  <c r="AK22" i="3"/>
  <c r="AH22" i="3"/>
  <c r="AE22" i="3"/>
  <c r="P22" i="3"/>
  <c r="M22" i="3"/>
  <c r="J22" i="3"/>
  <c r="G22" i="3"/>
  <c r="D22" i="3"/>
  <c r="C22" i="3"/>
  <c r="B22" i="3"/>
  <c r="CA21" i="3"/>
  <c r="BX21" i="3"/>
  <c r="BU21" i="3"/>
  <c r="BR21" i="3"/>
  <c r="BO21" i="3"/>
  <c r="BL21" i="3"/>
  <c r="BI21" i="3"/>
  <c r="BC21" i="3"/>
  <c r="AZ21" i="3"/>
  <c r="AW21" i="3"/>
  <c r="AT21" i="3"/>
  <c r="AN21" i="3"/>
  <c r="AK21" i="3"/>
  <c r="AH21" i="3"/>
  <c r="AE21" i="3"/>
  <c r="P21" i="3"/>
  <c r="M21" i="3"/>
  <c r="J21" i="3"/>
  <c r="G21" i="3"/>
  <c r="C21" i="3"/>
  <c r="B21" i="3"/>
  <c r="D21" i="3" s="1"/>
  <c r="CA20" i="3"/>
  <c r="BX20" i="3"/>
  <c r="BU20" i="3"/>
  <c r="BR20" i="3"/>
  <c r="BO20" i="3"/>
  <c r="BL20" i="3"/>
  <c r="BI20" i="3"/>
  <c r="BC20" i="3"/>
  <c r="AZ20" i="3"/>
  <c r="AW20" i="3"/>
  <c r="AT20" i="3"/>
  <c r="AN20" i="3"/>
  <c r="AK20" i="3"/>
  <c r="AH20" i="3"/>
  <c r="AE20" i="3"/>
  <c r="P20" i="3"/>
  <c r="M20" i="3"/>
  <c r="J20" i="3"/>
  <c r="G20" i="3"/>
  <c r="C20" i="3"/>
  <c r="B20" i="3"/>
  <c r="CA19" i="3"/>
  <c r="BX19" i="3"/>
  <c r="BU19" i="3"/>
  <c r="BR19" i="3"/>
  <c r="BO19" i="3"/>
  <c r="BL19" i="3"/>
  <c r="BI19" i="3"/>
  <c r="BC19" i="3"/>
  <c r="AZ19" i="3"/>
  <c r="AW19" i="3"/>
  <c r="AT19" i="3"/>
  <c r="AQ19" i="3"/>
  <c r="AN19" i="3"/>
  <c r="AK19" i="3"/>
  <c r="AH19" i="3"/>
  <c r="AE19" i="3"/>
  <c r="P19" i="3"/>
  <c r="M19" i="3"/>
  <c r="J19" i="3"/>
  <c r="G19" i="3"/>
  <c r="C19" i="3"/>
  <c r="B19" i="3"/>
  <c r="H20" i="1" s="1"/>
  <c r="CA18" i="3"/>
  <c r="BX18" i="3"/>
  <c r="BU18" i="3"/>
  <c r="BR18" i="3"/>
  <c r="BO18" i="3"/>
  <c r="BL18" i="3"/>
  <c r="BI18" i="3"/>
  <c r="BC18" i="3"/>
  <c r="AZ18" i="3"/>
  <c r="AW18" i="3"/>
  <c r="AT18" i="3"/>
  <c r="AN18" i="3"/>
  <c r="AK18" i="3"/>
  <c r="AH18" i="3"/>
  <c r="AE18" i="3"/>
  <c r="P18" i="3"/>
  <c r="M18" i="3"/>
  <c r="J18" i="3"/>
  <c r="G18" i="3"/>
  <c r="D18" i="3"/>
  <c r="C18" i="3"/>
  <c r="B18" i="3"/>
  <c r="CA17" i="3"/>
  <c r="BX17" i="3"/>
  <c r="BU17" i="3"/>
  <c r="BR17" i="3"/>
  <c r="BO17" i="3"/>
  <c r="BL17" i="3"/>
  <c r="BI17" i="3"/>
  <c r="BC17" i="3"/>
  <c r="AZ17" i="3"/>
  <c r="AW17" i="3"/>
  <c r="AT17" i="3"/>
  <c r="AN17" i="3"/>
  <c r="AK17" i="3"/>
  <c r="AH17" i="3"/>
  <c r="AE17" i="3"/>
  <c r="P17" i="3"/>
  <c r="M17" i="3"/>
  <c r="J17" i="3"/>
  <c r="G17" i="3"/>
  <c r="C17" i="3"/>
  <c r="B17" i="3"/>
  <c r="H18" i="1" s="1"/>
  <c r="CA16" i="3"/>
  <c r="BX16" i="3"/>
  <c r="BU16" i="3"/>
  <c r="BR16" i="3"/>
  <c r="BO16" i="3"/>
  <c r="BL16" i="3"/>
  <c r="BI16" i="3"/>
  <c r="BF16" i="3"/>
  <c r="BC16" i="3"/>
  <c r="AZ16" i="3"/>
  <c r="AW16" i="3"/>
  <c r="AT16" i="3"/>
  <c r="AN16" i="3"/>
  <c r="AK16" i="3"/>
  <c r="AH16" i="3"/>
  <c r="AE16" i="3"/>
  <c r="P16" i="3"/>
  <c r="M16" i="3"/>
  <c r="J16" i="3"/>
  <c r="G16" i="3"/>
  <c r="D16" i="3"/>
  <c r="C16" i="3"/>
  <c r="B16" i="3"/>
  <c r="CA15" i="3"/>
  <c r="BX15" i="3"/>
  <c r="BU15" i="3"/>
  <c r="BR15" i="3"/>
  <c r="BO15" i="3"/>
  <c r="BL15" i="3"/>
  <c r="BI15" i="3"/>
  <c r="BC15" i="3"/>
  <c r="AZ15" i="3"/>
  <c r="AW15" i="3"/>
  <c r="AT15" i="3"/>
  <c r="AN15" i="3"/>
  <c r="AK15" i="3"/>
  <c r="AH15" i="3"/>
  <c r="AE15" i="3"/>
  <c r="P15" i="3"/>
  <c r="M15" i="3"/>
  <c r="J15" i="3"/>
  <c r="G15" i="3"/>
  <c r="C15" i="3"/>
  <c r="B15" i="3"/>
  <c r="CA14" i="3"/>
  <c r="BX14" i="3"/>
  <c r="BU14" i="3"/>
  <c r="BR14" i="3"/>
  <c r="BO14" i="3"/>
  <c r="BL14" i="3"/>
  <c r="BI14" i="3"/>
  <c r="BF14" i="3"/>
  <c r="BC14" i="3"/>
  <c r="AZ14" i="3"/>
  <c r="AW14" i="3"/>
  <c r="AT14" i="3"/>
  <c r="AQ14" i="3"/>
  <c r="AN14" i="3"/>
  <c r="AK14" i="3"/>
  <c r="AH14" i="3"/>
  <c r="AE14" i="3"/>
  <c r="P14" i="3"/>
  <c r="M14" i="3"/>
  <c r="J14" i="3"/>
  <c r="G14" i="3"/>
  <c r="C14" i="3"/>
  <c r="B14" i="3"/>
  <c r="H15" i="1" s="1"/>
  <c r="CA13" i="3"/>
  <c r="BX13" i="3"/>
  <c r="BU13" i="3"/>
  <c r="BR13" i="3"/>
  <c r="BO13" i="3"/>
  <c r="BL13" i="3"/>
  <c r="BI13" i="3"/>
  <c r="BC13" i="3"/>
  <c r="AZ13" i="3"/>
  <c r="AW13" i="3"/>
  <c r="AT13" i="3"/>
  <c r="AN13" i="3"/>
  <c r="AK13" i="3"/>
  <c r="AH13" i="3"/>
  <c r="AE13" i="3"/>
  <c r="P13" i="3"/>
  <c r="M13" i="3"/>
  <c r="J13" i="3"/>
  <c r="G13" i="3"/>
  <c r="C13" i="3"/>
  <c r="D13" i="3" s="1"/>
  <c r="B13" i="3"/>
  <c r="CA12" i="3"/>
  <c r="BX12" i="3"/>
  <c r="BU12" i="3"/>
  <c r="BR12" i="3"/>
  <c r="BO12" i="3"/>
  <c r="BL12" i="3"/>
  <c r="BI12" i="3"/>
  <c r="BF12" i="3"/>
  <c r="BC12" i="3"/>
  <c r="AZ12" i="3"/>
  <c r="AW12" i="3"/>
  <c r="AT12" i="3"/>
  <c r="AQ12" i="3"/>
  <c r="AN12" i="3"/>
  <c r="AK12" i="3"/>
  <c r="AH12" i="3"/>
  <c r="AE12" i="3"/>
  <c r="P12" i="3"/>
  <c r="M12" i="3"/>
  <c r="J12" i="3"/>
  <c r="G12" i="3"/>
  <c r="C12" i="3"/>
  <c r="D12" i="3" s="1"/>
  <c r="B12" i="3"/>
  <c r="CA11" i="3"/>
  <c r="BX11" i="3"/>
  <c r="BU11" i="3"/>
  <c r="BR11" i="3"/>
  <c r="BO11" i="3"/>
  <c r="BL11" i="3"/>
  <c r="BI11" i="3"/>
  <c r="BF11" i="3"/>
  <c r="BC11" i="3"/>
  <c r="AZ11" i="3"/>
  <c r="AW11" i="3"/>
  <c r="AT11" i="3"/>
  <c r="AQ11" i="3"/>
  <c r="AN11" i="3"/>
  <c r="AK11" i="3"/>
  <c r="AH11" i="3"/>
  <c r="AE11" i="3"/>
  <c r="P11" i="3"/>
  <c r="M11" i="3"/>
  <c r="J11" i="3"/>
  <c r="G11" i="3"/>
  <c r="C11" i="3"/>
  <c r="D11" i="3" s="1"/>
  <c r="B11" i="3"/>
  <c r="CA10" i="3"/>
  <c r="BX10" i="3"/>
  <c r="BU10" i="3"/>
  <c r="BR10" i="3"/>
  <c r="BO10" i="3"/>
  <c r="BL10" i="3"/>
  <c r="BI10" i="3"/>
  <c r="BC10" i="3"/>
  <c r="AZ10" i="3"/>
  <c r="AW10" i="3"/>
  <c r="AT10" i="3"/>
  <c r="AN10" i="3"/>
  <c r="AK10" i="3"/>
  <c r="AH10" i="3"/>
  <c r="AE10" i="3"/>
  <c r="P10" i="3"/>
  <c r="M10" i="3"/>
  <c r="J10" i="3"/>
  <c r="G10" i="3"/>
  <c r="C10" i="3"/>
  <c r="I11" i="1" s="1"/>
  <c r="B10" i="3"/>
  <c r="CA9" i="3"/>
  <c r="BX9" i="3"/>
  <c r="BU9" i="3"/>
  <c r="BR9" i="3"/>
  <c r="BO9" i="3"/>
  <c r="BL9" i="3"/>
  <c r="BI9" i="3"/>
  <c r="BF9" i="3"/>
  <c r="BC9" i="3"/>
  <c r="AZ9" i="3"/>
  <c r="AW9" i="3"/>
  <c r="AT9" i="3"/>
  <c r="AN9" i="3"/>
  <c r="AK9" i="3"/>
  <c r="AH9" i="3"/>
  <c r="AE9" i="3"/>
  <c r="P9" i="3"/>
  <c r="M9" i="3"/>
  <c r="J9" i="3"/>
  <c r="G9" i="3"/>
  <c r="C9" i="3"/>
  <c r="B9" i="3"/>
  <c r="H10" i="1" s="1"/>
  <c r="CA8" i="3"/>
  <c r="BX8" i="3"/>
  <c r="BU8" i="3"/>
  <c r="BR8" i="3"/>
  <c r="BO8" i="3"/>
  <c r="BL8" i="3"/>
  <c r="BI8" i="3"/>
  <c r="BF8" i="3"/>
  <c r="BC8" i="3"/>
  <c r="AZ8" i="3"/>
  <c r="AW8" i="3"/>
  <c r="AT8" i="3"/>
  <c r="AN8" i="3"/>
  <c r="AK8" i="3"/>
  <c r="AH8" i="3"/>
  <c r="AE8" i="3"/>
  <c r="P8" i="3"/>
  <c r="M8" i="3"/>
  <c r="J8" i="3"/>
  <c r="G8" i="3"/>
  <c r="C8" i="3"/>
  <c r="B8" i="3"/>
  <c r="D8" i="3" s="1"/>
  <c r="CA7" i="3"/>
  <c r="BX7" i="3"/>
  <c r="BU7" i="3"/>
  <c r="BR7" i="3"/>
  <c r="BO7" i="3"/>
  <c r="BL7" i="3"/>
  <c r="BI7" i="3"/>
  <c r="BC7" i="3"/>
  <c r="AZ7" i="3"/>
  <c r="AW7" i="3"/>
  <c r="AT7" i="3"/>
  <c r="AN7" i="3"/>
  <c r="AK7" i="3"/>
  <c r="AH7" i="3"/>
  <c r="AE7" i="3"/>
  <c r="P7" i="3"/>
  <c r="M7" i="3"/>
  <c r="J7" i="3"/>
  <c r="G7" i="3"/>
  <c r="C7" i="3"/>
  <c r="B7" i="3"/>
  <c r="L51" i="2"/>
  <c r="M51" i="2" s="1"/>
  <c r="K51" i="2"/>
  <c r="O50" i="2"/>
  <c r="N50" i="2"/>
  <c r="P50" i="2" s="1"/>
  <c r="M50" i="2"/>
  <c r="L50" i="2"/>
  <c r="K50" i="2"/>
  <c r="I50" i="2"/>
  <c r="H50" i="2"/>
  <c r="H51" i="2" s="1"/>
  <c r="F50" i="2"/>
  <c r="E50" i="2"/>
  <c r="M49" i="2"/>
  <c r="J49" i="2"/>
  <c r="G49" i="2"/>
  <c r="C49" i="2"/>
  <c r="F50" i="1" s="1"/>
  <c r="B49" i="2"/>
  <c r="M48" i="2"/>
  <c r="J48" i="2"/>
  <c r="G48" i="2"/>
  <c r="D48" i="2"/>
  <c r="C48" i="2"/>
  <c r="B48" i="2"/>
  <c r="P47" i="2"/>
  <c r="M47" i="2"/>
  <c r="J47" i="2"/>
  <c r="G47" i="2"/>
  <c r="C47" i="2"/>
  <c r="B47" i="2"/>
  <c r="J46" i="2"/>
  <c r="D46" i="2"/>
  <c r="C46" i="2"/>
  <c r="B46" i="2"/>
  <c r="O45" i="2"/>
  <c r="N45" i="2"/>
  <c r="N51" i="2" s="1"/>
  <c r="F45" i="2"/>
  <c r="G45" i="2" s="1"/>
  <c r="E45" i="2"/>
  <c r="G43" i="2"/>
  <c r="D43" i="2"/>
  <c r="C43" i="2"/>
  <c r="B43" i="2"/>
  <c r="G42" i="2"/>
  <c r="C42" i="2"/>
  <c r="D42" i="2" s="1"/>
  <c r="B42" i="2"/>
  <c r="P41" i="2"/>
  <c r="G41" i="2"/>
  <c r="C41" i="2"/>
  <c r="D41" i="2" s="1"/>
  <c r="B41" i="2"/>
  <c r="P39" i="2"/>
  <c r="G39" i="2"/>
  <c r="C39" i="2"/>
  <c r="B39" i="2"/>
  <c r="G37" i="2"/>
  <c r="C37" i="2"/>
  <c r="F38" i="1" s="1"/>
  <c r="G38" i="1" s="1"/>
  <c r="B37" i="2"/>
  <c r="G36" i="2"/>
  <c r="C36" i="2"/>
  <c r="B36" i="2"/>
  <c r="E37" i="1" s="1"/>
  <c r="G35" i="2"/>
  <c r="C35" i="2"/>
  <c r="D35" i="2" s="1"/>
  <c r="B35" i="2"/>
  <c r="G34" i="2"/>
  <c r="C34" i="2"/>
  <c r="B34" i="2"/>
  <c r="G33" i="2"/>
  <c r="D33" i="2"/>
  <c r="C33" i="2"/>
  <c r="B33" i="2"/>
  <c r="P32" i="2"/>
  <c r="G32" i="2"/>
  <c r="C32" i="2"/>
  <c r="D32" i="2" s="1"/>
  <c r="B32" i="2"/>
  <c r="G31" i="2"/>
  <c r="D31" i="2"/>
  <c r="C31" i="2"/>
  <c r="B31" i="2"/>
  <c r="G30" i="2"/>
  <c r="C30" i="2"/>
  <c r="D30" i="2" s="1"/>
  <c r="B30" i="2"/>
  <c r="G29" i="2"/>
  <c r="D29" i="2"/>
  <c r="C29" i="2"/>
  <c r="B29" i="2"/>
  <c r="G28" i="2"/>
  <c r="C28" i="2"/>
  <c r="D28" i="2" s="1"/>
  <c r="B28" i="2"/>
  <c r="P27" i="2"/>
  <c r="G27" i="2"/>
  <c r="C27" i="2"/>
  <c r="D27" i="2" s="1"/>
  <c r="B27" i="2"/>
  <c r="G26" i="2"/>
  <c r="C26" i="2"/>
  <c r="B26" i="2"/>
  <c r="D26" i="2" s="1"/>
  <c r="P25" i="2"/>
  <c r="G25" i="2"/>
  <c r="C25" i="2"/>
  <c r="B25" i="2"/>
  <c r="P24" i="2"/>
  <c r="G24" i="2"/>
  <c r="C24" i="2"/>
  <c r="B24" i="2"/>
  <c r="P23" i="2"/>
  <c r="G23" i="2"/>
  <c r="D23" i="2"/>
  <c r="C23" i="2"/>
  <c r="B23" i="2"/>
  <c r="G22" i="2"/>
  <c r="D22" i="2"/>
  <c r="C22" i="2"/>
  <c r="B22" i="2"/>
  <c r="G21" i="2"/>
  <c r="D21" i="2"/>
  <c r="C21" i="2"/>
  <c r="B21" i="2"/>
  <c r="P20" i="2"/>
  <c r="G20" i="2"/>
  <c r="C20" i="2"/>
  <c r="D20" i="2" s="1"/>
  <c r="B20" i="2"/>
  <c r="G19" i="2"/>
  <c r="D19" i="2"/>
  <c r="C19" i="2"/>
  <c r="B19" i="2"/>
  <c r="P18" i="2"/>
  <c r="G18" i="2"/>
  <c r="C18" i="2"/>
  <c r="D18" i="2" s="1"/>
  <c r="B18" i="2"/>
  <c r="P17" i="2"/>
  <c r="G17" i="2"/>
  <c r="C17" i="2"/>
  <c r="D17" i="2" s="1"/>
  <c r="B17" i="2"/>
  <c r="P16" i="2"/>
  <c r="G16" i="2"/>
  <c r="C16" i="2"/>
  <c r="B16" i="2"/>
  <c r="G15" i="2"/>
  <c r="D15" i="2"/>
  <c r="C15" i="2"/>
  <c r="B15" i="2"/>
  <c r="P14" i="2"/>
  <c r="G14" i="2"/>
  <c r="D14" i="2"/>
  <c r="C14" i="2"/>
  <c r="B14" i="2"/>
  <c r="P13" i="2"/>
  <c r="G13" i="2"/>
  <c r="C13" i="2"/>
  <c r="B13" i="2"/>
  <c r="G12" i="2"/>
  <c r="C12" i="2"/>
  <c r="B12" i="2"/>
  <c r="P10" i="2"/>
  <c r="G10" i="2"/>
  <c r="C10" i="2"/>
  <c r="B10" i="2"/>
  <c r="E11" i="1" s="1"/>
  <c r="G9" i="2"/>
  <c r="C9" i="2"/>
  <c r="D9" i="2" s="1"/>
  <c r="B9" i="2"/>
  <c r="G8" i="2"/>
  <c r="C8" i="2"/>
  <c r="B8" i="2"/>
  <c r="P7" i="2"/>
  <c r="G7" i="2"/>
  <c r="D7" i="2"/>
  <c r="C7" i="2"/>
  <c r="C45" i="2" s="1"/>
  <c r="B7" i="2"/>
  <c r="L50" i="1"/>
  <c r="J50" i="1"/>
  <c r="I50" i="1"/>
  <c r="H50" i="1"/>
  <c r="E50" i="1"/>
  <c r="L49" i="1"/>
  <c r="J49" i="1"/>
  <c r="I49" i="1"/>
  <c r="F49" i="1"/>
  <c r="C49" i="1"/>
  <c r="I48" i="1"/>
  <c r="H48" i="1"/>
  <c r="E48" i="1"/>
  <c r="N47" i="1"/>
  <c r="N51" i="1" s="1"/>
  <c r="K47" i="1"/>
  <c r="F47" i="1"/>
  <c r="E47" i="1"/>
  <c r="L45" i="1"/>
  <c r="M45" i="1" s="1"/>
  <c r="I45" i="1"/>
  <c r="P44" i="1"/>
  <c r="O44" i="1"/>
  <c r="N44" i="1"/>
  <c r="L44" i="1"/>
  <c r="M44" i="1" s="1"/>
  <c r="I44" i="1"/>
  <c r="H44" i="1"/>
  <c r="F44" i="1"/>
  <c r="C44" i="1" s="1"/>
  <c r="E44" i="1"/>
  <c r="N43" i="1"/>
  <c r="L43" i="1"/>
  <c r="I43" i="1"/>
  <c r="H43" i="1"/>
  <c r="F43" i="1"/>
  <c r="G43" i="1" s="1"/>
  <c r="E43" i="1"/>
  <c r="N42" i="1"/>
  <c r="B42" i="1" s="1"/>
  <c r="K42" i="1"/>
  <c r="J42" i="1"/>
  <c r="H42" i="1"/>
  <c r="F42" i="1"/>
  <c r="E42" i="1"/>
  <c r="L41" i="1"/>
  <c r="K41" i="1"/>
  <c r="I41" i="1"/>
  <c r="P40" i="1"/>
  <c r="O40" i="1"/>
  <c r="N40" i="1"/>
  <c r="K40" i="1"/>
  <c r="H40" i="1"/>
  <c r="J40" i="1" s="1"/>
  <c r="F40" i="1"/>
  <c r="E40" i="1"/>
  <c r="O39" i="1"/>
  <c r="N39" i="1"/>
  <c r="M39" i="1"/>
  <c r="L39" i="1"/>
  <c r="K39" i="1"/>
  <c r="J39" i="1"/>
  <c r="I39" i="1"/>
  <c r="C39" i="1"/>
  <c r="B39" i="1"/>
  <c r="O38" i="1"/>
  <c r="N38" i="1"/>
  <c r="P38" i="1" s="1"/>
  <c r="M38" i="1"/>
  <c r="L38" i="1"/>
  <c r="K38" i="1"/>
  <c r="I38" i="1"/>
  <c r="H38" i="1"/>
  <c r="E38" i="1"/>
  <c r="O37" i="1"/>
  <c r="P37" i="1" s="1"/>
  <c r="L37" i="1"/>
  <c r="M37" i="1" s="1"/>
  <c r="I37" i="1"/>
  <c r="H37" i="1"/>
  <c r="B37" i="1"/>
  <c r="O36" i="1"/>
  <c r="N36" i="1"/>
  <c r="P36" i="1" s="1"/>
  <c r="K36" i="1"/>
  <c r="I36" i="1"/>
  <c r="H36" i="1"/>
  <c r="B36" i="1" s="1"/>
  <c r="E36" i="1"/>
  <c r="O35" i="1"/>
  <c r="P35" i="1" s="1"/>
  <c r="N35" i="1"/>
  <c r="M35" i="1"/>
  <c r="L35" i="1"/>
  <c r="K35" i="1"/>
  <c r="H35" i="1"/>
  <c r="F35" i="1"/>
  <c r="E35" i="1"/>
  <c r="B35" i="1" s="1"/>
  <c r="N34" i="1"/>
  <c r="L34" i="1"/>
  <c r="M34" i="1" s="1"/>
  <c r="K34" i="1"/>
  <c r="I34" i="1"/>
  <c r="J34" i="1" s="1"/>
  <c r="H34" i="1"/>
  <c r="F34" i="1"/>
  <c r="E34" i="1"/>
  <c r="B34" i="1" s="1"/>
  <c r="L33" i="1"/>
  <c r="K33" i="1"/>
  <c r="I33" i="1"/>
  <c r="E33" i="1"/>
  <c r="O32" i="1"/>
  <c r="P32" i="1" s="1"/>
  <c r="N32" i="1"/>
  <c r="L32" i="1"/>
  <c r="K32" i="1"/>
  <c r="J32" i="1"/>
  <c r="I32" i="1"/>
  <c r="H32" i="1"/>
  <c r="G32" i="1"/>
  <c r="F32" i="1"/>
  <c r="E32" i="1"/>
  <c r="B32" i="1"/>
  <c r="O31" i="1"/>
  <c r="P31" i="1" s="1"/>
  <c r="N31" i="1"/>
  <c r="L31" i="1"/>
  <c r="M31" i="1" s="1"/>
  <c r="K31" i="1"/>
  <c r="I31" i="1"/>
  <c r="J31" i="1" s="1"/>
  <c r="H31" i="1"/>
  <c r="F31" i="1"/>
  <c r="C31" i="1" s="1"/>
  <c r="D31" i="1" s="1"/>
  <c r="E31" i="1"/>
  <c r="B31" i="1"/>
  <c r="O30" i="1"/>
  <c r="N30" i="1"/>
  <c r="P30" i="1" s="1"/>
  <c r="M30" i="1"/>
  <c r="K30" i="1"/>
  <c r="I30" i="1"/>
  <c r="J30" i="1" s="1"/>
  <c r="H30" i="1"/>
  <c r="F30" i="1"/>
  <c r="E30" i="1"/>
  <c r="O29" i="1"/>
  <c r="P29" i="1" s="1"/>
  <c r="N29" i="1"/>
  <c r="L29" i="1"/>
  <c r="M29" i="1" s="1"/>
  <c r="H29" i="1"/>
  <c r="F29" i="1"/>
  <c r="E29" i="1"/>
  <c r="B29" i="1" s="1"/>
  <c r="O28" i="1"/>
  <c r="N28" i="1"/>
  <c r="L28" i="1"/>
  <c r="M28" i="1" s="1"/>
  <c r="K28" i="1"/>
  <c r="I28" i="1"/>
  <c r="J28" i="1" s="1"/>
  <c r="H28" i="1"/>
  <c r="F28" i="1"/>
  <c r="G28" i="1" s="1"/>
  <c r="E28" i="1"/>
  <c r="C28" i="1"/>
  <c r="O27" i="1"/>
  <c r="N27" i="1"/>
  <c r="L27" i="1"/>
  <c r="K27" i="1"/>
  <c r="M27" i="1" s="1"/>
  <c r="H27" i="1"/>
  <c r="F27" i="1"/>
  <c r="O26" i="1"/>
  <c r="P26" i="1" s="1"/>
  <c r="N26" i="1"/>
  <c r="L26" i="1"/>
  <c r="M26" i="1" s="1"/>
  <c r="K26" i="1"/>
  <c r="I26" i="1"/>
  <c r="J26" i="1" s="1"/>
  <c r="F26" i="1"/>
  <c r="E26" i="1"/>
  <c r="B26" i="1" s="1"/>
  <c r="P25" i="1"/>
  <c r="O25" i="1"/>
  <c r="N25" i="1"/>
  <c r="L25" i="1"/>
  <c r="M25" i="1" s="1"/>
  <c r="K25" i="1"/>
  <c r="I25" i="1"/>
  <c r="H25" i="1"/>
  <c r="E25" i="1"/>
  <c r="O24" i="1"/>
  <c r="P24" i="1" s="1"/>
  <c r="L24" i="1"/>
  <c r="K24" i="1"/>
  <c r="J24" i="1"/>
  <c r="I24" i="1"/>
  <c r="H24" i="1"/>
  <c r="B24" i="1" s="1"/>
  <c r="G24" i="1"/>
  <c r="F24" i="1"/>
  <c r="E24" i="1"/>
  <c r="O23" i="1"/>
  <c r="P23" i="1" s="1"/>
  <c r="N23" i="1"/>
  <c r="L23" i="1"/>
  <c r="M23" i="1" s="1"/>
  <c r="K23" i="1"/>
  <c r="I23" i="1"/>
  <c r="J23" i="1" s="1"/>
  <c r="H23" i="1"/>
  <c r="F23" i="1"/>
  <c r="C23" i="1" s="1"/>
  <c r="D23" i="1" s="1"/>
  <c r="E23" i="1"/>
  <c r="B23" i="1"/>
  <c r="P22" i="1"/>
  <c r="O22" i="1"/>
  <c r="N22" i="1"/>
  <c r="M22" i="1"/>
  <c r="L22" i="1"/>
  <c r="K22" i="1"/>
  <c r="I22" i="1"/>
  <c r="H22" i="1"/>
  <c r="F22" i="1"/>
  <c r="E22" i="1"/>
  <c r="O21" i="1"/>
  <c r="L21" i="1"/>
  <c r="M21" i="1" s="1"/>
  <c r="K21" i="1"/>
  <c r="H21" i="1"/>
  <c r="G21" i="1"/>
  <c r="F21" i="1"/>
  <c r="E21" i="1"/>
  <c r="O20" i="1"/>
  <c r="N20" i="1"/>
  <c r="I20" i="1"/>
  <c r="J20" i="1" s="1"/>
  <c r="F20" i="1"/>
  <c r="G20" i="1" s="1"/>
  <c r="E20" i="1"/>
  <c r="O19" i="1"/>
  <c r="N19" i="1"/>
  <c r="M19" i="1"/>
  <c r="L19" i="1"/>
  <c r="K19" i="1"/>
  <c r="J19" i="1"/>
  <c r="I19" i="1"/>
  <c r="H19" i="1"/>
  <c r="F19" i="1"/>
  <c r="E19" i="1"/>
  <c r="B19" i="1" s="1"/>
  <c r="C19" i="1"/>
  <c r="O18" i="1"/>
  <c r="L18" i="1"/>
  <c r="M18" i="1" s="1"/>
  <c r="K18" i="1"/>
  <c r="I18" i="1"/>
  <c r="C18" i="1" s="1"/>
  <c r="F18" i="1"/>
  <c r="G18" i="1" s="1"/>
  <c r="E18" i="1"/>
  <c r="P17" i="1"/>
  <c r="O17" i="1"/>
  <c r="N17" i="1"/>
  <c r="L17" i="1"/>
  <c r="K17" i="1"/>
  <c r="I17" i="1"/>
  <c r="H17" i="1"/>
  <c r="E17" i="1"/>
  <c r="O16" i="1"/>
  <c r="P16" i="1" s="1"/>
  <c r="N16" i="1"/>
  <c r="L16" i="1"/>
  <c r="K16" i="1"/>
  <c r="H16" i="1"/>
  <c r="B16" i="1" s="1"/>
  <c r="G16" i="1"/>
  <c r="F16" i="1"/>
  <c r="E16" i="1"/>
  <c r="O15" i="1"/>
  <c r="P15" i="1" s="1"/>
  <c r="N15" i="1"/>
  <c r="L15" i="1"/>
  <c r="M15" i="1" s="1"/>
  <c r="K15" i="1"/>
  <c r="I15" i="1"/>
  <c r="J15" i="1" s="1"/>
  <c r="G15" i="1"/>
  <c r="F15" i="1"/>
  <c r="E15" i="1"/>
  <c r="B15" i="1"/>
  <c r="N14" i="1"/>
  <c r="M14" i="1"/>
  <c r="L14" i="1"/>
  <c r="K14" i="1"/>
  <c r="I14" i="1"/>
  <c r="H14" i="1"/>
  <c r="F14" i="1"/>
  <c r="E14" i="1"/>
  <c r="P13" i="1"/>
  <c r="O13" i="1"/>
  <c r="N13" i="1"/>
  <c r="M13" i="1"/>
  <c r="L13" i="1"/>
  <c r="I13" i="1"/>
  <c r="J13" i="1" s="1"/>
  <c r="H13" i="1"/>
  <c r="E13" i="1"/>
  <c r="B13" i="1" s="1"/>
  <c r="O12" i="1"/>
  <c r="N12" i="1"/>
  <c r="L12" i="1"/>
  <c r="K12" i="1"/>
  <c r="I12" i="1"/>
  <c r="J12" i="1" s="1"/>
  <c r="H12" i="1"/>
  <c r="O11" i="1"/>
  <c r="P11" i="1" s="1"/>
  <c r="L11" i="1"/>
  <c r="K11" i="1"/>
  <c r="H11" i="1"/>
  <c r="J11" i="1" s="1"/>
  <c r="B11" i="1"/>
  <c r="O10" i="1"/>
  <c r="P10" i="1" s="1"/>
  <c r="N10" i="1"/>
  <c r="K10" i="1"/>
  <c r="I10" i="1"/>
  <c r="J10" i="1" s="1"/>
  <c r="E10" i="1"/>
  <c r="B10" i="1"/>
  <c r="O9" i="1"/>
  <c r="N9" i="1"/>
  <c r="M9" i="1"/>
  <c r="L9" i="1"/>
  <c r="K9" i="1"/>
  <c r="I9" i="1"/>
  <c r="H9" i="1"/>
  <c r="F9" i="1"/>
  <c r="E9" i="1"/>
  <c r="O8" i="1"/>
  <c r="N8" i="1"/>
  <c r="L8" i="1"/>
  <c r="K8" i="1"/>
  <c r="F8" i="1"/>
  <c r="E8" i="1"/>
  <c r="M20" i="1" l="1"/>
  <c r="C20" i="1"/>
  <c r="B51" i="4"/>
  <c r="N46" i="1"/>
  <c r="N52" i="1" s="1"/>
  <c r="C50" i="1"/>
  <c r="G50" i="1"/>
  <c r="D19" i="1"/>
  <c r="X51" i="3"/>
  <c r="Y51" i="3" s="1"/>
  <c r="D41" i="4"/>
  <c r="L42" i="1"/>
  <c r="M42" i="1" s="1"/>
  <c r="D20" i="5"/>
  <c r="N21" i="1"/>
  <c r="P21" i="1" s="1"/>
  <c r="L46" i="1"/>
  <c r="J9" i="1"/>
  <c r="P12" i="1"/>
  <c r="M17" i="1"/>
  <c r="K20" i="1"/>
  <c r="G31" i="1"/>
  <c r="G34" i="1"/>
  <c r="J38" i="1"/>
  <c r="D39" i="1"/>
  <c r="B40" i="1"/>
  <c r="G42" i="1"/>
  <c r="B47" i="1"/>
  <c r="J50" i="2"/>
  <c r="I51" i="2"/>
  <c r="J51" i="2" s="1"/>
  <c r="N51" i="3"/>
  <c r="P51" i="3" s="1"/>
  <c r="P45" i="3"/>
  <c r="S45" i="4"/>
  <c r="AD51" i="4"/>
  <c r="AE51" i="4" s="1"/>
  <c r="D9" i="5"/>
  <c r="C45" i="5"/>
  <c r="D13" i="5"/>
  <c r="O14" i="1"/>
  <c r="P14" i="1" s="1"/>
  <c r="C50" i="5"/>
  <c r="D46" i="5"/>
  <c r="M8" i="1"/>
  <c r="F10" i="1"/>
  <c r="C12" i="1"/>
  <c r="J18" i="1"/>
  <c r="G19" i="1"/>
  <c r="P19" i="1"/>
  <c r="J22" i="1"/>
  <c r="B25" i="1"/>
  <c r="B28" i="1"/>
  <c r="D28" i="1" s="1"/>
  <c r="P28" i="1"/>
  <c r="C32" i="1"/>
  <c r="D32" i="1" s="1"/>
  <c r="M32" i="1"/>
  <c r="J33" i="1"/>
  <c r="J37" i="1"/>
  <c r="C40" i="1"/>
  <c r="D40" i="1" s="1"/>
  <c r="G40" i="1"/>
  <c r="J41" i="1"/>
  <c r="C41" i="1"/>
  <c r="D41" i="1" s="1"/>
  <c r="J44" i="1"/>
  <c r="G47" i="1"/>
  <c r="B45" i="2"/>
  <c r="D12" i="2"/>
  <c r="F13" i="1"/>
  <c r="F17" i="1"/>
  <c r="D16" i="2"/>
  <c r="D37" i="2"/>
  <c r="B50" i="2"/>
  <c r="E49" i="1"/>
  <c r="D49" i="2"/>
  <c r="I29" i="1"/>
  <c r="J29" i="1" s="1"/>
  <c r="D28" i="3"/>
  <c r="D40" i="3"/>
  <c r="D44" i="3"/>
  <c r="AW51" i="3"/>
  <c r="BQ51" i="3"/>
  <c r="BR51" i="3" s="1"/>
  <c r="BR45" i="3"/>
  <c r="I47" i="1"/>
  <c r="D46" i="3"/>
  <c r="P50" i="3"/>
  <c r="AW51" i="4"/>
  <c r="B33" i="1"/>
  <c r="J45" i="1"/>
  <c r="AB50" i="4"/>
  <c r="AA51" i="4"/>
  <c r="AB51" i="4" s="1"/>
  <c r="G23" i="1"/>
  <c r="J25" i="1"/>
  <c r="G35" i="1"/>
  <c r="L36" i="1"/>
  <c r="M36" i="1" s="1"/>
  <c r="J43" i="1"/>
  <c r="C50" i="2"/>
  <c r="F48" i="1"/>
  <c r="AD51" i="3"/>
  <c r="AE51" i="3" s="1"/>
  <c r="AE45" i="3"/>
  <c r="C8" i="1"/>
  <c r="P8" i="1"/>
  <c r="C14" i="1"/>
  <c r="D14" i="1" s="1"/>
  <c r="G14" i="1"/>
  <c r="B20" i="1"/>
  <c r="C24" i="1"/>
  <c r="D24" i="1" s="1"/>
  <c r="M24" i="1"/>
  <c r="G26" i="1"/>
  <c r="C29" i="1"/>
  <c r="D29" i="1" s="1"/>
  <c r="B30" i="1"/>
  <c r="M43" i="1"/>
  <c r="D13" i="2"/>
  <c r="D39" i="2"/>
  <c r="D47" i="2"/>
  <c r="C45" i="3"/>
  <c r="D45" i="3" s="1"/>
  <c r="D7" i="3"/>
  <c r="I8" i="1"/>
  <c r="BJ51" i="3"/>
  <c r="BL51" i="3" s="1"/>
  <c r="BL45" i="3"/>
  <c r="BL50" i="3"/>
  <c r="F51" i="5"/>
  <c r="G51" i="5" s="1"/>
  <c r="G45" i="5"/>
  <c r="C22" i="1"/>
  <c r="D22" i="1" s="1"/>
  <c r="G22" i="1"/>
  <c r="BZ51" i="3"/>
  <c r="CA51" i="3" s="1"/>
  <c r="CA45" i="3"/>
  <c r="D45" i="2"/>
  <c r="C51" i="2"/>
  <c r="BH51" i="4"/>
  <c r="BI51" i="4" s="1"/>
  <c r="BI45" i="4"/>
  <c r="B45" i="5"/>
  <c r="B51" i="5" s="1"/>
  <c r="P20" i="1"/>
  <c r="M33" i="1"/>
  <c r="B45" i="3"/>
  <c r="AZ45" i="4"/>
  <c r="AY51" i="4"/>
  <c r="AZ51" i="4" s="1"/>
  <c r="G8" i="1"/>
  <c r="B12" i="1"/>
  <c r="C30" i="1"/>
  <c r="D30" i="1" s="1"/>
  <c r="G30" i="1"/>
  <c r="D15" i="3"/>
  <c r="I16" i="1"/>
  <c r="I27" i="1"/>
  <c r="J27" i="1" s="1"/>
  <c r="D26" i="3"/>
  <c r="U51" i="3"/>
  <c r="V51" i="3" s="1"/>
  <c r="V45" i="3"/>
  <c r="AG51" i="3"/>
  <c r="AH51" i="3" s="1"/>
  <c r="AH45" i="3"/>
  <c r="BC50" i="3"/>
  <c r="D9" i="4"/>
  <c r="L10" i="1"/>
  <c r="M10" i="1" s="1"/>
  <c r="D29" i="4"/>
  <c r="F25" i="1"/>
  <c r="D24" i="2"/>
  <c r="D20" i="3"/>
  <c r="I21" i="1"/>
  <c r="J21" i="1" s="1"/>
  <c r="D41" i="5"/>
  <c r="O42" i="1"/>
  <c r="P42" i="1" s="1"/>
  <c r="B14" i="1"/>
  <c r="E46" i="1"/>
  <c r="D19" i="4"/>
  <c r="D39" i="4"/>
  <c r="C45" i="4"/>
  <c r="D45" i="4" s="1"/>
  <c r="V45" i="4"/>
  <c r="D33" i="5"/>
  <c r="O34" i="1"/>
  <c r="P34" i="1" s="1"/>
  <c r="B9" i="1"/>
  <c r="B17" i="1"/>
  <c r="G29" i="1"/>
  <c r="C38" i="1"/>
  <c r="O47" i="1"/>
  <c r="H8" i="1"/>
  <c r="H46" i="1" s="1"/>
  <c r="C9" i="1"/>
  <c r="D9" i="1" s="1"/>
  <c r="G9" i="1"/>
  <c r="P9" i="1"/>
  <c r="M11" i="1"/>
  <c r="M12" i="1"/>
  <c r="J14" i="1"/>
  <c r="C15" i="1"/>
  <c r="D15" i="1" s="1"/>
  <c r="M16" i="1"/>
  <c r="J17" i="1"/>
  <c r="C21" i="1"/>
  <c r="B22" i="1"/>
  <c r="E27" i="1"/>
  <c r="B27" i="1" s="1"/>
  <c r="P27" i="1"/>
  <c r="F36" i="1"/>
  <c r="B38" i="1"/>
  <c r="C43" i="1"/>
  <c r="B44" i="1"/>
  <c r="D44" i="1" s="1"/>
  <c r="G44" i="1"/>
  <c r="D25" i="2"/>
  <c r="F51" i="2"/>
  <c r="D10" i="3"/>
  <c r="D14" i="3"/>
  <c r="D34" i="3"/>
  <c r="I35" i="1"/>
  <c r="J35" i="1" s="1"/>
  <c r="AI51" i="3"/>
  <c r="AK51" i="3" s="1"/>
  <c r="M50" i="3"/>
  <c r="D12" i="4"/>
  <c r="L47" i="1"/>
  <c r="C50" i="4"/>
  <c r="K50" i="1"/>
  <c r="B50" i="1" s="1"/>
  <c r="D49" i="4"/>
  <c r="P43" i="1"/>
  <c r="I51" i="5"/>
  <c r="J51" i="5" s="1"/>
  <c r="J50" i="5"/>
  <c r="C26" i="1"/>
  <c r="D26" i="1" s="1"/>
  <c r="C34" i="1"/>
  <c r="D34" i="1" s="1"/>
  <c r="J48" i="1"/>
  <c r="F51" i="1"/>
  <c r="E51" i="2"/>
  <c r="D19" i="3"/>
  <c r="H51" i="1"/>
  <c r="D42" i="4"/>
  <c r="D43" i="4"/>
  <c r="AG51" i="4"/>
  <c r="AH51" i="4" s="1"/>
  <c r="AH45" i="4"/>
  <c r="AT45" i="4"/>
  <c r="BE51" i="4"/>
  <c r="BF51" i="4" s="1"/>
  <c r="AI51" i="4"/>
  <c r="AK51" i="4" s="1"/>
  <c r="D23" i="5"/>
  <c r="Q51" i="5"/>
  <c r="D27" i="5"/>
  <c r="P45" i="2"/>
  <c r="D9" i="3"/>
  <c r="D32" i="3"/>
  <c r="D43" i="3"/>
  <c r="F51" i="3"/>
  <c r="G45" i="3"/>
  <c r="BB51" i="3"/>
  <c r="BC51" i="3" s="1"/>
  <c r="BC45" i="3"/>
  <c r="AB50" i="3"/>
  <c r="AK50" i="3"/>
  <c r="CA50" i="3"/>
  <c r="D44" i="4"/>
  <c r="D48" i="4"/>
  <c r="D29" i="5"/>
  <c r="O45" i="1"/>
  <c r="P45" i="1" s="1"/>
  <c r="D44" i="5"/>
  <c r="M51" i="5"/>
  <c r="V51" i="5"/>
  <c r="S50" i="5"/>
  <c r="G51" i="4"/>
  <c r="BC51" i="4"/>
  <c r="D32" i="5"/>
  <c r="F33" i="1"/>
  <c r="J36" i="1"/>
  <c r="B48" i="1"/>
  <c r="D8" i="2"/>
  <c r="D34" i="2"/>
  <c r="G50" i="2"/>
  <c r="D31" i="3"/>
  <c r="Z51" i="3"/>
  <c r="B51" i="3" s="1"/>
  <c r="BV51" i="3"/>
  <c r="D7" i="4"/>
  <c r="D17" i="4"/>
  <c r="D37" i="4"/>
  <c r="G45" i="4"/>
  <c r="P45" i="4"/>
  <c r="BK51" i="4"/>
  <c r="BL51" i="4" s="1"/>
  <c r="BL45" i="4"/>
  <c r="BU51" i="4"/>
  <c r="Y50" i="4"/>
  <c r="D7" i="5"/>
  <c r="D24" i="5"/>
  <c r="V45" i="5"/>
  <c r="R51" i="5"/>
  <c r="D10" i="5"/>
  <c r="D42" i="5"/>
  <c r="N18" i="1"/>
  <c r="B18" i="1" s="1"/>
  <c r="D18" i="1" s="1"/>
  <c r="P39" i="1"/>
  <c r="B43" i="1"/>
  <c r="D10" i="2"/>
  <c r="D36" i="2"/>
  <c r="F37" i="1"/>
  <c r="K46" i="1"/>
  <c r="F11" i="1"/>
  <c r="O33" i="1"/>
  <c r="P33" i="1" s="1"/>
  <c r="M41" i="1"/>
  <c r="O51" i="2"/>
  <c r="P51" i="2" s="1"/>
  <c r="D17" i="3"/>
  <c r="D25" i="3"/>
  <c r="D39" i="3"/>
  <c r="I51" i="3"/>
  <c r="J51" i="3" s="1"/>
  <c r="J45" i="3"/>
  <c r="R51" i="3"/>
  <c r="S51" i="3" s="1"/>
  <c r="AA51" i="3"/>
  <c r="BE51" i="3"/>
  <c r="BF51" i="3" s="1"/>
  <c r="BF45" i="3"/>
  <c r="BN51" i="3"/>
  <c r="BO51" i="3" s="1"/>
  <c r="BW51" i="3"/>
  <c r="BX51" i="3" s="1"/>
  <c r="AZ50" i="3"/>
  <c r="D14" i="4"/>
  <c r="B50" i="4"/>
  <c r="AW50" i="4"/>
  <c r="AU51" i="4"/>
  <c r="O51" i="4"/>
  <c r="P51" i="4" s="1"/>
  <c r="S45" i="3"/>
  <c r="AQ45" i="3"/>
  <c r="BO45" i="3"/>
  <c r="BU45" i="4"/>
  <c r="X51" i="4"/>
  <c r="Y51" i="4" s="1"/>
  <c r="AB45" i="3"/>
  <c r="AZ45" i="3"/>
  <c r="BX45" i="3"/>
  <c r="BF45" i="4"/>
  <c r="B49" i="1" l="1"/>
  <c r="D49" i="1" s="1"/>
  <c r="E51" i="1"/>
  <c r="D45" i="5"/>
  <c r="C51" i="5"/>
  <c r="D51" i="5" s="1"/>
  <c r="E52" i="1"/>
  <c r="G25" i="1"/>
  <c r="C25" i="1"/>
  <c r="D25" i="1" s="1"/>
  <c r="C45" i="1"/>
  <c r="D45" i="1" s="1"/>
  <c r="D12" i="1"/>
  <c r="C37" i="1"/>
  <c r="D37" i="1" s="1"/>
  <c r="G37" i="1"/>
  <c r="S51" i="5"/>
  <c r="C51" i="3"/>
  <c r="D51" i="3" s="1"/>
  <c r="G51" i="3"/>
  <c r="D43" i="1"/>
  <c r="H52" i="1"/>
  <c r="K51" i="1"/>
  <c r="K52" i="1" s="1"/>
  <c r="C27" i="1"/>
  <c r="D27" i="1" s="1"/>
  <c r="B8" i="1"/>
  <c r="J8" i="1"/>
  <c r="I46" i="1"/>
  <c r="C10" i="1"/>
  <c r="D10" i="1" s="1"/>
  <c r="G10" i="1"/>
  <c r="F46" i="1"/>
  <c r="G27" i="1"/>
  <c r="D20" i="1"/>
  <c r="D8" i="1"/>
  <c r="C51" i="4"/>
  <c r="D51" i="4" s="1"/>
  <c r="C42" i="1"/>
  <c r="D42" i="1" s="1"/>
  <c r="M50" i="1"/>
  <c r="D50" i="4"/>
  <c r="C16" i="1"/>
  <c r="D16" i="1" s="1"/>
  <c r="J16" i="1"/>
  <c r="O46" i="1"/>
  <c r="C13" i="1"/>
  <c r="D13" i="1" s="1"/>
  <c r="G13" i="1"/>
  <c r="D50" i="1"/>
  <c r="G11" i="1"/>
  <c r="C11" i="1"/>
  <c r="D11" i="1" s="1"/>
  <c r="D38" i="1"/>
  <c r="G17" i="1"/>
  <c r="C17" i="1"/>
  <c r="D17" i="1" s="1"/>
  <c r="AB51" i="3"/>
  <c r="L51" i="1"/>
  <c r="M51" i="1" s="1"/>
  <c r="M47" i="1"/>
  <c r="G51" i="2"/>
  <c r="B21" i="1"/>
  <c r="D21" i="1" s="1"/>
  <c r="D51" i="2"/>
  <c r="C48" i="1"/>
  <c r="D48" i="1" s="1"/>
  <c r="G48" i="1"/>
  <c r="I51" i="1"/>
  <c r="J51" i="1" s="1"/>
  <c r="J47" i="1"/>
  <c r="C47" i="1"/>
  <c r="G33" i="1"/>
  <c r="C33" i="1"/>
  <c r="D33" i="1" s="1"/>
  <c r="P47" i="1"/>
  <c r="O51" i="1"/>
  <c r="P51" i="1" s="1"/>
  <c r="M46" i="1"/>
  <c r="G51" i="1"/>
  <c r="C36" i="1"/>
  <c r="D36" i="1" s="1"/>
  <c r="G36" i="1"/>
  <c r="P18" i="1"/>
  <c r="G49" i="1"/>
  <c r="D50" i="2"/>
  <c r="B51" i="2"/>
  <c r="C35" i="1"/>
  <c r="D35" i="1" s="1"/>
  <c r="I52" i="1" l="1"/>
  <c r="J52" i="1" s="1"/>
  <c r="J46" i="1"/>
  <c r="L52" i="1"/>
  <c r="M52" i="1" s="1"/>
  <c r="P46" i="1"/>
  <c r="O52" i="1"/>
  <c r="P52" i="1" s="1"/>
  <c r="C46" i="1"/>
  <c r="B46" i="1"/>
  <c r="B51" i="1"/>
  <c r="G46" i="1"/>
  <c r="F52" i="1"/>
  <c r="G52" i="1" s="1"/>
  <c r="D47" i="1"/>
  <c r="C51" i="1"/>
  <c r="B52" i="1" l="1"/>
  <c r="D46" i="1"/>
  <c r="C52" i="1"/>
  <c r="D52" i="1" s="1"/>
  <c r="D51" i="1"/>
</calcChain>
</file>

<file path=xl/sharedStrings.xml><?xml version="1.0" encoding="utf-8"?>
<sst xmlns="http://schemas.openxmlformats.org/spreadsheetml/2006/main" count="519" uniqueCount="122">
  <si>
    <t>Сведения о предоставленных из бюджета Саратовской области межбюджетных трансфертах бюджетам муниципальных образований</t>
  </si>
  <si>
    <t>за I полугодие 2017 года</t>
  </si>
  <si>
    <t>(тыс.рублей)</t>
  </si>
  <si>
    <t>Наименование муниципальных образований</t>
  </si>
  <si>
    <t>Всего</t>
  </si>
  <si>
    <t>в том числе</t>
  </si>
  <si>
    <t>Дотации</t>
  </si>
  <si>
    <t>Субвенции</t>
  </si>
  <si>
    <t>Субсидии</t>
  </si>
  <si>
    <t xml:space="preserve">Иные межбюджетные трансферты
</t>
  </si>
  <si>
    <t>план</t>
  </si>
  <si>
    <t>факт</t>
  </si>
  <si>
    <t>% исполнения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</si>
  <si>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</si>
  <si>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</si>
  <si>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</si>
  <si>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</si>
  <si>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</si>
  <si>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</si>
  <si>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</si>
  <si>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</si>
  <si>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</si>
  <si>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</si>
  <si>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</si>
  <si>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</si>
  <si>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</si>
  <si>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</si>
  <si>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</si>
  <si>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</si>
  <si>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</si>
  <si>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</si>
  <si>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</si>
  <si>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</si>
  <si>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</si>
  <si>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</si>
  <si>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</si>
  <si>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</si>
  <si>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</si>
  <si>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</si>
  <si>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</si>
  <si>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</si>
  <si>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</si>
  <si>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</si>
  <si>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</si>
  <si>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</si>
  <si>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</si>
  <si>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</si>
  <si>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</si>
  <si>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</si>
  <si>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</si>
  <si>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</si>
  <si>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Итого по муниципальным районам области</t>
  </si>
  <si>
    <t>г. Саратов</t>
  </si>
  <si>
    <t>ЗАТО Михайловский</t>
  </si>
  <si>
    <t>ЗАТО Светлый</t>
  </si>
  <si>
    <t>ЗАТО Шиханы</t>
  </si>
  <si>
    <t>Итого по городским округам области</t>
  </si>
  <si>
    <t>Дотации, всего</t>
  </si>
  <si>
    <t>из них</t>
  </si>
  <si>
    <t>на выравнивание бюджетной обеспеченности муниципальных районов (городских округов) области</t>
  </si>
  <si>
    <t>на выравнивание
бюджетной обеспеченности поселений области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</si>
  <si>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</si>
  <si>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поддержку мер по обеспечению сбалансированности бюджетов</t>
  </si>
  <si>
    <t>Субвенции, всего</t>
  </si>
  <si>
    <t>на финансовое
обеспечение образовательной деятельности муниципальных
дошкольных образовательных организаций</t>
  </si>
  <si>
    <t>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</si>
  <si>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на организацию предоставления на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</si>
  <si>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на финансовое обеспечение образовательной деятельности муниципальных общеобразовательных учреждений</t>
  </si>
  <si>
    <t>на предоставление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</t>
  </si>
  <si>
    <t xml:space="preserve">на осуществление переданных полномочий по предоставлению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
</t>
  </si>
  <si>
    <t>на предоставление субсидии частным дошкольным образовательным организациям на возмещение затрат на обеспечение образовательной деятельности</t>
  </si>
  <si>
    <t>на организацию осуществления переданных полномочий по предоставлению субсидии частным дошкольным образовательным организациям на возмещение затрат на обеспечение образовательной деятельности</t>
  </si>
  <si>
    <t>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</si>
  <si>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</si>
  <si>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</si>
  <si>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</si>
  <si>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
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</si>
  <si>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 xml:space="preserve"> на исполнение государственных полномочий по расчету и предоставлению дотаций бюджетам поселений</t>
  </si>
  <si>
    <t xml:space="preserve">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
</t>
  </si>
  <si>
    <t>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</si>
  <si>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</si>
  <si>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</si>
  <si>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на осуществление органами местного самоуправления отдельных государственных полномочий по осуществлению деятельности по опеке
и попечительству в отношении совершеннолетних граждан</t>
  </si>
  <si>
    <t>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</si>
  <si>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на осуществление органами местного самоуправления отдельных государственных полномочий по государственному управлению охраной труда</t>
  </si>
  <si>
    <t>на осуществление органами местного самоуправления отдельных государственных полномочий по проведению мероприятий по отлову и содержанию безнадзорных животных</t>
  </si>
  <si>
    <t xml:space="preserve">на осуществление органами местного самоуправления отдельных государственных полномочий по организации проведения мероприятий по отлову и содержанию безнадзорных животных
</t>
  </si>
  <si>
    <t>на осуществление органами местного самоуправления поселений и органами местного самоуправления городских округов полномочий по первичному
воинскому учету на территориях, где отсутствуют военные комиссариаты</t>
  </si>
  <si>
    <t>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</si>
  <si>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%  исполнения</t>
  </si>
  <si>
    <t>Субсидии, всего</t>
  </si>
  <si>
    <t xml:space="preserve"> на обеспечение деятельности муниципальных
бизнес-инкубаторов</t>
  </si>
  <si>
    <t>на реализацию мероприятий по обеспечению доступности приоритетных объектов и услуг в приоритетных сферах жизнедеятельности инвалидов
и других маломобильных групп населения</t>
  </si>
  <si>
    <t>на приобретение искусственного
покрытия для футбольных полей профильных спортивных школ,
включая его доставку и сертификацию полей</t>
  </si>
  <si>
    <t xml:space="preserve">на обеспечение мероприятий по переселению граждан из аварийного жилищного фонда
</t>
  </si>
  <si>
    <t>на поддержку творческой
деятельности муниципальных театров в городах с численностью населения до 300 тысяч человек</t>
  </si>
  <si>
    <t>на создание в общеобразовательных организациях, расположенных в сельской местности, условий для занятий физической культурой и спортом</t>
  </si>
  <si>
    <t>на создание в дошкольных образовательных организациях (в том числе в организациях, осуществляющих образовательную деятельность по адаптированным основным
общеобразовательным программам) условий для получения детьми-инвалидами качественного образования</t>
  </si>
  <si>
    <t>на реализацию мероприятий по содействию созданию (исходя из прогнозируемой потребности) новых мест в общеобразовательных организациях</t>
  </si>
  <si>
    <t>на обеспечение развития и укрепления материально-технической базы муниципальных домов культуры</t>
  </si>
  <si>
    <t>на обеспечение расходных обязательств, связанных с повышением оплаты труда отдельным категориям работников бюджетной сферы в целях реализации Указов Президента Российской Федерации от 7 мая 2012 года № 597 «О мероприятиях по реализации государственной социальной политики» и от 1 июня 2012 года № 761 «О национальной стратегии действий в интересах детей на 2012 - 2017 годы»</t>
  </si>
  <si>
    <t>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</si>
  <si>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на осуществление дорожной деятельности в отношении автомобильных дорог общего пользования местного значения Саратовской агломерации в границах
городских поселений области в рамках
приоритетного проекта «Безопасные и качественные дороги» за счет средств областного дорожного фонда</t>
  </si>
  <si>
    <t>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</si>
  <si>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на комплексное обустройство объектами социальной и инженерной инфраструктуры населенных пунктов, расположенных в сельской местности, на строительство
и реконструкцию автомобильных дорог</t>
  </si>
  <si>
    <t xml:space="preserve">на исполнение муниципальных программ в целях реализации мероприятий подпрограммы «Стимулирование программ развития жилищного строительства субъектов Российской Федерации» федеральной целевой программы «Жилище»
на 2015-2020 годы
</t>
  </si>
  <si>
    <t>на поддержку муниципальных программ формирования современной городской среды</t>
  </si>
  <si>
    <t>на поддержку обустройства мест массового отдыха населения (городских парков)</t>
  </si>
  <si>
    <t>на обеспечение жильем молодых семей</t>
  </si>
  <si>
    <t>на поддержку отрасли культуры на комплектование книжных фондов муниципальных общедоступных библиотек</t>
  </si>
  <si>
    <t>на поддержку отрасли культуры на государственную поддержку муниципальных учреждений культуры, находящихся на территории сельских поселений</t>
  </si>
  <si>
    <t>на поддержку отрасли культуры на подключение муниципальных общедоступных библиотек к информационно-теле­коммуникационной сети «Интернет» и развитие библиотечного дела с учетом задачи расширения информационных технологий и оцифровки</t>
  </si>
  <si>
    <t>на поддержку отрасли культуры на государственную поддержку лучших работников муниципальных учреждений культуры, находящихся на территории сельских поселений</t>
  </si>
  <si>
    <t xml:space="preserve">на софинансирование расходных обязательств по реализации мероприятий муниципальных программ развития малого и среднего предпринимательства
монопрофильных муниципальных образований
</t>
  </si>
  <si>
    <t xml:space="preserve">Иные межбюджетные трансферты, всего
</t>
  </si>
  <si>
    <t>на погашение кредиторской задолженности за выполненные в 2016 году объемы работ по капитальному ремонту, ремонту и содержанию автомобильных дорог общего пользования местного значения за счет неиспользованного остатка средств областного дорожного фонда прошлого года</t>
  </si>
  <si>
    <t>на осуществление
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
областного дорожного фонда</t>
  </si>
  <si>
    <t xml:space="preserve"> в целях обеспечения надлежащего осуществления полномочий по решению вопросов местного значения</t>
  </si>
  <si>
    <t>на капитальный ремонт зданий муниципальных общеобразовательных учреждений</t>
  </si>
  <si>
    <t xml:space="preserve"> в целях проведения работ по благоустройству набережной и строительству эллингов, а также для благоустройства пешеходной зоны </t>
  </si>
  <si>
    <t>за счет средств, выделяемых из резервного фонда Правительства Саратовской области*</t>
  </si>
  <si>
    <t>* в соответствии с бюджетной росписью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</si>
</sst>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 x14ac:knownFonts="1">
    <font>
      <sz val="12"/>
      <color theme="1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2"/>
      <charset val="204"/>
    </font>
    <font>
      <sz val="11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sz val="12"/>
      <name val="Times New Roman"/>
      <family val="2"/>
      <charset val="204"/>
    </font>
    <font>
      <b/>
      <sz val="11"/>
      <name val="Times New Roman"/>
      <family val="2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164" fontId="5" fillId="0" borderId="2" xfId="0" applyNumberFormat="1" applyFont="1" applyBorder="1"/>
    <xf numFmtId="165" fontId="5" fillId="0" borderId="2" xfId="0" applyNumberFormat="1" applyFont="1" applyBorder="1"/>
    <xf numFmtId="0" fontId="6" fillId="7" borderId="2" xfId="0" applyFont="1" applyFill="1" applyBorder="1" applyAlignment="1">
      <alignment wrapText="1"/>
    </xf>
    <xf numFmtId="164" fontId="3" fillId="7" borderId="2" xfId="0" applyNumberFormat="1" applyFont="1" applyFill="1" applyBorder="1"/>
    <xf numFmtId="165" fontId="3" fillId="7" borderId="2" xfId="0" applyNumberFormat="1" applyFont="1" applyFill="1" applyBorder="1"/>
    <xf numFmtId="0" fontId="6" fillId="2" borderId="2" xfId="0" applyFont="1" applyFill="1" applyBorder="1" applyAlignment="1">
      <alignment wrapText="1"/>
    </xf>
    <xf numFmtId="164" fontId="3" fillId="2" borderId="2" xfId="0" applyNumberFormat="1" applyFont="1" applyFill="1" applyBorder="1"/>
    <xf numFmtId="165" fontId="3" fillId="2" borderId="2" xfId="0" applyNumberFormat="1" applyFont="1" applyFill="1" applyBorder="1"/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164" fontId="3" fillId="0" borderId="2" xfId="0" applyNumberFormat="1" applyFont="1" applyBorder="1"/>
    <xf numFmtId="165" fontId="3" fillId="0" borderId="2" xfId="0" applyNumberFormat="1" applyFont="1" applyBorder="1"/>
    <xf numFmtId="164" fontId="4" fillId="0" borderId="2" xfId="0" applyNumberFormat="1" applyFont="1" applyBorder="1"/>
    <xf numFmtId="165" fontId="4" fillId="0" borderId="2" xfId="0" applyNumberFormat="1" applyFont="1" applyBorder="1"/>
    <xf numFmtId="0" fontId="4" fillId="0" borderId="2" xfId="0" applyFont="1" applyBorder="1"/>
    <xf numFmtId="164" fontId="4" fillId="0" borderId="8" xfId="0" applyNumberFormat="1" applyFont="1" applyBorder="1"/>
    <xf numFmtId="0" fontId="0" fillId="0" borderId="2" xfId="0" applyBorder="1"/>
    <xf numFmtId="0" fontId="6" fillId="8" borderId="7" xfId="0" applyFont="1" applyFill="1" applyBorder="1" applyAlignment="1">
      <alignment wrapText="1"/>
    </xf>
    <xf numFmtId="164" fontId="3" fillId="8" borderId="2" xfId="0" applyNumberFormat="1" applyFont="1" applyFill="1" applyBorder="1"/>
    <xf numFmtId="165" fontId="3" fillId="8" borderId="2" xfId="0" applyNumberFormat="1" applyFont="1" applyFill="1" applyBorder="1"/>
    <xf numFmtId="0" fontId="5" fillId="8" borderId="2" xfId="0" applyFont="1" applyFill="1" applyBorder="1"/>
    <xf numFmtId="165" fontId="3" fillId="8" borderId="8" xfId="0" applyNumberFormat="1" applyFont="1" applyFill="1" applyBorder="1"/>
    <xf numFmtId="0" fontId="5" fillId="0" borderId="2" xfId="0" applyFont="1" applyBorder="1"/>
    <xf numFmtId="164" fontId="5" fillId="0" borderId="8" xfId="0" applyNumberFormat="1" applyFont="1" applyBorder="1"/>
    <xf numFmtId="0" fontId="6" fillId="3" borderId="9" xfId="0" applyFont="1" applyFill="1" applyBorder="1" applyAlignment="1">
      <alignment wrapText="1"/>
    </xf>
    <xf numFmtId="164" fontId="3" fillId="3" borderId="10" xfId="0" applyNumberFormat="1" applyFont="1" applyFill="1" applyBorder="1"/>
    <xf numFmtId="165" fontId="3" fillId="3" borderId="10" xfId="0" applyNumberFormat="1" applyFont="1" applyFill="1" applyBorder="1"/>
    <xf numFmtId="165" fontId="3" fillId="3" borderId="11" xfId="0" applyNumberFormat="1" applyFont="1" applyFill="1" applyBorder="1"/>
    <xf numFmtId="0" fontId="4" fillId="0" borderId="0" xfId="0" applyFont="1" applyBorder="1" applyAlignment="1">
      <alignment horizontal="right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64" fontId="7" fillId="0" borderId="2" xfId="0" applyNumberFormat="1" applyFont="1" applyBorder="1"/>
    <xf numFmtId="165" fontId="7" fillId="0" borderId="2" xfId="0" applyNumberFormat="1" applyFont="1" applyBorder="1"/>
    <xf numFmtId="0" fontId="1" fillId="0" borderId="2" xfId="0" applyFont="1" applyBorder="1"/>
    <xf numFmtId="164" fontId="8" fillId="0" borderId="2" xfId="0" applyNumberFormat="1" applyFont="1" applyBorder="1"/>
    <xf numFmtId="164" fontId="7" fillId="0" borderId="8" xfId="0" applyNumberFormat="1" applyFont="1" applyBorder="1"/>
    <xf numFmtId="0" fontId="9" fillId="0" borderId="2" xfId="0" applyFont="1" applyBorder="1"/>
    <xf numFmtId="165" fontId="8" fillId="0" borderId="2" xfId="0" applyNumberFormat="1" applyFont="1" applyBorder="1"/>
    <xf numFmtId="0" fontId="6" fillId="9" borderId="7" xfId="0" applyFont="1" applyFill="1" applyBorder="1" applyAlignment="1">
      <alignment wrapText="1"/>
    </xf>
    <xf numFmtId="164" fontId="3" fillId="9" borderId="2" xfId="0" applyNumberFormat="1" applyFont="1" applyFill="1" applyBorder="1"/>
    <xf numFmtId="164" fontId="10" fillId="9" borderId="2" xfId="0" applyNumberFormat="1" applyFont="1" applyFill="1" applyBorder="1"/>
    <xf numFmtId="164" fontId="10" fillId="9" borderId="8" xfId="0" applyNumberFormat="1" applyFont="1" applyFill="1" applyBorder="1"/>
    <xf numFmtId="165" fontId="10" fillId="9" borderId="2" xfId="0" applyNumberFormat="1" applyFont="1" applyFill="1" applyBorder="1"/>
    <xf numFmtId="0" fontId="6" fillId="4" borderId="9" xfId="0" applyFont="1" applyFill="1" applyBorder="1" applyAlignment="1">
      <alignment wrapText="1"/>
    </xf>
    <xf numFmtId="164" fontId="3" fillId="4" borderId="10" xfId="0" applyNumberFormat="1" applyFont="1" applyFill="1" applyBorder="1"/>
    <xf numFmtId="164" fontId="10" fillId="4" borderId="10" xfId="0" applyNumberFormat="1" applyFont="1" applyFill="1" applyBorder="1"/>
    <xf numFmtId="165" fontId="10" fillId="4" borderId="10" xfId="0" applyNumberFormat="1" applyFont="1" applyFill="1" applyBorder="1"/>
    <xf numFmtId="164" fontId="10" fillId="4" borderId="11" xfId="0" applyNumberFormat="1" applyFont="1" applyFill="1" applyBorder="1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164" fontId="7" fillId="10" borderId="2" xfId="0" applyNumberFormat="1" applyFont="1" applyFill="1" applyBorder="1"/>
    <xf numFmtId="0" fontId="7" fillId="0" borderId="2" xfId="0" applyFont="1" applyBorder="1"/>
    <xf numFmtId="0" fontId="6" fillId="11" borderId="7" xfId="0" applyFont="1" applyFill="1" applyBorder="1" applyAlignment="1">
      <alignment wrapText="1"/>
    </xf>
    <xf numFmtId="164" fontId="3" fillId="11" borderId="2" xfId="0" applyNumberFormat="1" applyFont="1" applyFill="1" applyBorder="1"/>
    <xf numFmtId="164" fontId="10" fillId="11" borderId="2" xfId="0" applyNumberFormat="1" applyFont="1" applyFill="1" applyBorder="1"/>
    <xf numFmtId="164" fontId="12" fillId="11" borderId="2" xfId="0" applyNumberFormat="1" applyFont="1" applyFill="1" applyBorder="1"/>
    <xf numFmtId="164" fontId="10" fillId="11" borderId="8" xfId="0" applyNumberFormat="1" applyFont="1" applyFill="1" applyBorder="1"/>
    <xf numFmtId="0" fontId="6" fillId="5" borderId="9" xfId="0" applyFont="1" applyFill="1" applyBorder="1" applyAlignment="1">
      <alignment wrapText="1"/>
    </xf>
    <xf numFmtId="164" fontId="3" fillId="5" borderId="10" xfId="0" applyNumberFormat="1" applyFont="1" applyFill="1" applyBorder="1"/>
    <xf numFmtId="164" fontId="10" fillId="5" borderId="10" xfId="0" applyNumberFormat="1" applyFont="1" applyFill="1" applyBorder="1"/>
    <xf numFmtId="164" fontId="10" fillId="5" borderId="11" xfId="0" applyNumberFormat="1" applyFont="1" applyFill="1" applyBorder="1"/>
    <xf numFmtId="0" fontId="1" fillId="12" borderId="0" xfId="0" applyFont="1" applyFill="1"/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wrapText="1"/>
    </xf>
    <xf numFmtId="164" fontId="3" fillId="13" borderId="2" xfId="0" applyNumberFormat="1" applyFont="1" applyFill="1" applyBorder="1"/>
    <xf numFmtId="164" fontId="10" fillId="13" borderId="2" xfId="0" applyNumberFormat="1" applyFont="1" applyFill="1" applyBorder="1"/>
    <xf numFmtId="164" fontId="12" fillId="13" borderId="2" xfId="0" applyNumberFormat="1" applyFont="1" applyFill="1" applyBorder="1"/>
    <xf numFmtId="0" fontId="9" fillId="0" borderId="8" xfId="0" applyFont="1" applyBorder="1"/>
    <xf numFmtId="164" fontId="10" fillId="13" borderId="8" xfId="0" applyNumberFormat="1" applyFont="1" applyFill="1" applyBorder="1"/>
    <xf numFmtId="0" fontId="6" fillId="6" borderId="9" xfId="0" applyFont="1" applyFill="1" applyBorder="1" applyAlignment="1">
      <alignment wrapText="1"/>
    </xf>
    <xf numFmtId="164" fontId="3" fillId="6" borderId="10" xfId="0" applyNumberFormat="1" applyFont="1" applyFill="1" applyBorder="1"/>
    <xf numFmtId="164" fontId="10" fillId="6" borderId="10" xfId="0" applyNumberFormat="1" applyFont="1" applyFill="1" applyBorder="1"/>
    <xf numFmtId="164" fontId="10" fillId="6" borderId="11" xfId="0" applyNumberFormat="1" applyFont="1" applyFill="1" applyBorder="1"/>
  </cellXfs>
  <cellStyles count="3">
    <cellStyle name="Обычный" xfId="0" builtinId="0"/>
    <cellStyle name="Обычный 2 11" xfId="1"/>
    <cellStyle name="Обычный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abSelected="1" view="pageBreakPreview" zoomScale="85" zoomScaleNormal="85" zoomScaleSheetLayoutView="85" workbookViewId="0">
      <pane xSplit="1" ySplit="7" topLeftCell="B8" activePane="bottomRight" state="frozen"/>
      <selection activeCell="K48" sqref="K48:L48"/>
      <selection pane="topRight" activeCell="K48" sqref="K48:L48"/>
      <selection pane="bottomLeft" activeCell="K48" sqref="K48:L48"/>
      <selection pane="bottomRight" activeCell="K48" sqref="K48:L48"/>
    </sheetView>
  </sheetViews>
  <sheetFormatPr defaultRowHeight="15.75" x14ac:dyDescent="0.25"/>
  <cols>
    <col min="1" max="1" width="20.625" customWidth="1"/>
    <col min="2" max="2" width="13" customWidth="1"/>
    <col min="3" max="3" width="11.625" customWidth="1"/>
    <col min="4" max="4" width="12.375" customWidth="1"/>
    <col min="5" max="5" width="12.125" customWidth="1"/>
    <col min="6" max="6" width="10.125" customWidth="1"/>
    <col min="7" max="7" width="11" customWidth="1"/>
    <col min="8" max="8" width="12" customWidth="1"/>
    <col min="9" max="9" width="9.75" customWidth="1"/>
    <col min="10" max="10" width="12.75" customWidth="1"/>
    <col min="11" max="11" width="12.125" customWidth="1"/>
    <col min="12" max="12" width="10.25" customWidth="1"/>
    <col min="13" max="13" width="11.375" customWidth="1"/>
    <col min="14" max="14" width="9.625" customWidth="1"/>
    <col min="16" max="16" width="11.25" customWidth="1"/>
  </cols>
  <sheetData>
    <row r="1" spans="1:16" ht="22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.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3" t="s">
        <v>2</v>
      </c>
      <c r="P3" s="3"/>
    </row>
    <row r="4" spans="1:16" ht="15.75" customHeight="1" x14ac:dyDescent="0.25">
      <c r="A4" s="4" t="s">
        <v>3</v>
      </c>
      <c r="B4" s="5" t="s">
        <v>4</v>
      </c>
      <c r="C4" s="5"/>
      <c r="D4" s="5"/>
      <c r="E4" s="6" t="s">
        <v>5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7.25" customHeight="1" x14ac:dyDescent="0.25">
      <c r="A5" s="4"/>
      <c r="B5" s="5"/>
      <c r="C5" s="5"/>
      <c r="D5" s="5"/>
      <c r="E5" s="7" t="s">
        <v>6</v>
      </c>
      <c r="F5" s="7"/>
      <c r="G5" s="7"/>
      <c r="H5" s="8" t="s">
        <v>7</v>
      </c>
      <c r="I5" s="8"/>
      <c r="J5" s="8"/>
      <c r="K5" s="9" t="s">
        <v>8</v>
      </c>
      <c r="L5" s="9"/>
      <c r="M5" s="9"/>
      <c r="N5" s="10" t="s">
        <v>9</v>
      </c>
      <c r="O5" s="10"/>
      <c r="P5" s="10"/>
    </row>
    <row r="6" spans="1:16" ht="249.75" customHeight="1" x14ac:dyDescent="0.25">
      <c r="A6" s="4"/>
      <c r="B6" s="5"/>
      <c r="C6" s="5"/>
      <c r="D6" s="5"/>
      <c r="E6" s="7"/>
      <c r="F6" s="7"/>
      <c r="G6" s="7"/>
      <c r="H6" s="8"/>
      <c r="I6" s="8"/>
      <c r="J6" s="8"/>
      <c r="K6" s="9"/>
      <c r="L6" s="9"/>
      <c r="M6" s="9"/>
      <c r="N6" s="10"/>
      <c r="O6" s="10"/>
      <c r="P6" s="10"/>
    </row>
    <row r="7" spans="1:16" ht="30.75" customHeight="1" x14ac:dyDescent="0.25">
      <c r="A7" s="4"/>
      <c r="B7" s="11" t="s">
        <v>10</v>
      </c>
      <c r="C7" s="11" t="s">
        <v>11</v>
      </c>
      <c r="D7" s="11" t="s">
        <v>12</v>
      </c>
      <c r="E7" s="12" t="s">
        <v>10</v>
      </c>
      <c r="F7" s="12" t="s">
        <v>11</v>
      </c>
      <c r="G7" s="13" t="s">
        <v>12</v>
      </c>
      <c r="H7" s="14" t="s">
        <v>10</v>
      </c>
      <c r="I7" s="14" t="s">
        <v>11</v>
      </c>
      <c r="J7" s="14" t="s">
        <v>12</v>
      </c>
      <c r="K7" s="15" t="s">
        <v>10</v>
      </c>
      <c r="L7" s="15" t="s">
        <v>11</v>
      </c>
      <c r="M7" s="15" t="s">
        <v>12</v>
      </c>
      <c r="N7" s="16" t="s">
        <v>10</v>
      </c>
      <c r="O7" s="16" t="s">
        <v>11</v>
      </c>
      <c r="P7" s="16" t="s">
        <v>12</v>
      </c>
    </row>
    <row r="8" spans="1:16" x14ac:dyDescent="0.25">
      <c r="A8" s="17" t="s">
        <v>13</v>
      </c>
      <c r="B8" s="18">
        <f t="shared" ref="B8:C45" si="0">E8+H8+K8+N8</f>
        <v>299647.14269999997</v>
      </c>
      <c r="C8" s="18">
        <f t="shared" si="0"/>
        <v>136456.48469999997</v>
      </c>
      <c r="D8" s="18">
        <f>C8/B8*100</f>
        <v>45.539057529614816</v>
      </c>
      <c r="E8" s="19">
        <f>Дотации!B7</f>
        <v>74067.399999999994</v>
      </c>
      <c r="F8" s="19">
        <f>Дотации!C7</f>
        <v>32974</v>
      </c>
      <c r="G8" s="20">
        <f>F8/E8*100</f>
        <v>44.518911153894969</v>
      </c>
      <c r="H8" s="19">
        <f>Субвенции!B7</f>
        <v>181411.29999999996</v>
      </c>
      <c r="I8" s="19">
        <f>Субвенции!C7</f>
        <v>95790.374699999971</v>
      </c>
      <c r="J8" s="19">
        <f>I8/H8*100</f>
        <v>52.802870989844621</v>
      </c>
      <c r="K8" s="19">
        <f>Субсидии!B7</f>
        <v>24588.9427</v>
      </c>
      <c r="L8" s="19">
        <f>Субсидии!C7</f>
        <v>5666.61</v>
      </c>
      <c r="M8" s="19">
        <f>L8/K8*100</f>
        <v>23.045358513930733</v>
      </c>
      <c r="N8" s="19">
        <f>Иные!B7</f>
        <v>19579.5</v>
      </c>
      <c r="O8" s="19">
        <f>Иные!C7</f>
        <v>2025.5</v>
      </c>
      <c r="P8" s="19">
        <f t="shared" ref="P8:P52" si="1">O8/N8*100</f>
        <v>10.345003702852473</v>
      </c>
    </row>
    <row r="9" spans="1:16" x14ac:dyDescent="0.25">
      <c r="A9" s="17" t="s">
        <v>14</v>
      </c>
      <c r="B9" s="18">
        <f t="shared" si="0"/>
        <v>261891.80000000002</v>
      </c>
      <c r="C9" s="18">
        <f t="shared" si="0"/>
        <v>127349.18347999998</v>
      </c>
      <c r="D9" s="18">
        <f t="shared" ref="D9:D52" si="2">C9/B9*100</f>
        <v>48.626640268996574</v>
      </c>
      <c r="E9" s="19">
        <f>Дотации!B8</f>
        <v>65902.399999999994</v>
      </c>
      <c r="F9" s="19">
        <f>Дотации!C8</f>
        <v>31302</v>
      </c>
      <c r="G9" s="20">
        <f t="shared" ref="G9:G52" si="3">F9/E9*100</f>
        <v>47.497511471509391</v>
      </c>
      <c r="H9" s="19">
        <f>Субвенции!B8</f>
        <v>172420.80000000002</v>
      </c>
      <c r="I9" s="19">
        <f>Субвенции!C8</f>
        <v>92682.453479999982</v>
      </c>
      <c r="J9" s="19">
        <f t="shared" ref="J9:J52" si="4">I9/H9*100</f>
        <v>53.753638470532536</v>
      </c>
      <c r="K9" s="19">
        <f>Субсидии!B8</f>
        <v>17204</v>
      </c>
      <c r="L9" s="19">
        <f>Субсидии!C8</f>
        <v>3159.53</v>
      </c>
      <c r="M9" s="19">
        <f t="shared" ref="M9:M52" si="5">L9/K9*100</f>
        <v>18.365089514066497</v>
      </c>
      <c r="N9" s="19">
        <f>Иные!B8</f>
        <v>6364.6</v>
      </c>
      <c r="O9" s="19">
        <f>Иные!C8</f>
        <v>205.2</v>
      </c>
      <c r="P9" s="19">
        <f t="shared" si="1"/>
        <v>3.2240832102567318</v>
      </c>
    </row>
    <row r="10" spans="1:16" x14ac:dyDescent="0.25">
      <c r="A10" s="17" t="s">
        <v>15</v>
      </c>
      <c r="B10" s="18">
        <f t="shared" si="0"/>
        <v>394608.40000000008</v>
      </c>
      <c r="C10" s="18">
        <f t="shared" si="0"/>
        <v>197868.80933000002</v>
      </c>
      <c r="D10" s="18">
        <f t="shared" si="2"/>
        <v>50.143080920223696</v>
      </c>
      <c r="E10" s="19">
        <f>Дотации!B9</f>
        <v>84308.5</v>
      </c>
      <c r="F10" s="19">
        <f>Дотации!C9</f>
        <v>40044</v>
      </c>
      <c r="G10" s="20">
        <f t="shared" si="3"/>
        <v>47.496990220440402</v>
      </c>
      <c r="H10" s="19">
        <f>Субвенции!B9</f>
        <v>277287.30000000005</v>
      </c>
      <c r="I10" s="19">
        <f>Субвенции!C9</f>
        <v>151891.70933000001</v>
      </c>
      <c r="J10" s="19">
        <f t="shared" si="4"/>
        <v>54.777737505468153</v>
      </c>
      <c r="K10" s="19">
        <f>Субсидии!B9</f>
        <v>25505.9</v>
      </c>
      <c r="L10" s="19">
        <f>Субсидии!C9</f>
        <v>5714.9</v>
      </c>
      <c r="M10" s="19">
        <f t="shared" si="5"/>
        <v>22.406188372102136</v>
      </c>
      <c r="N10" s="19">
        <f>Иные!B9</f>
        <v>7506.7</v>
      </c>
      <c r="O10" s="19">
        <f>Иные!C9</f>
        <v>218.2</v>
      </c>
      <c r="P10" s="19">
        <f t="shared" si="1"/>
        <v>2.9067366485939226</v>
      </c>
    </row>
    <row r="11" spans="1:16" x14ac:dyDescent="0.25">
      <c r="A11" s="17" t="s">
        <v>16</v>
      </c>
      <c r="B11" s="18">
        <f t="shared" si="0"/>
        <v>355401.22749999992</v>
      </c>
      <c r="C11" s="18">
        <f t="shared" si="0"/>
        <v>190240.76630999998</v>
      </c>
      <c r="D11" s="18">
        <f t="shared" si="2"/>
        <v>53.528449422702131</v>
      </c>
      <c r="E11" s="19">
        <f>Дотации!B10</f>
        <v>68822.3</v>
      </c>
      <c r="F11" s="19">
        <f>Дотации!C10</f>
        <v>32046</v>
      </c>
      <c r="G11" s="20">
        <f t="shared" si="3"/>
        <v>46.563395876045988</v>
      </c>
      <c r="H11" s="19">
        <f>Субвенции!B10</f>
        <v>246193.19999999992</v>
      </c>
      <c r="I11" s="19">
        <f>Субвенции!C10</f>
        <v>137246.76630999998</v>
      </c>
      <c r="J11" s="19">
        <f t="shared" si="4"/>
        <v>55.747586168098884</v>
      </c>
      <c r="K11" s="19">
        <f>Субсидии!B10</f>
        <v>20517.427499999998</v>
      </c>
      <c r="L11" s="19">
        <f>Субсидии!C10</f>
        <v>5665.2</v>
      </c>
      <c r="M11" s="19">
        <f t="shared" si="5"/>
        <v>27.611648682565104</v>
      </c>
      <c r="N11" s="19">
        <f>Иные!B10</f>
        <v>19868.300000000003</v>
      </c>
      <c r="O11" s="19">
        <f>Иные!C10</f>
        <v>15282.800000000001</v>
      </c>
      <c r="P11" s="19">
        <f t="shared" si="1"/>
        <v>76.920521634966249</v>
      </c>
    </row>
    <row r="12" spans="1:16" x14ac:dyDescent="0.25">
      <c r="A12" s="17" t="s">
        <v>17</v>
      </c>
      <c r="B12" s="18">
        <f t="shared" si="0"/>
        <v>1466706.8</v>
      </c>
      <c r="C12" s="18">
        <f t="shared" si="0"/>
        <v>718421.48803000001</v>
      </c>
      <c r="D12" s="18">
        <f t="shared" si="2"/>
        <v>48.981942950697437</v>
      </c>
      <c r="E12" s="19"/>
      <c r="F12" s="19"/>
      <c r="G12" s="20"/>
      <c r="H12" s="19">
        <f>Субвенции!B11</f>
        <v>1337118.9000000001</v>
      </c>
      <c r="I12" s="19">
        <f>Субвенции!C11</f>
        <v>703399.89402999997</v>
      </c>
      <c r="J12" s="19">
        <f t="shared" si="4"/>
        <v>52.605635447229105</v>
      </c>
      <c r="K12" s="19">
        <f>Субсидии!B11</f>
        <v>125761.7</v>
      </c>
      <c r="L12" s="19">
        <f>Субсидии!C11</f>
        <v>12195.400000000001</v>
      </c>
      <c r="M12" s="19">
        <f t="shared" si="5"/>
        <v>9.6972289655753716</v>
      </c>
      <c r="N12" s="19">
        <f>Иные!B11</f>
        <v>3826.2</v>
      </c>
      <c r="O12" s="19">
        <f>Иные!C11</f>
        <v>2826.194</v>
      </c>
      <c r="P12" s="19">
        <f t="shared" si="1"/>
        <v>73.864251738016833</v>
      </c>
    </row>
    <row r="13" spans="1:16" x14ac:dyDescent="0.25">
      <c r="A13" s="17" t="s">
        <v>18</v>
      </c>
      <c r="B13" s="18">
        <f t="shared" si="0"/>
        <v>984992.74799999979</v>
      </c>
      <c r="C13" s="18">
        <f t="shared" si="0"/>
        <v>477228.76938000007</v>
      </c>
      <c r="D13" s="18">
        <f t="shared" si="2"/>
        <v>48.449977966741351</v>
      </c>
      <c r="E13" s="19">
        <f>Дотации!B12</f>
        <v>124929.60000000001</v>
      </c>
      <c r="F13" s="19">
        <f>Дотации!C12</f>
        <v>59340</v>
      </c>
      <c r="G13" s="20">
        <f t="shared" si="3"/>
        <v>47.498751296730319</v>
      </c>
      <c r="H13" s="19">
        <f>Субвенции!B12</f>
        <v>707421.89999999979</v>
      </c>
      <c r="I13" s="19">
        <f>Субвенции!C12</f>
        <v>373402.19362000003</v>
      </c>
      <c r="J13" s="19">
        <f t="shared" si="4"/>
        <v>52.783521915281405</v>
      </c>
      <c r="K13" s="19">
        <f>Субсидии!B12</f>
        <v>100544.74799999999</v>
      </c>
      <c r="L13" s="19">
        <f>Субсидии!C12</f>
        <v>11036.4</v>
      </c>
      <c r="M13" s="19">
        <f t="shared" si="5"/>
        <v>10.976605162907168</v>
      </c>
      <c r="N13" s="19">
        <f>Иные!B12</f>
        <v>52096.5</v>
      </c>
      <c r="O13" s="19">
        <f>Иные!C12</f>
        <v>33450.175759999998</v>
      </c>
      <c r="P13" s="19">
        <f t="shared" si="1"/>
        <v>64.208105650091653</v>
      </c>
    </row>
    <row r="14" spans="1:16" x14ac:dyDescent="0.25">
      <c r="A14" s="17" t="s">
        <v>19</v>
      </c>
      <c r="B14" s="18">
        <f t="shared" si="0"/>
        <v>164976.70000000001</v>
      </c>
      <c r="C14" s="18">
        <f t="shared" si="0"/>
        <v>81285.909449999992</v>
      </c>
      <c r="D14" s="18">
        <f t="shared" si="2"/>
        <v>49.271145228386786</v>
      </c>
      <c r="E14" s="19">
        <f>Дотации!B13</f>
        <v>40176.9</v>
      </c>
      <c r="F14" s="19">
        <f>Дотации!C13</f>
        <v>21678</v>
      </c>
      <c r="G14" s="20">
        <f t="shared" si="3"/>
        <v>53.956377918654752</v>
      </c>
      <c r="H14" s="19">
        <f>Субвенции!B13</f>
        <v>101653.00000000001</v>
      </c>
      <c r="I14" s="19">
        <f>Субвенции!C13</f>
        <v>56195.859449999996</v>
      </c>
      <c r="J14" s="19">
        <f t="shared" si="4"/>
        <v>55.282047209624885</v>
      </c>
      <c r="K14" s="19">
        <f>Субсидии!B13</f>
        <v>10059.5</v>
      </c>
      <c r="L14" s="19">
        <f>Субсидии!C13</f>
        <v>677.05</v>
      </c>
      <c r="M14" s="19">
        <f t="shared" si="5"/>
        <v>6.7304537998906495</v>
      </c>
      <c r="N14" s="19">
        <f>Иные!B13</f>
        <v>13087.3</v>
      </c>
      <c r="O14" s="19">
        <f>Иные!C13</f>
        <v>2735</v>
      </c>
      <c r="P14" s="19">
        <f t="shared" si="1"/>
        <v>20.898122607413296</v>
      </c>
    </row>
    <row r="15" spans="1:16" x14ac:dyDescent="0.25">
      <c r="A15" s="17" t="s">
        <v>20</v>
      </c>
      <c r="B15" s="18">
        <f t="shared" si="0"/>
        <v>794549.9197999998</v>
      </c>
      <c r="C15" s="18">
        <f t="shared" si="0"/>
        <v>349366.93451000005</v>
      </c>
      <c r="D15" s="18">
        <f t="shared" si="2"/>
        <v>43.97041970603194</v>
      </c>
      <c r="E15" s="19">
        <f>Дотации!B14</f>
        <v>67551.7</v>
      </c>
      <c r="F15" s="19">
        <f>Дотации!C14</f>
        <v>26310</v>
      </c>
      <c r="G15" s="20">
        <f t="shared" si="3"/>
        <v>38.947946535764459</v>
      </c>
      <c r="H15" s="19">
        <f>Субвенции!B14</f>
        <v>624242.39999999991</v>
      </c>
      <c r="I15" s="19">
        <f>Субвенции!C14</f>
        <v>303067.33451000007</v>
      </c>
      <c r="J15" s="19">
        <f t="shared" si="4"/>
        <v>48.549623433140738</v>
      </c>
      <c r="K15" s="19">
        <f>Субсидии!B14</f>
        <v>82031.219799999992</v>
      </c>
      <c r="L15" s="19">
        <f>Субсидии!C14</f>
        <v>11766.3</v>
      </c>
      <c r="M15" s="19">
        <f t="shared" si="5"/>
        <v>14.343685280661889</v>
      </c>
      <c r="N15" s="19">
        <f>Иные!B14</f>
        <v>20724.599999999999</v>
      </c>
      <c r="O15" s="19">
        <f>Иные!C14</f>
        <v>8223.2999999999993</v>
      </c>
      <c r="P15" s="19">
        <f t="shared" si="1"/>
        <v>39.678932283373378</v>
      </c>
    </row>
    <row r="16" spans="1:16" x14ac:dyDescent="0.25">
      <c r="A16" s="17" t="s">
        <v>21</v>
      </c>
      <c r="B16" s="18">
        <f t="shared" si="0"/>
        <v>169096.44</v>
      </c>
      <c r="C16" s="18">
        <f t="shared" si="0"/>
        <v>73353.826719999997</v>
      </c>
      <c r="D16" s="18">
        <f t="shared" si="2"/>
        <v>43.379876430278479</v>
      </c>
      <c r="E16" s="19">
        <f>Дотации!B15</f>
        <v>34748.800000000003</v>
      </c>
      <c r="F16" s="19">
        <f>Дотации!C15</f>
        <v>16506</v>
      </c>
      <c r="G16" s="20">
        <f t="shared" si="3"/>
        <v>47.500920895110042</v>
      </c>
      <c r="H16" s="19">
        <f>Субвенции!B15</f>
        <v>102818.8</v>
      </c>
      <c r="I16" s="19">
        <f>Субвенции!C15</f>
        <v>55008.526719999987</v>
      </c>
      <c r="J16" s="19">
        <f t="shared" si="4"/>
        <v>53.500455869938165</v>
      </c>
      <c r="K16" s="19">
        <f>Субсидии!B15</f>
        <v>8097.0399999999991</v>
      </c>
      <c r="L16" s="19">
        <f>Субсидии!C15</f>
        <v>0</v>
      </c>
      <c r="M16" s="19">
        <f t="shared" si="5"/>
        <v>0</v>
      </c>
      <c r="N16" s="19">
        <f>Иные!B15</f>
        <v>23431.8</v>
      </c>
      <c r="O16" s="19">
        <f>Иные!C15</f>
        <v>1839.3</v>
      </c>
      <c r="P16" s="19">
        <f t="shared" si="1"/>
        <v>7.8495890200496756</v>
      </c>
    </row>
    <row r="17" spans="1:16" x14ac:dyDescent="0.25">
      <c r="A17" s="17" t="s">
        <v>22</v>
      </c>
      <c r="B17" s="18">
        <f t="shared" si="0"/>
        <v>274316.18240000005</v>
      </c>
      <c r="C17" s="18">
        <f t="shared" si="0"/>
        <v>141280.30669999999</v>
      </c>
      <c r="D17" s="18">
        <f t="shared" si="2"/>
        <v>51.502724142606013</v>
      </c>
      <c r="E17" s="19">
        <f>Дотации!B16</f>
        <v>77960.5</v>
      </c>
      <c r="F17" s="19">
        <f>Дотации!C16</f>
        <v>36928</v>
      </c>
      <c r="G17" s="20">
        <f t="shared" si="3"/>
        <v>47.367577170490179</v>
      </c>
      <c r="H17" s="19">
        <f>Субвенции!B16</f>
        <v>174022.50000000006</v>
      </c>
      <c r="I17" s="19">
        <f>Субвенции!C16</f>
        <v>95801.003700000001</v>
      </c>
      <c r="J17" s="19">
        <f t="shared" si="4"/>
        <v>55.050929448778149</v>
      </c>
      <c r="K17" s="19">
        <f>Субсидии!B16</f>
        <v>16712.582399999999</v>
      </c>
      <c r="L17" s="19">
        <f>Субсидии!C16</f>
        <v>3688.3</v>
      </c>
      <c r="M17" s="19">
        <f t="shared" si="5"/>
        <v>22.069001137729622</v>
      </c>
      <c r="N17" s="19">
        <f>Иные!B16</f>
        <v>5620.6</v>
      </c>
      <c r="O17" s="19">
        <f>Иные!C16</f>
        <v>4863.0029999999997</v>
      </c>
      <c r="P17" s="19">
        <f t="shared" si="1"/>
        <v>86.521065366686827</v>
      </c>
    </row>
    <row r="18" spans="1:16" x14ac:dyDescent="0.25">
      <c r="A18" s="17" t="s">
        <v>23</v>
      </c>
      <c r="B18" s="18">
        <f t="shared" si="0"/>
        <v>153517.12729999999</v>
      </c>
      <c r="C18" s="18">
        <f t="shared" si="0"/>
        <v>76127.808980000002</v>
      </c>
      <c r="D18" s="18">
        <f t="shared" si="2"/>
        <v>49.589130749712773</v>
      </c>
      <c r="E18" s="19">
        <f>Дотации!B17</f>
        <v>29733.600000000002</v>
      </c>
      <c r="F18" s="19">
        <f>Дотации!C17</f>
        <v>16008</v>
      </c>
      <c r="G18" s="20">
        <f t="shared" si="3"/>
        <v>53.838082169666635</v>
      </c>
      <c r="H18" s="19">
        <f>Субвенции!B17</f>
        <v>103165.29999999999</v>
      </c>
      <c r="I18" s="19">
        <f>Субвенции!C17</f>
        <v>55700.890979999996</v>
      </c>
      <c r="J18" s="19">
        <f t="shared" si="4"/>
        <v>53.991885818196629</v>
      </c>
      <c r="K18" s="19">
        <f>Субсидии!B17</f>
        <v>10725.027300000002</v>
      </c>
      <c r="L18" s="19">
        <f>Субсидии!C17</f>
        <v>2708.16</v>
      </c>
      <c r="M18" s="19">
        <f t="shared" si="5"/>
        <v>25.250844816031371</v>
      </c>
      <c r="N18" s="19">
        <f>Иные!B17</f>
        <v>9893.2000000000007</v>
      </c>
      <c r="O18" s="19">
        <f>Иные!C17</f>
        <v>1710.7579999999998</v>
      </c>
      <c r="P18" s="19">
        <f t="shared" si="1"/>
        <v>17.292261351231144</v>
      </c>
    </row>
    <row r="19" spans="1:16" x14ac:dyDescent="0.25">
      <c r="A19" s="17" t="s">
        <v>24</v>
      </c>
      <c r="B19" s="18">
        <f t="shared" si="0"/>
        <v>245340.23999999996</v>
      </c>
      <c r="C19" s="18">
        <f t="shared" si="0"/>
        <v>126854.21804000002</v>
      </c>
      <c r="D19" s="18">
        <f t="shared" si="2"/>
        <v>51.705426733095251</v>
      </c>
      <c r="E19" s="19">
        <f>Дотации!B18</f>
        <v>43653.8</v>
      </c>
      <c r="F19" s="19">
        <f>Дотации!C18</f>
        <v>19222</v>
      </c>
      <c r="G19" s="20">
        <f t="shared" si="3"/>
        <v>44.032821884921816</v>
      </c>
      <c r="H19" s="19">
        <f>Субвенции!B18</f>
        <v>175765.09999999998</v>
      </c>
      <c r="I19" s="19">
        <f>Субвенции!C18</f>
        <v>97540.728040000016</v>
      </c>
      <c r="J19" s="19">
        <f t="shared" si="4"/>
        <v>55.494935024074763</v>
      </c>
      <c r="K19" s="19">
        <f>Субсидии!B18</f>
        <v>18777.039999999997</v>
      </c>
      <c r="L19" s="19">
        <f>Субсидии!C18</f>
        <v>6081.49</v>
      </c>
      <c r="M19" s="19">
        <f t="shared" si="5"/>
        <v>32.387905654991414</v>
      </c>
      <c r="N19" s="19">
        <f>Иные!B18</f>
        <v>7144.3</v>
      </c>
      <c r="O19" s="19">
        <f>Иные!C18</f>
        <v>4010</v>
      </c>
      <c r="P19" s="19">
        <f t="shared" si="1"/>
        <v>56.128662010273921</v>
      </c>
    </row>
    <row r="20" spans="1:16" x14ac:dyDescent="0.25">
      <c r="A20" s="17" t="s">
        <v>25</v>
      </c>
      <c r="B20" s="18">
        <f t="shared" si="0"/>
        <v>505466.92</v>
      </c>
      <c r="C20" s="18">
        <f t="shared" si="0"/>
        <v>256058.86806999997</v>
      </c>
      <c r="D20" s="18">
        <f t="shared" si="2"/>
        <v>50.657888367848081</v>
      </c>
      <c r="E20" s="19">
        <f>Дотации!B19</f>
        <v>93682.6</v>
      </c>
      <c r="F20" s="19">
        <f>Дотации!C19</f>
        <v>44502</v>
      </c>
      <c r="G20" s="20">
        <f t="shared" si="3"/>
        <v>47.502951455232875</v>
      </c>
      <c r="H20" s="19">
        <f>Субвенции!B19</f>
        <v>362600.39999999997</v>
      </c>
      <c r="I20" s="19">
        <f>Субвенции!C19</f>
        <v>194033.80806999997</v>
      </c>
      <c r="J20" s="19">
        <f t="shared" si="4"/>
        <v>53.511746834807681</v>
      </c>
      <c r="K20" s="19">
        <f>Субсидии!B19</f>
        <v>28432.119999999995</v>
      </c>
      <c r="L20" s="19">
        <f>Субсидии!C19</f>
        <v>5536.46</v>
      </c>
      <c r="M20" s="19">
        <f t="shared" si="5"/>
        <v>19.472554280159205</v>
      </c>
      <c r="N20" s="19">
        <f>Иные!B19</f>
        <v>20751.8</v>
      </c>
      <c r="O20" s="19">
        <f>Иные!C19</f>
        <v>11986.6</v>
      </c>
      <c r="P20" s="19">
        <f t="shared" si="1"/>
        <v>57.761736331306203</v>
      </c>
    </row>
    <row r="21" spans="1:16" x14ac:dyDescent="0.25">
      <c r="A21" s="17" t="s">
        <v>26</v>
      </c>
      <c r="B21" s="18">
        <f t="shared" si="0"/>
        <v>256307.8</v>
      </c>
      <c r="C21" s="18">
        <f t="shared" si="0"/>
        <v>125979.65111000002</v>
      </c>
      <c r="D21" s="18">
        <f t="shared" si="2"/>
        <v>49.151703970772651</v>
      </c>
      <c r="E21" s="19">
        <f>Дотации!B20</f>
        <v>65534.5</v>
      </c>
      <c r="F21" s="19">
        <f>Дотации!C20</f>
        <v>31430</v>
      </c>
      <c r="G21" s="20">
        <f t="shared" si="3"/>
        <v>47.959471728631485</v>
      </c>
      <c r="H21" s="19">
        <f>Субвенции!B20</f>
        <v>155610</v>
      </c>
      <c r="I21" s="19">
        <f>Субвенции!C20</f>
        <v>86001.251110000012</v>
      </c>
      <c r="J21" s="19">
        <f t="shared" si="4"/>
        <v>55.267175059443488</v>
      </c>
      <c r="K21" s="19">
        <f>Субсидии!B20</f>
        <v>15503.5</v>
      </c>
      <c r="L21" s="19">
        <f>Субсидии!C20</f>
        <v>3606.6</v>
      </c>
      <c r="M21" s="19">
        <f t="shared" si="5"/>
        <v>23.263134131002676</v>
      </c>
      <c r="N21" s="19">
        <f>Иные!B20</f>
        <v>19659.8</v>
      </c>
      <c r="O21" s="19">
        <f>Иные!C20</f>
        <v>4941.8</v>
      </c>
      <c r="P21" s="19">
        <f t="shared" si="1"/>
        <v>25.136573108576894</v>
      </c>
    </row>
    <row r="22" spans="1:16" x14ac:dyDescent="0.25">
      <c r="A22" s="17" t="s">
        <v>27</v>
      </c>
      <c r="B22" s="18">
        <f t="shared" si="0"/>
        <v>389801.40000000008</v>
      </c>
      <c r="C22" s="18">
        <f t="shared" si="0"/>
        <v>179189.16669000001</v>
      </c>
      <c r="D22" s="18">
        <f t="shared" si="2"/>
        <v>45.969349183969058</v>
      </c>
      <c r="E22" s="19">
        <f>Дотации!B21</f>
        <v>77961.8</v>
      </c>
      <c r="F22" s="19">
        <f>Дотации!C21</f>
        <v>37032</v>
      </c>
      <c r="G22" s="20">
        <f t="shared" si="3"/>
        <v>47.500185988522581</v>
      </c>
      <c r="H22" s="19">
        <f>Субвенции!B21</f>
        <v>258110.40000000005</v>
      </c>
      <c r="I22" s="19">
        <f>Субвенции!C21</f>
        <v>134277.48669000002</v>
      </c>
      <c r="J22" s="19">
        <f t="shared" si="4"/>
        <v>52.023276353839286</v>
      </c>
      <c r="K22" s="19">
        <f>Субсидии!B21</f>
        <v>41296.699999999997</v>
      </c>
      <c r="L22" s="19">
        <f>Субсидии!C21</f>
        <v>3897.5899999999997</v>
      </c>
      <c r="M22" s="19">
        <f t="shared" si="5"/>
        <v>9.4380180498683899</v>
      </c>
      <c r="N22" s="19">
        <f>Иные!B21</f>
        <v>12432.5</v>
      </c>
      <c r="O22" s="19">
        <f>Иные!C21</f>
        <v>3982.09</v>
      </c>
      <c r="P22" s="19">
        <f t="shared" si="1"/>
        <v>32.029680273476771</v>
      </c>
    </row>
    <row r="23" spans="1:16" x14ac:dyDescent="0.25">
      <c r="A23" s="17" t="s">
        <v>28</v>
      </c>
      <c r="B23" s="18">
        <f t="shared" si="0"/>
        <v>452928.94000000006</v>
      </c>
      <c r="C23" s="18">
        <f t="shared" si="0"/>
        <v>220169.64694000001</v>
      </c>
      <c r="D23" s="18">
        <f t="shared" si="2"/>
        <v>48.610196323511587</v>
      </c>
      <c r="E23" s="19">
        <f>Дотации!B22</f>
        <v>92950.8</v>
      </c>
      <c r="F23" s="19">
        <f>Дотации!C22</f>
        <v>44154</v>
      </c>
      <c r="G23" s="20">
        <f t="shared" si="3"/>
        <v>47.502549735989362</v>
      </c>
      <c r="H23" s="19">
        <f>Субвенции!B22</f>
        <v>316541.60000000003</v>
      </c>
      <c r="I23" s="19">
        <f>Субвенции!C22</f>
        <v>162317.44693999999</v>
      </c>
      <c r="J23" s="19">
        <f t="shared" si="4"/>
        <v>51.278393405479719</v>
      </c>
      <c r="K23" s="19">
        <f>Субсидии!B22</f>
        <v>25323.64</v>
      </c>
      <c r="L23" s="19">
        <f>Субсидии!C22</f>
        <v>5832.6</v>
      </c>
      <c r="M23" s="19">
        <f t="shared" si="5"/>
        <v>23.032233912660267</v>
      </c>
      <c r="N23" s="19">
        <f>Иные!B22</f>
        <v>18112.900000000001</v>
      </c>
      <c r="O23" s="19">
        <f>Иные!C22</f>
        <v>7865.6</v>
      </c>
      <c r="P23" s="19">
        <f t="shared" si="1"/>
        <v>43.425403993838643</v>
      </c>
    </row>
    <row r="24" spans="1:16" x14ac:dyDescent="0.25">
      <c r="A24" s="17" t="s">
        <v>29</v>
      </c>
      <c r="B24" s="18">
        <f t="shared" si="0"/>
        <v>379577.12499999983</v>
      </c>
      <c r="C24" s="18">
        <f t="shared" si="0"/>
        <v>176247.58151000002</v>
      </c>
      <c r="D24" s="18">
        <f t="shared" si="2"/>
        <v>46.43261405965918</v>
      </c>
      <c r="E24" s="19">
        <f>Дотации!B23</f>
        <v>82843.600000000006</v>
      </c>
      <c r="F24" s="19">
        <f>Дотации!C23</f>
        <v>38322</v>
      </c>
      <c r="G24" s="20">
        <f t="shared" si="3"/>
        <v>46.25825048645882</v>
      </c>
      <c r="H24" s="19">
        <f>Субвенции!B23</f>
        <v>271058.19999999984</v>
      </c>
      <c r="I24" s="19">
        <f>Субвенции!C23</f>
        <v>133609.18151000002</v>
      </c>
      <c r="J24" s="19">
        <f t="shared" si="4"/>
        <v>49.291695108283058</v>
      </c>
      <c r="K24" s="19">
        <f>Субсидии!B23</f>
        <v>24367.324999999997</v>
      </c>
      <c r="L24" s="19">
        <f>Субсидии!C23</f>
        <v>3816.4</v>
      </c>
      <c r="M24" s="19">
        <f t="shared" si="5"/>
        <v>15.661957149584538</v>
      </c>
      <c r="N24" s="19">
        <f>Иные!B23</f>
        <v>1308</v>
      </c>
      <c r="O24" s="19">
        <f>Иные!C23</f>
        <v>500</v>
      </c>
      <c r="P24" s="19">
        <f t="shared" si="1"/>
        <v>38.226299694189606</v>
      </c>
    </row>
    <row r="25" spans="1:16" x14ac:dyDescent="0.25">
      <c r="A25" s="17" t="s">
        <v>30</v>
      </c>
      <c r="B25" s="18">
        <f t="shared" si="0"/>
        <v>204784.20000000004</v>
      </c>
      <c r="C25" s="18">
        <f t="shared" si="0"/>
        <v>90490.884349999993</v>
      </c>
      <c r="D25" s="18">
        <f t="shared" si="2"/>
        <v>44.188411190902407</v>
      </c>
      <c r="E25" s="19">
        <f>Дотации!B24</f>
        <v>50362.400000000001</v>
      </c>
      <c r="F25" s="19">
        <f>Дотации!C24</f>
        <v>27747</v>
      </c>
      <c r="G25" s="20">
        <f t="shared" si="3"/>
        <v>55.094673804266669</v>
      </c>
      <c r="H25" s="19">
        <f>Субвенции!B24</f>
        <v>103977.60000000003</v>
      </c>
      <c r="I25" s="19">
        <f>Субвенции!C24</f>
        <v>55624.764349999998</v>
      </c>
      <c r="J25" s="19">
        <f t="shared" si="4"/>
        <v>53.496872739897803</v>
      </c>
      <c r="K25" s="19">
        <f>Субсидии!B24</f>
        <v>48390.100000000006</v>
      </c>
      <c r="L25" s="19">
        <f>Субсидии!C24</f>
        <v>5879.32</v>
      </c>
      <c r="M25" s="19">
        <f t="shared" si="5"/>
        <v>12.149840566562167</v>
      </c>
      <c r="N25" s="19">
        <f>Иные!B24</f>
        <v>2054.1</v>
      </c>
      <c r="O25" s="19">
        <f>Иные!C24</f>
        <v>1239.8</v>
      </c>
      <c r="P25" s="19">
        <f t="shared" si="1"/>
        <v>60.357334112263281</v>
      </c>
    </row>
    <row r="26" spans="1:16" x14ac:dyDescent="0.25">
      <c r="A26" s="17" t="s">
        <v>31</v>
      </c>
      <c r="B26" s="18">
        <f t="shared" si="0"/>
        <v>252937.10000000006</v>
      </c>
      <c r="C26" s="18">
        <f t="shared" si="0"/>
        <v>126558.78966000001</v>
      </c>
      <c r="D26" s="18">
        <f t="shared" si="2"/>
        <v>50.035676719627119</v>
      </c>
      <c r="E26" s="19">
        <f>Дотации!B25</f>
        <v>58890.2</v>
      </c>
      <c r="F26" s="19">
        <f>Дотации!C25</f>
        <v>27448</v>
      </c>
      <c r="G26" s="20">
        <f t="shared" si="3"/>
        <v>46.608773615983644</v>
      </c>
      <c r="H26" s="19">
        <f>Субвенции!B25</f>
        <v>174926.60000000003</v>
      </c>
      <c r="I26" s="19">
        <f>Субвенции!C25</f>
        <v>91792.279660000015</v>
      </c>
      <c r="J26" s="19">
        <f t="shared" si="4"/>
        <v>52.474740639788344</v>
      </c>
      <c r="K26" s="19">
        <f>Субсидии!B25</f>
        <v>13630.1</v>
      </c>
      <c r="L26" s="19">
        <f>Субсидии!C25</f>
        <v>3089.11</v>
      </c>
      <c r="M26" s="19">
        <f t="shared" si="5"/>
        <v>22.663883610538441</v>
      </c>
      <c r="N26" s="19">
        <f>Иные!B25</f>
        <v>5490.2</v>
      </c>
      <c r="O26" s="19">
        <f>Иные!C25</f>
        <v>4229.3999999999996</v>
      </c>
      <c r="P26" s="19">
        <f t="shared" si="1"/>
        <v>77.03544497468215</v>
      </c>
    </row>
    <row r="27" spans="1:16" x14ac:dyDescent="0.25">
      <c r="A27" s="17" t="s">
        <v>32</v>
      </c>
      <c r="B27" s="18">
        <f t="shared" si="0"/>
        <v>707623.99999999988</v>
      </c>
      <c r="C27" s="18">
        <f t="shared" si="0"/>
        <v>360710.10591999994</v>
      </c>
      <c r="D27" s="18">
        <f t="shared" si="2"/>
        <v>50.974826450205192</v>
      </c>
      <c r="E27" s="19">
        <f>Дотации!B26</f>
        <v>148892.9</v>
      </c>
      <c r="F27" s="19">
        <f>Дотации!C26</f>
        <v>80722</v>
      </c>
      <c r="G27" s="20">
        <f t="shared" si="3"/>
        <v>54.214808093602848</v>
      </c>
      <c r="H27" s="19">
        <f>Субвенции!B26</f>
        <v>504101.99999999994</v>
      </c>
      <c r="I27" s="19">
        <f>Субвенции!C26</f>
        <v>262986.15913999995</v>
      </c>
      <c r="J27" s="19">
        <f t="shared" si="4"/>
        <v>52.169235420609319</v>
      </c>
      <c r="K27" s="19">
        <f>Субсидии!B26</f>
        <v>40572.199999999997</v>
      </c>
      <c r="L27" s="19">
        <f>Субсидии!C26</f>
        <v>14133.18</v>
      </c>
      <c r="M27" s="19">
        <f t="shared" si="5"/>
        <v>34.834640468103778</v>
      </c>
      <c r="N27" s="19">
        <f>Иные!B26</f>
        <v>14056.9</v>
      </c>
      <c r="O27" s="19">
        <f>Иные!C26</f>
        <v>2868.7667799999999</v>
      </c>
      <c r="P27" s="19">
        <f t="shared" si="1"/>
        <v>20.408246341654277</v>
      </c>
    </row>
    <row r="28" spans="1:16" ht="15" customHeight="1" x14ac:dyDescent="0.25">
      <c r="A28" s="17" t="s">
        <v>33</v>
      </c>
      <c r="B28" s="18">
        <f t="shared" si="0"/>
        <v>277269.2</v>
      </c>
      <c r="C28" s="18">
        <f t="shared" si="0"/>
        <v>129946.04475</v>
      </c>
      <c r="D28" s="18">
        <f t="shared" si="2"/>
        <v>46.866382833001282</v>
      </c>
      <c r="E28" s="19">
        <f>Дотации!B27</f>
        <v>97962.9</v>
      </c>
      <c r="F28" s="19">
        <f>Дотации!C27</f>
        <v>48472</v>
      </c>
      <c r="G28" s="20">
        <f t="shared" si="3"/>
        <v>49.479956187495475</v>
      </c>
      <c r="H28" s="19">
        <f>Субвенции!B27</f>
        <v>144664.1</v>
      </c>
      <c r="I28" s="19">
        <f>Субвенции!C27</f>
        <v>74384.804749999996</v>
      </c>
      <c r="J28" s="19">
        <f t="shared" si="4"/>
        <v>51.418980071766242</v>
      </c>
      <c r="K28" s="19">
        <f>Субсидии!B27</f>
        <v>17296.899999999998</v>
      </c>
      <c r="L28" s="19">
        <f>Субсидии!C27</f>
        <v>4465.1399999999994</v>
      </c>
      <c r="M28" s="19">
        <f t="shared" si="5"/>
        <v>25.81468355601293</v>
      </c>
      <c r="N28" s="19">
        <f>Иные!B27</f>
        <v>17345.3</v>
      </c>
      <c r="O28" s="19">
        <f>Иные!C27</f>
        <v>2624.1</v>
      </c>
      <c r="P28" s="19">
        <f t="shared" si="1"/>
        <v>15.128593913048491</v>
      </c>
    </row>
    <row r="29" spans="1:16" x14ac:dyDescent="0.25">
      <c r="A29" s="17" t="s">
        <v>34</v>
      </c>
      <c r="B29" s="18">
        <f t="shared" si="0"/>
        <v>406170.788</v>
      </c>
      <c r="C29" s="18">
        <f t="shared" si="0"/>
        <v>205833.82142999995</v>
      </c>
      <c r="D29" s="18">
        <f t="shared" si="2"/>
        <v>50.676667921770871</v>
      </c>
      <c r="E29" s="19">
        <f>Дотации!B28</f>
        <v>126699.9</v>
      </c>
      <c r="F29" s="19">
        <f>Дотации!C28</f>
        <v>67180</v>
      </c>
      <c r="G29" s="20">
        <f t="shared" si="3"/>
        <v>53.02293056269184</v>
      </c>
      <c r="H29" s="19">
        <f>Субвенции!B28</f>
        <v>248475.09999999998</v>
      </c>
      <c r="I29" s="19">
        <f>Субвенции!C28</f>
        <v>125485.96142999998</v>
      </c>
      <c r="J29" s="19">
        <f t="shared" si="4"/>
        <v>50.502429189081724</v>
      </c>
      <c r="K29" s="19">
        <f>Субсидии!B28</f>
        <v>19970.087999999996</v>
      </c>
      <c r="L29" s="19">
        <f>Субсидии!C28</f>
        <v>2276.3599999999997</v>
      </c>
      <c r="M29" s="19">
        <f t="shared" si="5"/>
        <v>11.398848117244151</v>
      </c>
      <c r="N29" s="19">
        <f>Иные!B28</f>
        <v>11025.699999999999</v>
      </c>
      <c r="O29" s="19">
        <f>Иные!C28</f>
        <v>10891.5</v>
      </c>
      <c r="P29" s="19">
        <f t="shared" si="1"/>
        <v>98.782843719673139</v>
      </c>
    </row>
    <row r="30" spans="1:16" x14ac:dyDescent="0.25">
      <c r="A30" s="17" t="s">
        <v>35</v>
      </c>
      <c r="B30" s="18">
        <f t="shared" si="0"/>
        <v>309502.40000000002</v>
      </c>
      <c r="C30" s="18">
        <f t="shared" si="0"/>
        <v>133200.64817</v>
      </c>
      <c r="D30" s="18">
        <f t="shared" si="2"/>
        <v>43.037032401041152</v>
      </c>
      <c r="E30" s="19">
        <f>Дотации!B29</f>
        <v>78815.8</v>
      </c>
      <c r="F30" s="19">
        <f>Дотации!C29</f>
        <v>37440</v>
      </c>
      <c r="G30" s="20">
        <f t="shared" si="3"/>
        <v>47.503165608926132</v>
      </c>
      <c r="H30" s="19">
        <f>Субвенции!B29</f>
        <v>186124.30000000002</v>
      </c>
      <c r="I30" s="19">
        <f>Субвенции!C29</f>
        <v>91922.27816999999</v>
      </c>
      <c r="J30" s="19">
        <f t="shared" si="4"/>
        <v>49.387574953942057</v>
      </c>
      <c r="K30" s="19">
        <f>Субсидии!B29</f>
        <v>15284.3</v>
      </c>
      <c r="L30" s="19">
        <f>Субсидии!C29</f>
        <v>1640.77</v>
      </c>
      <c r="M30" s="19">
        <f t="shared" si="5"/>
        <v>10.735002584351262</v>
      </c>
      <c r="N30" s="19">
        <f>Иные!B29</f>
        <v>29278</v>
      </c>
      <c r="O30" s="19">
        <f>Иные!C29</f>
        <v>2197.6</v>
      </c>
      <c r="P30" s="19">
        <f t="shared" si="1"/>
        <v>7.5059771842338963</v>
      </c>
    </row>
    <row r="31" spans="1:16" x14ac:dyDescent="0.25">
      <c r="A31" s="17" t="s">
        <v>36</v>
      </c>
      <c r="B31" s="18">
        <f t="shared" si="0"/>
        <v>253524.40000000002</v>
      </c>
      <c r="C31" s="18">
        <f t="shared" si="0"/>
        <v>116423.10668</v>
      </c>
      <c r="D31" s="18">
        <f t="shared" si="2"/>
        <v>45.92185473272</v>
      </c>
      <c r="E31" s="19">
        <f>Дотации!B30</f>
        <v>42321</v>
      </c>
      <c r="F31" s="19">
        <f>Дотации!C30</f>
        <v>22100</v>
      </c>
      <c r="G31" s="20">
        <f t="shared" si="3"/>
        <v>52.219938092200088</v>
      </c>
      <c r="H31" s="19">
        <f>Субвенции!B30</f>
        <v>172868.30000000002</v>
      </c>
      <c r="I31" s="19">
        <f>Субвенции!C30</f>
        <v>87217.776679999995</v>
      </c>
      <c r="J31" s="19">
        <f t="shared" si="4"/>
        <v>50.453308489757795</v>
      </c>
      <c r="K31" s="19">
        <f>Субсидии!B30</f>
        <v>34927</v>
      </c>
      <c r="L31" s="19">
        <f>Субсидии!C30</f>
        <v>4263.53</v>
      </c>
      <c r="M31" s="19">
        <f t="shared" si="5"/>
        <v>12.20697454691213</v>
      </c>
      <c r="N31" s="19">
        <f>Иные!B30</f>
        <v>3408.1</v>
      </c>
      <c r="O31" s="19">
        <f>Иные!C30</f>
        <v>2841.8</v>
      </c>
      <c r="P31" s="19">
        <f t="shared" si="1"/>
        <v>83.383703529826008</v>
      </c>
    </row>
    <row r="32" spans="1:16" x14ac:dyDescent="0.25">
      <c r="A32" s="17" t="s">
        <v>37</v>
      </c>
      <c r="B32" s="18">
        <f t="shared" si="0"/>
        <v>455271.02499999985</v>
      </c>
      <c r="C32" s="18">
        <f t="shared" si="0"/>
        <v>226914.17420000001</v>
      </c>
      <c r="D32" s="18">
        <f t="shared" si="2"/>
        <v>49.841558487057263</v>
      </c>
      <c r="E32" s="19">
        <f>Дотации!B31</f>
        <v>115087.6</v>
      </c>
      <c r="F32" s="19">
        <f>Дотации!C31</f>
        <v>63766</v>
      </c>
      <c r="G32" s="20">
        <f t="shared" si="3"/>
        <v>55.40649036038635</v>
      </c>
      <c r="H32" s="19">
        <f>Субвенции!B31</f>
        <v>281178.99999999988</v>
      </c>
      <c r="I32" s="19">
        <f>Субвенции!C31</f>
        <v>153250.27920000002</v>
      </c>
      <c r="J32" s="19">
        <f t="shared" si="4"/>
        <v>54.502747075706246</v>
      </c>
      <c r="K32" s="19">
        <f>Субсидии!B31</f>
        <v>35695.925000000003</v>
      </c>
      <c r="L32" s="19">
        <f>Субсидии!C31</f>
        <v>4621.47</v>
      </c>
      <c r="M32" s="19">
        <f t="shared" si="5"/>
        <v>12.946771935452015</v>
      </c>
      <c r="N32" s="19">
        <f>Иные!B31</f>
        <v>23308.5</v>
      </c>
      <c r="O32" s="19">
        <f>Иные!C31</f>
        <v>5276.4250000000002</v>
      </c>
      <c r="P32" s="19">
        <f t="shared" si="1"/>
        <v>22.637342600338933</v>
      </c>
    </row>
    <row r="33" spans="1:16" x14ac:dyDescent="0.25">
      <c r="A33" s="17" t="s">
        <v>38</v>
      </c>
      <c r="B33" s="18">
        <f t="shared" si="0"/>
        <v>252387.375</v>
      </c>
      <c r="C33" s="18">
        <f t="shared" si="0"/>
        <v>115286.92768000001</v>
      </c>
      <c r="D33" s="18">
        <f t="shared" si="2"/>
        <v>45.678563628628417</v>
      </c>
      <c r="E33" s="19">
        <f>Дотации!B32</f>
        <v>71131.199999999997</v>
      </c>
      <c r="F33" s="19">
        <f>Дотации!C32</f>
        <v>32564</v>
      </c>
      <c r="G33" s="20">
        <f t="shared" si="3"/>
        <v>45.780192095732957</v>
      </c>
      <c r="H33" s="19">
        <f>Субвенции!B32</f>
        <v>147779.30000000002</v>
      </c>
      <c r="I33" s="19">
        <f>Субвенции!C32</f>
        <v>75669.347680000006</v>
      </c>
      <c r="J33" s="19">
        <f t="shared" si="4"/>
        <v>51.204294295615149</v>
      </c>
      <c r="K33" s="19">
        <f>Субсидии!B32</f>
        <v>22957.475000000002</v>
      </c>
      <c r="L33" s="19">
        <f>Субсидии!C32</f>
        <v>4758.9799999999996</v>
      </c>
      <c r="M33" s="19">
        <f t="shared" si="5"/>
        <v>20.729544516546351</v>
      </c>
      <c r="N33" s="19">
        <f>Иные!B32</f>
        <v>10519.4</v>
      </c>
      <c r="O33" s="19">
        <f>Иные!C32</f>
        <v>2294.6</v>
      </c>
      <c r="P33" s="19">
        <f t="shared" si="1"/>
        <v>21.813031161473088</v>
      </c>
    </row>
    <row r="34" spans="1:16" x14ac:dyDescent="0.25">
      <c r="A34" s="17" t="s">
        <v>39</v>
      </c>
      <c r="B34" s="18">
        <f t="shared" si="0"/>
        <v>647183.50000000012</v>
      </c>
      <c r="C34" s="18">
        <f t="shared" si="0"/>
        <v>325768.13644000003</v>
      </c>
      <c r="D34" s="18">
        <f t="shared" si="2"/>
        <v>50.33628583547015</v>
      </c>
      <c r="E34" s="19">
        <f>Дотации!B33</f>
        <v>134329</v>
      </c>
      <c r="F34" s="19">
        <f>Дотации!C33</f>
        <v>76804</v>
      </c>
      <c r="G34" s="20">
        <f t="shared" si="3"/>
        <v>57.176037936707637</v>
      </c>
      <c r="H34" s="19">
        <f>Субвенции!B33</f>
        <v>423359.4</v>
      </c>
      <c r="I34" s="19">
        <f>Субвенции!C33</f>
        <v>227468.34835000004</v>
      </c>
      <c r="J34" s="19">
        <f t="shared" si="4"/>
        <v>53.729372337073421</v>
      </c>
      <c r="K34" s="19">
        <f>Субсидии!B33</f>
        <v>71995.8</v>
      </c>
      <c r="L34" s="19">
        <f>Субсидии!C33</f>
        <v>9977.1</v>
      </c>
      <c r="M34" s="19">
        <f t="shared" si="5"/>
        <v>13.857891710349771</v>
      </c>
      <c r="N34" s="19">
        <f>Иные!B33</f>
        <v>17499.3</v>
      </c>
      <c r="O34" s="19">
        <f>Иные!C33</f>
        <v>11518.68809</v>
      </c>
      <c r="P34" s="19">
        <f t="shared" si="1"/>
        <v>65.823707748309928</v>
      </c>
    </row>
    <row r="35" spans="1:16" x14ac:dyDescent="0.25">
      <c r="A35" s="17" t="s">
        <v>40</v>
      </c>
      <c r="B35" s="18">
        <f t="shared" si="0"/>
        <v>252204.97499999998</v>
      </c>
      <c r="C35" s="18">
        <f t="shared" si="0"/>
        <v>123659.27377000003</v>
      </c>
      <c r="D35" s="18">
        <f t="shared" si="2"/>
        <v>49.031258709309775</v>
      </c>
      <c r="E35" s="19">
        <f>Дотации!B34</f>
        <v>73644.399999999994</v>
      </c>
      <c r="F35" s="19">
        <f>Дотации!C34</f>
        <v>40280</v>
      </c>
      <c r="G35" s="20">
        <f t="shared" si="3"/>
        <v>54.69526535622532</v>
      </c>
      <c r="H35" s="19">
        <f>Субвенции!B34</f>
        <v>149276.09999999998</v>
      </c>
      <c r="I35" s="19">
        <f>Субвенции!C34</f>
        <v>76913.867190000019</v>
      </c>
      <c r="J35" s="19">
        <f t="shared" si="4"/>
        <v>51.524569030139475</v>
      </c>
      <c r="K35" s="19">
        <f>Субсидии!B34</f>
        <v>26180.974999999999</v>
      </c>
      <c r="L35" s="19">
        <f>Субсидии!C34</f>
        <v>5485.99</v>
      </c>
      <c r="M35" s="19">
        <f t="shared" si="5"/>
        <v>20.954108851943062</v>
      </c>
      <c r="N35" s="19">
        <f>Иные!B34</f>
        <v>3103.5</v>
      </c>
      <c r="O35" s="19">
        <f>Иные!C34</f>
        <v>979.41658000000007</v>
      </c>
      <c r="P35" s="19">
        <f t="shared" si="1"/>
        <v>31.558452714676982</v>
      </c>
    </row>
    <row r="36" spans="1:16" x14ac:dyDescent="0.25">
      <c r="A36" s="17" t="s">
        <v>41</v>
      </c>
      <c r="B36" s="18">
        <f t="shared" si="0"/>
        <v>168989.10000000003</v>
      </c>
      <c r="C36" s="18">
        <f t="shared" si="0"/>
        <v>77620.773669999995</v>
      </c>
      <c r="D36" s="18">
        <f t="shared" si="2"/>
        <v>45.93241438057246</v>
      </c>
      <c r="E36" s="19">
        <f>Дотации!B35</f>
        <v>47145.5</v>
      </c>
      <c r="F36" s="19">
        <f>Дотации!C35</f>
        <v>22392</v>
      </c>
      <c r="G36" s="20">
        <f t="shared" si="3"/>
        <v>47.495519190590826</v>
      </c>
      <c r="H36" s="19">
        <f>Субвенции!B35</f>
        <v>106739.60000000003</v>
      </c>
      <c r="I36" s="19">
        <f>Субвенции!C35</f>
        <v>54658.713069999991</v>
      </c>
      <c r="J36" s="19">
        <f t="shared" si="4"/>
        <v>51.207530354245257</v>
      </c>
      <c r="K36" s="19">
        <f>Субсидии!B35</f>
        <v>13719</v>
      </c>
      <c r="L36" s="19">
        <f>Субсидии!C35</f>
        <v>0</v>
      </c>
      <c r="M36" s="19">
        <f t="shared" si="5"/>
        <v>0</v>
      </c>
      <c r="N36" s="19">
        <f>Иные!B35</f>
        <v>1385</v>
      </c>
      <c r="O36" s="19">
        <f>Иные!C35</f>
        <v>570.06060000000002</v>
      </c>
      <c r="P36" s="19">
        <f t="shared" si="1"/>
        <v>41.159610108303255</v>
      </c>
    </row>
    <row r="37" spans="1:16" x14ac:dyDescent="0.25">
      <c r="A37" s="17" t="s">
        <v>42</v>
      </c>
      <c r="B37" s="18">
        <f t="shared" si="0"/>
        <v>505622.64719999989</v>
      </c>
      <c r="C37" s="18">
        <f t="shared" si="0"/>
        <v>251864.33884000001</v>
      </c>
      <c r="D37" s="18">
        <f t="shared" si="2"/>
        <v>49.812709188315822</v>
      </c>
      <c r="E37" s="19">
        <f>Дотации!B36</f>
        <v>116001.5</v>
      </c>
      <c r="F37" s="19">
        <f>Дотации!C36</f>
        <v>59098</v>
      </c>
      <c r="G37" s="20">
        <f t="shared" si="3"/>
        <v>50.945892941039553</v>
      </c>
      <c r="H37" s="19">
        <f>Субвенции!B36</f>
        <v>352816.79999999993</v>
      </c>
      <c r="I37" s="19">
        <f>Субвенции!C36</f>
        <v>187939.53884000002</v>
      </c>
      <c r="J37" s="19">
        <f t="shared" si="4"/>
        <v>53.268307756320013</v>
      </c>
      <c r="K37" s="19">
        <f>Субсидии!B36</f>
        <v>34287.047199999994</v>
      </c>
      <c r="L37" s="19">
        <f>Субсидии!C36</f>
        <v>4632.5</v>
      </c>
      <c r="M37" s="19">
        <f t="shared" si="5"/>
        <v>13.51093307329189</v>
      </c>
      <c r="N37" s="19">
        <f>Иные!B36</f>
        <v>2517.3000000000002</v>
      </c>
      <c r="O37" s="19">
        <f>Иные!C36</f>
        <v>194.3</v>
      </c>
      <c r="P37" s="19">
        <f t="shared" si="1"/>
        <v>7.7185873753624916</v>
      </c>
    </row>
    <row r="38" spans="1:16" x14ac:dyDescent="0.25">
      <c r="A38" s="17" t="s">
        <v>43</v>
      </c>
      <c r="B38" s="18">
        <f t="shared" si="0"/>
        <v>238831.2</v>
      </c>
      <c r="C38" s="18">
        <f t="shared" si="0"/>
        <v>123220.68486000001</v>
      </c>
      <c r="D38" s="18">
        <f t="shared" si="2"/>
        <v>51.593210962386827</v>
      </c>
      <c r="E38" s="19">
        <f>Дотации!B37</f>
        <v>47188.6</v>
      </c>
      <c r="F38" s="19">
        <f>Дотации!C37</f>
        <v>22416</v>
      </c>
      <c r="G38" s="20">
        <f t="shared" si="3"/>
        <v>47.502998605595423</v>
      </c>
      <c r="H38" s="19">
        <f>Субвенции!B37</f>
        <v>160557.30000000002</v>
      </c>
      <c r="I38" s="19">
        <f>Субвенции!C37</f>
        <v>92954.748550000004</v>
      </c>
      <c r="J38" s="19">
        <f t="shared" si="4"/>
        <v>57.895062105553585</v>
      </c>
      <c r="K38" s="19">
        <f>Субсидии!B37</f>
        <v>17564.399999999998</v>
      </c>
      <c r="L38" s="19">
        <f>Субсидии!C37</f>
        <v>2786.2</v>
      </c>
      <c r="M38" s="19">
        <f t="shared" si="5"/>
        <v>15.862767871376192</v>
      </c>
      <c r="N38" s="19">
        <f>Иные!B37</f>
        <v>13520.9</v>
      </c>
      <c r="O38" s="19">
        <f>Иные!C37</f>
        <v>5063.7363100000002</v>
      </c>
      <c r="P38" s="19">
        <f t="shared" si="1"/>
        <v>37.451177880170697</v>
      </c>
    </row>
    <row r="39" spans="1:16" x14ac:dyDescent="0.25">
      <c r="A39" s="17" t="s">
        <v>44</v>
      </c>
      <c r="B39" s="18">
        <f t="shared" si="0"/>
        <v>400866.685</v>
      </c>
      <c r="C39" s="18">
        <f t="shared" si="0"/>
        <v>204363.70100000003</v>
      </c>
      <c r="D39" s="18">
        <f t="shared" si="2"/>
        <v>50.980465238711481</v>
      </c>
      <c r="E39" s="19"/>
      <c r="F39" s="19"/>
      <c r="G39" s="20"/>
      <c r="H39" s="19">
        <f>Субвенции!B38</f>
        <v>370897.6</v>
      </c>
      <c r="I39" s="19">
        <f>Субвенции!C38</f>
        <v>193787.39679000003</v>
      </c>
      <c r="J39" s="19">
        <f t="shared" si="4"/>
        <v>52.248220746103513</v>
      </c>
      <c r="K39" s="19">
        <f>Субсидии!B38</f>
        <v>21977.185000000001</v>
      </c>
      <c r="L39" s="19">
        <f>Субсидии!C38</f>
        <v>2687.6</v>
      </c>
      <c r="M39" s="19">
        <f t="shared" si="5"/>
        <v>12.229045712633351</v>
      </c>
      <c r="N39" s="19">
        <f>Иные!B38</f>
        <v>7991.9</v>
      </c>
      <c r="O39" s="19">
        <f>Иные!C38</f>
        <v>7888.7042099999999</v>
      </c>
      <c r="P39" s="19">
        <f t="shared" si="1"/>
        <v>98.708745229544917</v>
      </c>
    </row>
    <row r="40" spans="1:16" x14ac:dyDescent="0.25">
      <c r="A40" s="17" t="s">
        <v>45</v>
      </c>
      <c r="B40" s="18">
        <f t="shared" si="0"/>
        <v>239643.10000000003</v>
      </c>
      <c r="C40" s="18">
        <f t="shared" si="0"/>
        <v>112972.32500999999</v>
      </c>
      <c r="D40" s="18">
        <f t="shared" si="2"/>
        <v>47.14190603025915</v>
      </c>
      <c r="E40" s="19">
        <f>Дотации!B39</f>
        <v>41448.9</v>
      </c>
      <c r="F40" s="19">
        <f>Дотации!C39</f>
        <v>19600</v>
      </c>
      <c r="G40" s="20">
        <f t="shared" si="3"/>
        <v>47.287141516421421</v>
      </c>
      <c r="H40" s="19">
        <f>Субвенции!B39</f>
        <v>171318.60000000003</v>
      </c>
      <c r="I40" s="19">
        <f>Субвенции!C39</f>
        <v>88832.735009999989</v>
      </c>
      <c r="J40" s="19">
        <f t="shared" si="4"/>
        <v>51.852358710612847</v>
      </c>
      <c r="K40" s="19">
        <f>Субсидии!B39</f>
        <v>14614.600000000002</v>
      </c>
      <c r="L40" s="19">
        <f>Субсидии!C39</f>
        <v>2529.79</v>
      </c>
      <c r="M40" s="19">
        <f t="shared" si="5"/>
        <v>17.310018748374912</v>
      </c>
      <c r="N40" s="19">
        <f>Иные!B39</f>
        <v>12261</v>
      </c>
      <c r="O40" s="19">
        <f>Иные!C39</f>
        <v>2009.8</v>
      </c>
      <c r="P40" s="19">
        <f t="shared" si="1"/>
        <v>16.391811434630128</v>
      </c>
    </row>
    <row r="41" spans="1:16" x14ac:dyDescent="0.25">
      <c r="A41" s="17" t="s">
        <v>46</v>
      </c>
      <c r="B41" s="18">
        <f t="shared" si="0"/>
        <v>242986.3</v>
      </c>
      <c r="C41" s="18">
        <f t="shared" si="0"/>
        <v>124943.67201000001</v>
      </c>
      <c r="D41" s="18">
        <f t="shared" si="2"/>
        <v>51.420047965667202</v>
      </c>
      <c r="E41" s="19"/>
      <c r="F41" s="19"/>
      <c r="G41" s="20"/>
      <c r="H41" s="19">
        <f>Субвенции!B40</f>
        <v>221560.3</v>
      </c>
      <c r="I41" s="19">
        <f>Субвенции!C40</f>
        <v>122366.67201000001</v>
      </c>
      <c r="J41" s="19">
        <f t="shared" si="4"/>
        <v>55.229511789792674</v>
      </c>
      <c r="K41" s="19">
        <f>Субсидии!B40</f>
        <v>21425.999999999996</v>
      </c>
      <c r="L41" s="19">
        <f>Субсидии!C40</f>
        <v>2577</v>
      </c>
      <c r="M41" s="19">
        <f t="shared" si="5"/>
        <v>12.027443293195185</v>
      </c>
      <c r="N41" s="19"/>
      <c r="O41" s="19"/>
      <c r="P41" s="19"/>
    </row>
    <row r="42" spans="1:16" x14ac:dyDescent="0.25">
      <c r="A42" s="17" t="s">
        <v>47</v>
      </c>
      <c r="B42" s="18">
        <f t="shared" si="0"/>
        <v>172692.80000000005</v>
      </c>
      <c r="C42" s="18">
        <f t="shared" si="0"/>
        <v>78493.912380000009</v>
      </c>
      <c r="D42" s="18">
        <f t="shared" si="2"/>
        <v>45.452915454494914</v>
      </c>
      <c r="E42" s="19">
        <f>Дотации!B41</f>
        <v>61307.3</v>
      </c>
      <c r="F42" s="19">
        <f>Дотации!C41</f>
        <v>27774</v>
      </c>
      <c r="G42" s="20">
        <f t="shared" si="3"/>
        <v>45.302924774048115</v>
      </c>
      <c r="H42" s="19">
        <f>Субвенции!B41</f>
        <v>99984.000000000029</v>
      </c>
      <c r="I42" s="19">
        <f>Субвенции!C41</f>
        <v>47680.171380000007</v>
      </c>
      <c r="J42" s="19">
        <f t="shared" si="4"/>
        <v>47.687801428228511</v>
      </c>
      <c r="K42" s="19">
        <f>Субсидии!B41</f>
        <v>9391.2999999999993</v>
      </c>
      <c r="L42" s="19">
        <f>Субсидии!C41</f>
        <v>1583.2</v>
      </c>
      <c r="M42" s="19">
        <f t="shared" si="5"/>
        <v>16.85815595284998</v>
      </c>
      <c r="N42" s="19">
        <f>Иные!B41</f>
        <v>2010.1999999999998</v>
      </c>
      <c r="O42" s="19">
        <f>Иные!C41</f>
        <v>1456.5410000000002</v>
      </c>
      <c r="P42" s="19">
        <f t="shared" si="1"/>
        <v>72.45751666500847</v>
      </c>
    </row>
    <row r="43" spans="1:16" x14ac:dyDescent="0.25">
      <c r="A43" s="17" t="s">
        <v>48</v>
      </c>
      <c r="B43" s="18">
        <f t="shared" si="0"/>
        <v>254280.50000000006</v>
      </c>
      <c r="C43" s="18">
        <f t="shared" si="0"/>
        <v>129755.24865999998</v>
      </c>
      <c r="D43" s="18">
        <f t="shared" si="2"/>
        <v>51.028391347350642</v>
      </c>
      <c r="E43" s="19">
        <f>Дотации!B42</f>
        <v>67377.399999999994</v>
      </c>
      <c r="F43" s="19">
        <f>Дотации!C42</f>
        <v>32004</v>
      </c>
      <c r="G43" s="20">
        <f t="shared" si="3"/>
        <v>47.49960669304545</v>
      </c>
      <c r="H43" s="19">
        <f>Субвенции!B42</f>
        <v>156635.80000000005</v>
      </c>
      <c r="I43" s="19">
        <f>Субвенции!C42</f>
        <v>85711.848659999989</v>
      </c>
      <c r="J43" s="19">
        <f t="shared" si="4"/>
        <v>54.720471731238938</v>
      </c>
      <c r="K43" s="19">
        <f>Субсидии!B42</f>
        <v>20656.599999999999</v>
      </c>
      <c r="L43" s="19">
        <f>Субсидии!C42</f>
        <v>7858.7</v>
      </c>
      <c r="M43" s="19">
        <f t="shared" si="5"/>
        <v>38.044499094720337</v>
      </c>
      <c r="N43" s="19">
        <f>Иные!B42</f>
        <v>9610.7000000000007</v>
      </c>
      <c r="O43" s="19">
        <f>Иные!C42</f>
        <v>4180.7</v>
      </c>
      <c r="P43" s="19">
        <f t="shared" si="1"/>
        <v>43.500473430655411</v>
      </c>
    </row>
    <row r="44" spans="1:16" x14ac:dyDescent="0.25">
      <c r="A44" s="17" t="s">
        <v>49</v>
      </c>
      <c r="B44" s="18">
        <f t="shared" si="0"/>
        <v>255371.65549999999</v>
      </c>
      <c r="C44" s="18">
        <f t="shared" si="0"/>
        <v>121171.14302999999</v>
      </c>
      <c r="D44" s="18">
        <f t="shared" si="2"/>
        <v>47.448939778674848</v>
      </c>
      <c r="E44" s="19">
        <f>Дотации!B43</f>
        <v>62682.6</v>
      </c>
      <c r="F44" s="19">
        <f>Дотации!C43</f>
        <v>32272</v>
      </c>
      <c r="G44" s="20">
        <f t="shared" si="3"/>
        <v>51.484782060731369</v>
      </c>
      <c r="H44" s="19">
        <f>Субвенции!B43</f>
        <v>164249.9</v>
      </c>
      <c r="I44" s="19">
        <f>Субвенции!C43</f>
        <v>83624.035029999999</v>
      </c>
      <c r="J44" s="19">
        <f t="shared" si="4"/>
        <v>50.912685505440194</v>
      </c>
      <c r="K44" s="19">
        <f>Субсидии!B43</f>
        <v>22661.147499999999</v>
      </c>
      <c r="L44" s="19">
        <f>Субсидии!C43</f>
        <v>1709</v>
      </c>
      <c r="M44" s="19">
        <f t="shared" si="5"/>
        <v>7.5415421924242807</v>
      </c>
      <c r="N44" s="19">
        <f>Иные!B43</f>
        <v>5778.0079999999998</v>
      </c>
      <c r="O44" s="19">
        <f>Иные!C43</f>
        <v>3566.1079999999997</v>
      </c>
      <c r="P44" s="19">
        <f t="shared" si="1"/>
        <v>61.718640749545514</v>
      </c>
    </row>
    <row r="45" spans="1:16" x14ac:dyDescent="0.25">
      <c r="A45" s="17" t="s">
        <v>50</v>
      </c>
      <c r="B45" s="18">
        <f t="shared" si="0"/>
        <v>2816995.0795999998</v>
      </c>
      <c r="C45" s="18">
        <f t="shared" si="0"/>
        <v>1266118.7727099999</v>
      </c>
      <c r="D45" s="18">
        <f t="shared" si="2"/>
        <v>44.945721839520672</v>
      </c>
      <c r="E45" s="19"/>
      <c r="F45" s="19"/>
      <c r="G45" s="20"/>
      <c r="H45" s="19">
        <f>Субвенции!B44</f>
        <v>1742479.8999999997</v>
      </c>
      <c r="I45" s="19">
        <f>Субвенции!C44</f>
        <v>908514.47271</v>
      </c>
      <c r="J45" s="19">
        <f t="shared" si="4"/>
        <v>52.139165146754351</v>
      </c>
      <c r="K45" s="19">
        <f>Субсидии!B44</f>
        <v>1071558.8796000001</v>
      </c>
      <c r="L45" s="19">
        <f>Субсидии!C44</f>
        <v>357604.3</v>
      </c>
      <c r="M45" s="19">
        <f t="shared" si="5"/>
        <v>33.372342556994099</v>
      </c>
      <c r="N45" s="19">
        <f>Иные!B44</f>
        <v>2956.3</v>
      </c>
      <c r="O45" s="19">
        <f>Иные!C44</f>
        <v>0</v>
      </c>
      <c r="P45" s="19">
        <f t="shared" si="1"/>
        <v>0</v>
      </c>
    </row>
    <row r="46" spans="1:16" ht="43.5" x14ac:dyDescent="0.25">
      <c r="A46" s="21" t="s">
        <v>51</v>
      </c>
      <c r="B46" s="22">
        <f>SUM(B8:B45)</f>
        <v>16864264.943</v>
      </c>
      <c r="C46" s="22">
        <f>SUM(C8:C45)</f>
        <v>8098795.9051700002</v>
      </c>
      <c r="D46" s="22">
        <f t="shared" si="2"/>
        <v>48.02341479182963</v>
      </c>
      <c r="E46" s="22">
        <f>SUM(E8:E45)</f>
        <v>2566117.8999999994</v>
      </c>
      <c r="F46" s="22">
        <f>SUM(F8:F45)</f>
        <v>1267877</v>
      </c>
      <c r="G46" s="23">
        <f t="shared" si="3"/>
        <v>49.408368960755865</v>
      </c>
      <c r="H46" s="22">
        <f>SUM(H8:H45)</f>
        <v>11651412.699999999</v>
      </c>
      <c r="I46" s="22">
        <f>SUM(I8:I45)</f>
        <v>6116753.1078399988</v>
      </c>
      <c r="J46" s="22">
        <f t="shared" si="4"/>
        <v>52.497952525876968</v>
      </c>
      <c r="K46" s="22">
        <f>SUM(K8:K45)</f>
        <v>2190205.4350000001</v>
      </c>
      <c r="L46" s="22">
        <f>SUM(L8:L45)</f>
        <v>535608.2300000001</v>
      </c>
      <c r="M46" s="22">
        <f t="shared" si="5"/>
        <v>24.45470280736474</v>
      </c>
      <c r="N46" s="22">
        <f>SUM(N8:N45)</f>
        <v>456528.908</v>
      </c>
      <c r="O46" s="22">
        <f>SUM(O8:O45)</f>
        <v>178557.56733000002</v>
      </c>
      <c r="P46" s="22">
        <f t="shared" si="1"/>
        <v>39.111995801588982</v>
      </c>
    </row>
    <row r="47" spans="1:16" x14ac:dyDescent="0.25">
      <c r="A47" s="17" t="s">
        <v>52</v>
      </c>
      <c r="B47" s="18">
        <f t="shared" ref="B47:C50" si="6">E47+H47+K47+N47</f>
        <v>8277983.6249999981</v>
      </c>
      <c r="C47" s="18">
        <f t="shared" si="6"/>
        <v>3064402.4569699997</v>
      </c>
      <c r="D47" s="18">
        <f t="shared" si="2"/>
        <v>37.018706436134082</v>
      </c>
      <c r="E47" s="19">
        <f>Дотации!B46</f>
        <v>36015.699999999997</v>
      </c>
      <c r="F47" s="19">
        <f>Дотации!C46</f>
        <v>17106</v>
      </c>
      <c r="G47" s="20">
        <f t="shared" si="3"/>
        <v>47.495953153763502</v>
      </c>
      <c r="H47" s="19">
        <f>Субвенции!B46</f>
        <v>4544989.1999999974</v>
      </c>
      <c r="I47" s="19">
        <f>Субвенции!C46</f>
        <v>2475865.75697</v>
      </c>
      <c r="J47" s="19">
        <f t="shared" si="4"/>
        <v>54.474623547400327</v>
      </c>
      <c r="K47" s="19">
        <f>Субсидии!B46</f>
        <v>3508223.7250000001</v>
      </c>
      <c r="L47" s="19">
        <f>Субсидии!C46</f>
        <v>571430.69999999995</v>
      </c>
      <c r="M47" s="19">
        <f t="shared" si="5"/>
        <v>16.288319810618688</v>
      </c>
      <c r="N47" s="19">
        <f>Иные!B46</f>
        <v>188755</v>
      </c>
      <c r="O47" s="19">
        <f>Иные!C46</f>
        <v>0</v>
      </c>
      <c r="P47" s="19">
        <f>O47/N47*100</f>
        <v>0</v>
      </c>
    </row>
    <row r="48" spans="1:16" x14ac:dyDescent="0.25">
      <c r="A48" s="17" t="s">
        <v>53</v>
      </c>
      <c r="B48" s="18">
        <f t="shared" si="6"/>
        <v>78846</v>
      </c>
      <c r="C48" s="18">
        <f t="shared" si="6"/>
        <v>38953.924460000002</v>
      </c>
      <c r="D48" s="18">
        <f t="shared" si="2"/>
        <v>49.405073764046371</v>
      </c>
      <c r="E48" s="19">
        <f>Дотации!B47</f>
        <v>55976</v>
      </c>
      <c r="F48" s="19">
        <f>Дотации!C47</f>
        <v>27300</v>
      </c>
      <c r="G48" s="20">
        <f t="shared" si="3"/>
        <v>48.770901815063603</v>
      </c>
      <c r="H48" s="19">
        <f>Субвенции!B47</f>
        <v>22870.000000000004</v>
      </c>
      <c r="I48" s="19">
        <f>Субвенции!C47</f>
        <v>11653.92446</v>
      </c>
      <c r="J48" s="19">
        <f t="shared" si="4"/>
        <v>50.957256055968514</v>
      </c>
      <c r="K48" s="19"/>
      <c r="L48" s="19"/>
      <c r="M48" s="19"/>
      <c r="N48" s="19"/>
      <c r="O48" s="19"/>
      <c r="P48" s="19"/>
    </row>
    <row r="49" spans="1:16" x14ac:dyDescent="0.25">
      <c r="A49" s="17" t="s">
        <v>54</v>
      </c>
      <c r="B49" s="18">
        <f t="shared" si="6"/>
        <v>152929</v>
      </c>
      <c r="C49" s="18">
        <f t="shared" si="6"/>
        <v>73899.84666000001</v>
      </c>
      <c r="D49" s="18">
        <f t="shared" si="2"/>
        <v>48.322977760921745</v>
      </c>
      <c r="E49" s="19">
        <f>Дотации!B48</f>
        <v>54609.9</v>
      </c>
      <c r="F49" s="19">
        <f>Дотации!C48</f>
        <v>26926</v>
      </c>
      <c r="G49" s="20">
        <f t="shared" si="3"/>
        <v>49.306078201937744</v>
      </c>
      <c r="H49" s="19">
        <f>Субвенции!B48</f>
        <v>95339.7</v>
      </c>
      <c r="I49" s="19">
        <f>Субвенции!C48</f>
        <v>45798.046660000007</v>
      </c>
      <c r="J49" s="19">
        <f t="shared" si="4"/>
        <v>48.036701038497085</v>
      </c>
      <c r="K49" s="19">
        <f>Субсидии!B48</f>
        <v>2979.4</v>
      </c>
      <c r="L49" s="19">
        <f>Субсидии!C48</f>
        <v>1175.8</v>
      </c>
      <c r="M49" s="19">
        <f t="shared" si="5"/>
        <v>39.464321675505133</v>
      </c>
      <c r="N49" s="19"/>
      <c r="O49" s="19"/>
      <c r="P49" s="19"/>
    </row>
    <row r="50" spans="1:16" x14ac:dyDescent="0.25">
      <c r="A50" s="17" t="s">
        <v>55</v>
      </c>
      <c r="B50" s="18">
        <f t="shared" si="6"/>
        <v>131054.84000000001</v>
      </c>
      <c r="C50" s="18">
        <f t="shared" si="6"/>
        <v>65749.416710000005</v>
      </c>
      <c r="D50" s="18">
        <f t="shared" si="2"/>
        <v>50.169392225422584</v>
      </c>
      <c r="E50" s="19">
        <f>Дотации!B49</f>
        <v>68809.2</v>
      </c>
      <c r="F50" s="19">
        <f>Дотации!C49</f>
        <v>33766</v>
      </c>
      <c r="G50" s="20">
        <f t="shared" si="3"/>
        <v>49.071926428442708</v>
      </c>
      <c r="H50" s="19">
        <f>Субвенции!B49</f>
        <v>58452.000000000007</v>
      </c>
      <c r="I50" s="19">
        <f>Субвенции!C49</f>
        <v>30464.816709999999</v>
      </c>
      <c r="J50" s="19">
        <f t="shared" si="4"/>
        <v>52.119374375556006</v>
      </c>
      <c r="K50" s="19">
        <f>Субсидии!B49</f>
        <v>3793.64</v>
      </c>
      <c r="L50" s="19">
        <f>Субсидии!C49</f>
        <v>1518.6</v>
      </c>
      <c r="M50" s="19">
        <f t="shared" si="5"/>
        <v>40.030155734334308</v>
      </c>
      <c r="N50" s="19"/>
      <c r="O50" s="19"/>
      <c r="P50" s="19"/>
    </row>
    <row r="51" spans="1:16" ht="29.25" x14ac:dyDescent="0.25">
      <c r="A51" s="21" t="s">
        <v>56</v>
      </c>
      <c r="B51" s="22">
        <f>SUM(B47:B50)</f>
        <v>8640813.464999998</v>
      </c>
      <c r="C51" s="22">
        <f>SUM(C47:C50)</f>
        <v>3243005.6447999994</v>
      </c>
      <c r="D51" s="22">
        <f t="shared" si="2"/>
        <v>37.53125394890121</v>
      </c>
      <c r="E51" s="22">
        <f>SUM(E47:E50)</f>
        <v>215410.8</v>
      </c>
      <c r="F51" s="22">
        <f>SUM(F47:F50)</f>
        <v>105098</v>
      </c>
      <c r="G51" s="23">
        <f t="shared" si="3"/>
        <v>48.789568582448048</v>
      </c>
      <c r="H51" s="22">
        <f>SUM(H47:H50)</f>
        <v>4721650.8999999976</v>
      </c>
      <c r="I51" s="22">
        <f>SUM(I47:I50)</f>
        <v>2563782.5447999998</v>
      </c>
      <c r="J51" s="22">
        <f t="shared" si="4"/>
        <v>54.298434998656951</v>
      </c>
      <c r="K51" s="22">
        <f>SUM(K47:K50)</f>
        <v>3514996.7650000001</v>
      </c>
      <c r="L51" s="22">
        <f>SUM(L47:L50)</f>
        <v>574125.1</v>
      </c>
      <c r="M51" s="22">
        <f t="shared" si="5"/>
        <v>16.333588289945407</v>
      </c>
      <c r="N51" s="22">
        <f>SUM(N47:N50)</f>
        <v>188755</v>
      </c>
      <c r="O51" s="22">
        <f>SUM(O47:O50)</f>
        <v>0</v>
      </c>
      <c r="P51" s="22">
        <f>O51/N51*100</f>
        <v>0</v>
      </c>
    </row>
    <row r="52" spans="1:16" x14ac:dyDescent="0.25">
      <c r="A52" s="24" t="s">
        <v>4</v>
      </c>
      <c r="B52" s="25">
        <f>B46+B51</f>
        <v>25505078.408</v>
      </c>
      <c r="C52" s="25">
        <f>C46+C51</f>
        <v>11341801.549969999</v>
      </c>
      <c r="D52" s="25">
        <f t="shared" si="2"/>
        <v>44.468797031466863</v>
      </c>
      <c r="E52" s="25">
        <f>E46+E51</f>
        <v>2781528.6999999993</v>
      </c>
      <c r="F52" s="25">
        <f>F46+F51</f>
        <v>1372975</v>
      </c>
      <c r="G52" s="26">
        <f t="shared" si="3"/>
        <v>49.360447008869635</v>
      </c>
      <c r="H52" s="25">
        <f>H46+H51</f>
        <v>16373063.599999998</v>
      </c>
      <c r="I52" s="25">
        <f>I46+I51</f>
        <v>8680535.6526399981</v>
      </c>
      <c r="J52" s="25">
        <f t="shared" si="4"/>
        <v>53.017174211917187</v>
      </c>
      <c r="K52" s="25">
        <f>K46+K51</f>
        <v>5705202.2000000002</v>
      </c>
      <c r="L52" s="25">
        <f>L46+L51</f>
        <v>1109733.33</v>
      </c>
      <c r="M52" s="25">
        <f t="shared" si="5"/>
        <v>19.451253278981067</v>
      </c>
      <c r="N52" s="25">
        <f>N46+N51</f>
        <v>645283.90800000005</v>
      </c>
      <c r="O52" s="25">
        <f>O46+O51</f>
        <v>178557.56733000002</v>
      </c>
      <c r="P52" s="25">
        <f t="shared" si="1"/>
        <v>27.671163826698127</v>
      </c>
    </row>
    <row r="55" spans="1:16" x14ac:dyDescent="0.25">
      <c r="B55" s="27"/>
    </row>
  </sheetData>
  <mergeCells count="10">
    <mergeCell ref="A1:P1"/>
    <mergeCell ref="A2:P2"/>
    <mergeCell ref="O3:P3"/>
    <mergeCell ref="A4:A7"/>
    <mergeCell ref="B4:D6"/>
    <mergeCell ref="E4:P4"/>
    <mergeCell ref="E5:G6"/>
    <mergeCell ref="H5:J6"/>
    <mergeCell ref="K5:M6"/>
    <mergeCell ref="N5:P6"/>
  </mergeCells>
  <pageMargins left="0.31496062992125984" right="0.31496062992125984" top="0.74803149606299213" bottom="0.74803149606299213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view="pageBreakPreview" zoomScale="70" zoomScaleNormal="85" zoomScaleSheetLayoutView="70" workbookViewId="0">
      <pane xSplit="1" ySplit="6" topLeftCell="E28" activePane="bottomRight" state="frozen"/>
      <selection activeCell="K48" sqref="K48:L48"/>
      <selection pane="topRight" activeCell="K48" sqref="K48:L48"/>
      <selection pane="bottomLeft" activeCell="K48" sqref="K48:L48"/>
      <selection pane="bottomRight" activeCell="K48" sqref="K48:L48"/>
    </sheetView>
  </sheetViews>
  <sheetFormatPr defaultRowHeight="15.75" x14ac:dyDescent="0.25"/>
  <cols>
    <col min="1" max="1" width="20.625" customWidth="1"/>
    <col min="2" max="2" width="12.125" customWidth="1"/>
    <col min="3" max="3" width="10.75" customWidth="1"/>
    <col min="4" max="4" width="15.25" customWidth="1"/>
    <col min="5" max="5" width="11.25" customWidth="1"/>
    <col min="6" max="6" width="9.625" customWidth="1"/>
    <col min="7" max="7" width="11.5" customWidth="1"/>
    <col min="8" max="8" width="11.125" customWidth="1"/>
    <col min="9" max="9" width="10.375" customWidth="1"/>
    <col min="10" max="10" width="12.125" customWidth="1"/>
    <col min="11" max="11" width="11.25" customWidth="1"/>
    <col min="12" max="12" width="10.125" customWidth="1"/>
    <col min="13" max="13" width="12.75" customWidth="1"/>
    <col min="14" max="14" width="9.125" customWidth="1"/>
    <col min="15" max="15" width="10.75" customWidth="1"/>
    <col min="16" max="16" width="13.125" customWidth="1"/>
  </cols>
  <sheetData>
    <row r="1" spans="1:16" ht="4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22.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6.5" thickBot="1" x14ac:dyDescent="0.3">
      <c r="O3" s="29" t="s">
        <v>2</v>
      </c>
      <c r="P3" s="29"/>
    </row>
    <row r="4" spans="1:16" ht="17.25" customHeight="1" x14ac:dyDescent="0.25">
      <c r="A4" s="30" t="s">
        <v>3</v>
      </c>
      <c r="B4" s="31" t="s">
        <v>57</v>
      </c>
      <c r="C4" s="31"/>
      <c r="D4" s="31"/>
      <c r="E4" s="31" t="s">
        <v>58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2"/>
    </row>
    <row r="5" spans="1:16" ht="249.75" customHeight="1" x14ac:dyDescent="0.25">
      <c r="A5" s="33"/>
      <c r="B5" s="7"/>
      <c r="C5" s="7"/>
      <c r="D5" s="7"/>
      <c r="E5" s="34" t="s">
        <v>59</v>
      </c>
      <c r="F5" s="34"/>
      <c r="G5" s="34"/>
      <c r="H5" s="34" t="s">
        <v>60</v>
      </c>
      <c r="I5" s="34"/>
      <c r="J5" s="34"/>
      <c r="K5" s="34" t="s">
        <v>61</v>
      </c>
      <c r="L5" s="34"/>
      <c r="M5" s="34"/>
      <c r="N5" s="34" t="s">
        <v>62</v>
      </c>
      <c r="O5" s="34"/>
      <c r="P5" s="35"/>
    </row>
    <row r="6" spans="1:16" ht="30.75" customHeight="1" x14ac:dyDescent="0.25">
      <c r="A6" s="33"/>
      <c r="B6" s="12" t="s">
        <v>10</v>
      </c>
      <c r="C6" s="12" t="s">
        <v>11</v>
      </c>
      <c r="D6" s="13" t="s">
        <v>12</v>
      </c>
      <c r="E6" s="36" t="s">
        <v>10</v>
      </c>
      <c r="F6" s="36" t="s">
        <v>11</v>
      </c>
      <c r="G6" s="37" t="s">
        <v>12</v>
      </c>
      <c r="H6" s="37" t="s">
        <v>10</v>
      </c>
      <c r="I6" s="37" t="s">
        <v>11</v>
      </c>
      <c r="J6" s="37" t="s">
        <v>12</v>
      </c>
      <c r="K6" s="37" t="s">
        <v>10</v>
      </c>
      <c r="L6" s="37" t="s">
        <v>11</v>
      </c>
      <c r="M6" s="37" t="s">
        <v>12</v>
      </c>
      <c r="N6" s="37" t="s">
        <v>10</v>
      </c>
      <c r="O6" s="37" t="s">
        <v>11</v>
      </c>
      <c r="P6" s="38" t="s">
        <v>12</v>
      </c>
    </row>
    <row r="7" spans="1:16" x14ac:dyDescent="0.25">
      <c r="A7" s="39" t="s">
        <v>13</v>
      </c>
      <c r="B7" s="40">
        <f>E7+H7+K7+N7</f>
        <v>74067.399999999994</v>
      </c>
      <c r="C7" s="40">
        <f>F7+I7+L7+O7</f>
        <v>32974</v>
      </c>
      <c r="D7" s="41">
        <f>C7/B7*100</f>
        <v>44.518911153894969</v>
      </c>
      <c r="E7" s="42">
        <v>50847</v>
      </c>
      <c r="F7" s="42">
        <v>24150</v>
      </c>
      <c r="G7" s="43">
        <f>F7/E7*100</f>
        <v>47.495427458847125</v>
      </c>
      <c r="H7" s="44"/>
      <c r="I7" s="44"/>
      <c r="J7" s="44"/>
      <c r="K7" s="44"/>
      <c r="L7" s="44"/>
      <c r="M7" s="44"/>
      <c r="N7" s="42">
        <v>23220.400000000001</v>
      </c>
      <c r="O7" s="42">
        <v>8824</v>
      </c>
      <c r="P7" s="45">
        <f>O7/N7*100</f>
        <v>38.001068026390584</v>
      </c>
    </row>
    <row r="8" spans="1:16" x14ac:dyDescent="0.25">
      <c r="A8" s="39" t="s">
        <v>14</v>
      </c>
      <c r="B8" s="40">
        <f t="shared" ref="B8:C49" si="0">E8+H8+K8+N8</f>
        <v>65902.399999999994</v>
      </c>
      <c r="C8" s="40">
        <f t="shared" si="0"/>
        <v>31302</v>
      </c>
      <c r="D8" s="41">
        <f t="shared" ref="D8:D51" si="1">C8/B8*100</f>
        <v>47.497511471509391</v>
      </c>
      <c r="E8" s="42">
        <v>65902.399999999994</v>
      </c>
      <c r="F8" s="42">
        <v>31302</v>
      </c>
      <c r="G8" s="43">
        <f t="shared" ref="G8:G43" si="2">F8/E8*100</f>
        <v>47.497511471509391</v>
      </c>
      <c r="H8" s="44"/>
      <c r="I8" s="44"/>
      <c r="J8" s="44"/>
      <c r="K8" s="44"/>
      <c r="L8" s="44"/>
      <c r="M8" s="44"/>
      <c r="N8" s="42"/>
      <c r="O8" s="42"/>
      <c r="P8" s="45"/>
    </row>
    <row r="9" spans="1:16" x14ac:dyDescent="0.25">
      <c r="A9" s="39" t="s">
        <v>15</v>
      </c>
      <c r="B9" s="40">
        <f t="shared" si="0"/>
        <v>84308.5</v>
      </c>
      <c r="C9" s="40">
        <f t="shared" si="0"/>
        <v>40044</v>
      </c>
      <c r="D9" s="41">
        <f t="shared" si="1"/>
        <v>47.496990220440402</v>
      </c>
      <c r="E9" s="42">
        <v>84308.5</v>
      </c>
      <c r="F9" s="42">
        <v>40044</v>
      </c>
      <c r="G9" s="43">
        <f t="shared" si="2"/>
        <v>47.496990220440402</v>
      </c>
      <c r="H9" s="44"/>
      <c r="I9" s="44"/>
      <c r="J9" s="44"/>
      <c r="K9" s="44"/>
      <c r="L9" s="44"/>
      <c r="M9" s="44"/>
      <c r="N9" s="42"/>
      <c r="O9" s="42"/>
      <c r="P9" s="45"/>
    </row>
    <row r="10" spans="1:16" x14ac:dyDescent="0.25">
      <c r="A10" s="39" t="s">
        <v>16</v>
      </c>
      <c r="B10" s="40">
        <f t="shared" si="0"/>
        <v>68822.3</v>
      </c>
      <c r="C10" s="40">
        <f t="shared" si="0"/>
        <v>32046</v>
      </c>
      <c r="D10" s="41">
        <f t="shared" si="1"/>
        <v>46.563395876045988</v>
      </c>
      <c r="E10" s="42">
        <v>62002.6</v>
      </c>
      <c r="F10" s="42">
        <v>29454</v>
      </c>
      <c r="G10" s="43">
        <f t="shared" si="2"/>
        <v>47.504459490408465</v>
      </c>
      <c r="H10" s="44"/>
      <c r="I10" s="44"/>
      <c r="J10" s="44"/>
      <c r="K10" s="44"/>
      <c r="L10" s="44"/>
      <c r="M10" s="44"/>
      <c r="N10" s="42">
        <v>6819.7</v>
      </c>
      <c r="O10" s="42">
        <v>2592</v>
      </c>
      <c r="P10" s="45">
        <f t="shared" ref="P10:P51" si="3">O10/N10*100</f>
        <v>38.00753698843058</v>
      </c>
    </row>
    <row r="11" spans="1:16" x14ac:dyDescent="0.25">
      <c r="A11" s="39" t="s">
        <v>17</v>
      </c>
      <c r="B11" s="40"/>
      <c r="C11" s="40"/>
      <c r="D11" s="41"/>
      <c r="E11" s="42"/>
      <c r="F11" s="42"/>
      <c r="G11" s="43"/>
      <c r="H11" s="44"/>
      <c r="I11" s="44"/>
      <c r="J11" s="44"/>
      <c r="K11" s="44"/>
      <c r="L11" s="44"/>
      <c r="M11" s="44"/>
      <c r="N11" s="42"/>
      <c r="O11" s="42"/>
      <c r="P11" s="45"/>
    </row>
    <row r="12" spans="1:16" x14ac:dyDescent="0.25">
      <c r="A12" s="39" t="s">
        <v>18</v>
      </c>
      <c r="B12" s="40">
        <f t="shared" si="0"/>
        <v>124929.60000000001</v>
      </c>
      <c r="C12" s="40">
        <f t="shared" si="0"/>
        <v>59340</v>
      </c>
      <c r="D12" s="41">
        <f t="shared" si="1"/>
        <v>47.498751296730319</v>
      </c>
      <c r="E12" s="42">
        <v>124929.60000000001</v>
      </c>
      <c r="F12" s="42">
        <v>59340</v>
      </c>
      <c r="G12" s="43">
        <f t="shared" si="2"/>
        <v>47.498751296730319</v>
      </c>
      <c r="H12" s="44"/>
      <c r="I12" s="44"/>
      <c r="J12" s="44"/>
      <c r="K12" s="44"/>
      <c r="L12" s="44"/>
      <c r="M12" s="44"/>
      <c r="N12" s="42"/>
      <c r="O12" s="42"/>
      <c r="P12" s="45"/>
    </row>
    <row r="13" spans="1:16" x14ac:dyDescent="0.25">
      <c r="A13" s="39" t="s">
        <v>19</v>
      </c>
      <c r="B13" s="40">
        <f t="shared" si="0"/>
        <v>40176.9</v>
      </c>
      <c r="C13" s="40">
        <f t="shared" si="0"/>
        <v>21678</v>
      </c>
      <c r="D13" s="41">
        <f t="shared" si="1"/>
        <v>53.956377918654752</v>
      </c>
      <c r="E13" s="42">
        <v>35882.400000000001</v>
      </c>
      <c r="F13" s="42">
        <v>20046</v>
      </c>
      <c r="G13" s="43">
        <f t="shared" si="2"/>
        <v>55.865828372684099</v>
      </c>
      <c r="H13" s="44"/>
      <c r="I13" s="44"/>
      <c r="J13" s="44"/>
      <c r="K13" s="44"/>
      <c r="L13" s="44"/>
      <c r="M13" s="44"/>
      <c r="N13" s="42">
        <v>4294.5</v>
      </c>
      <c r="O13" s="42">
        <v>1632</v>
      </c>
      <c r="P13" s="45">
        <f t="shared" si="3"/>
        <v>38.002095703807193</v>
      </c>
    </row>
    <row r="14" spans="1:16" x14ac:dyDescent="0.25">
      <c r="A14" s="39" t="s">
        <v>20</v>
      </c>
      <c r="B14" s="40">
        <f t="shared" si="0"/>
        <v>67551.7</v>
      </c>
      <c r="C14" s="40">
        <f t="shared" si="0"/>
        <v>26310</v>
      </c>
      <c r="D14" s="41">
        <f t="shared" si="1"/>
        <v>38.947946535764459</v>
      </c>
      <c r="E14" s="42">
        <v>6757.4</v>
      </c>
      <c r="F14" s="42">
        <v>3210</v>
      </c>
      <c r="G14" s="43">
        <f t="shared" si="2"/>
        <v>47.503477668925917</v>
      </c>
      <c r="H14" s="44"/>
      <c r="I14" s="44"/>
      <c r="J14" s="44"/>
      <c r="K14" s="44"/>
      <c r="L14" s="44"/>
      <c r="M14" s="44"/>
      <c r="N14" s="42">
        <v>60794.3</v>
      </c>
      <c r="O14" s="42">
        <v>23100</v>
      </c>
      <c r="P14" s="45">
        <f t="shared" si="3"/>
        <v>37.996983269813121</v>
      </c>
    </row>
    <row r="15" spans="1:16" x14ac:dyDescent="0.25">
      <c r="A15" s="39" t="s">
        <v>21</v>
      </c>
      <c r="B15" s="40">
        <f t="shared" si="0"/>
        <v>34748.800000000003</v>
      </c>
      <c r="C15" s="40">
        <f t="shared" si="0"/>
        <v>16506</v>
      </c>
      <c r="D15" s="41">
        <f t="shared" si="1"/>
        <v>47.500920895110042</v>
      </c>
      <c r="E15" s="42">
        <v>34748.800000000003</v>
      </c>
      <c r="F15" s="42">
        <v>16506</v>
      </c>
      <c r="G15" s="43">
        <f t="shared" si="2"/>
        <v>47.500920895110042</v>
      </c>
      <c r="H15" s="44"/>
      <c r="I15" s="44"/>
      <c r="J15" s="44"/>
      <c r="K15" s="44"/>
      <c r="L15" s="44"/>
      <c r="M15" s="44"/>
      <c r="N15" s="42"/>
      <c r="O15" s="42"/>
      <c r="P15" s="45"/>
    </row>
    <row r="16" spans="1:16" x14ac:dyDescent="0.25">
      <c r="A16" s="39" t="s">
        <v>22</v>
      </c>
      <c r="B16" s="40">
        <f t="shared" si="0"/>
        <v>77960.5</v>
      </c>
      <c r="C16" s="40">
        <f t="shared" si="0"/>
        <v>36928</v>
      </c>
      <c r="D16" s="41">
        <f t="shared" si="1"/>
        <v>47.367577170490179</v>
      </c>
      <c r="E16" s="42">
        <v>76846.8</v>
      </c>
      <c r="F16" s="42">
        <v>36504</v>
      </c>
      <c r="G16" s="43">
        <f t="shared" si="2"/>
        <v>47.502303283936349</v>
      </c>
      <c r="H16" s="44"/>
      <c r="I16" s="44"/>
      <c r="J16" s="44"/>
      <c r="K16" s="44"/>
      <c r="L16" s="44"/>
      <c r="M16" s="44"/>
      <c r="N16" s="42">
        <v>1113.7</v>
      </c>
      <c r="O16" s="42">
        <v>424</v>
      </c>
      <c r="P16" s="45">
        <f t="shared" si="3"/>
        <v>38.071293885247371</v>
      </c>
    </row>
    <row r="17" spans="1:16" x14ac:dyDescent="0.25">
      <c r="A17" s="39" t="s">
        <v>23</v>
      </c>
      <c r="B17" s="40">
        <f t="shared" si="0"/>
        <v>29733.600000000002</v>
      </c>
      <c r="C17" s="40">
        <f t="shared" si="0"/>
        <v>16008</v>
      </c>
      <c r="D17" s="41">
        <f t="shared" si="1"/>
        <v>53.838082169666635</v>
      </c>
      <c r="E17" s="42">
        <v>28525.9</v>
      </c>
      <c r="F17" s="42">
        <v>15548</v>
      </c>
      <c r="G17" s="43">
        <f t="shared" si="2"/>
        <v>54.504853484026796</v>
      </c>
      <c r="H17" s="44"/>
      <c r="I17" s="44"/>
      <c r="J17" s="44"/>
      <c r="K17" s="44"/>
      <c r="L17" s="44"/>
      <c r="M17" s="44"/>
      <c r="N17" s="42">
        <v>1207.7</v>
      </c>
      <c r="O17" s="42">
        <v>460</v>
      </c>
      <c r="P17" s="45">
        <f t="shared" si="3"/>
        <v>38.088929369876624</v>
      </c>
    </row>
    <row r="18" spans="1:16" x14ac:dyDescent="0.25">
      <c r="A18" s="39" t="s">
        <v>24</v>
      </c>
      <c r="B18" s="40">
        <f t="shared" si="0"/>
        <v>43653.8</v>
      </c>
      <c r="C18" s="40">
        <f t="shared" si="0"/>
        <v>19222</v>
      </c>
      <c r="D18" s="41">
        <f t="shared" si="1"/>
        <v>44.032821884921816</v>
      </c>
      <c r="E18" s="42">
        <v>27695.4</v>
      </c>
      <c r="F18" s="42">
        <v>13158</v>
      </c>
      <c r="G18" s="43">
        <f t="shared" si="2"/>
        <v>47.509694750752828</v>
      </c>
      <c r="H18" s="44"/>
      <c r="I18" s="44"/>
      <c r="J18" s="44"/>
      <c r="K18" s="44"/>
      <c r="L18" s="44"/>
      <c r="M18" s="44"/>
      <c r="N18" s="42">
        <v>15958.4</v>
      </c>
      <c r="O18" s="42">
        <v>6064</v>
      </c>
      <c r="P18" s="45">
        <f t="shared" si="3"/>
        <v>37.998796871866851</v>
      </c>
    </row>
    <row r="19" spans="1:16" x14ac:dyDescent="0.25">
      <c r="A19" s="39" t="s">
        <v>25</v>
      </c>
      <c r="B19" s="40">
        <f t="shared" si="0"/>
        <v>93682.6</v>
      </c>
      <c r="C19" s="40">
        <f t="shared" si="0"/>
        <v>44502</v>
      </c>
      <c r="D19" s="41">
        <f t="shared" si="1"/>
        <v>47.502951455232875</v>
      </c>
      <c r="E19" s="42">
        <v>93682.6</v>
      </c>
      <c r="F19" s="42">
        <v>44502</v>
      </c>
      <c r="G19" s="43">
        <f t="shared" si="2"/>
        <v>47.502951455232875</v>
      </c>
      <c r="H19" s="44"/>
      <c r="I19" s="44"/>
      <c r="J19" s="44"/>
      <c r="K19" s="44"/>
      <c r="L19" s="44"/>
      <c r="M19" s="44"/>
      <c r="N19" s="42"/>
      <c r="O19" s="42"/>
      <c r="P19" s="45"/>
    </row>
    <row r="20" spans="1:16" x14ac:dyDescent="0.25">
      <c r="A20" s="39" t="s">
        <v>26</v>
      </c>
      <c r="B20" s="40">
        <f t="shared" si="0"/>
        <v>65534.5</v>
      </c>
      <c r="C20" s="40">
        <f t="shared" si="0"/>
        <v>31430</v>
      </c>
      <c r="D20" s="41">
        <f t="shared" si="1"/>
        <v>47.959471728631485</v>
      </c>
      <c r="E20" s="42">
        <v>16049.3</v>
      </c>
      <c r="F20" s="42">
        <v>12626</v>
      </c>
      <c r="G20" s="43">
        <f t="shared" si="2"/>
        <v>78.670097761273084</v>
      </c>
      <c r="H20" s="44"/>
      <c r="I20" s="44"/>
      <c r="J20" s="44"/>
      <c r="K20" s="44"/>
      <c r="L20" s="44"/>
      <c r="M20" s="44"/>
      <c r="N20" s="42">
        <v>49485.2</v>
      </c>
      <c r="O20" s="42">
        <v>18804</v>
      </c>
      <c r="P20" s="45">
        <f t="shared" si="3"/>
        <v>37.999240176860958</v>
      </c>
    </row>
    <row r="21" spans="1:16" x14ac:dyDescent="0.25">
      <c r="A21" s="39" t="s">
        <v>27</v>
      </c>
      <c r="B21" s="40">
        <f t="shared" si="0"/>
        <v>77961.8</v>
      </c>
      <c r="C21" s="40">
        <f t="shared" si="0"/>
        <v>37032</v>
      </c>
      <c r="D21" s="41">
        <f t="shared" si="1"/>
        <v>47.500185988522581</v>
      </c>
      <c r="E21" s="42">
        <v>77961.8</v>
      </c>
      <c r="F21" s="42">
        <v>37032</v>
      </c>
      <c r="G21" s="43">
        <f t="shared" si="2"/>
        <v>47.500185988522581</v>
      </c>
      <c r="H21" s="44"/>
      <c r="I21" s="44"/>
      <c r="J21" s="44"/>
      <c r="K21" s="44"/>
      <c r="L21" s="44"/>
      <c r="M21" s="44"/>
      <c r="N21" s="42"/>
      <c r="O21" s="42"/>
      <c r="P21" s="45"/>
    </row>
    <row r="22" spans="1:16" x14ac:dyDescent="0.25">
      <c r="A22" s="39" t="s">
        <v>28</v>
      </c>
      <c r="B22" s="40">
        <f t="shared" si="0"/>
        <v>92950.8</v>
      </c>
      <c r="C22" s="40">
        <f t="shared" si="0"/>
        <v>44154</v>
      </c>
      <c r="D22" s="41">
        <f t="shared" si="1"/>
        <v>47.502549735989362</v>
      </c>
      <c r="E22" s="42">
        <v>92950.8</v>
      </c>
      <c r="F22" s="42">
        <v>44154</v>
      </c>
      <c r="G22" s="43">
        <f t="shared" si="2"/>
        <v>47.502549735989362</v>
      </c>
      <c r="H22" s="44"/>
      <c r="I22" s="44"/>
      <c r="J22" s="44"/>
      <c r="K22" s="44"/>
      <c r="L22" s="44"/>
      <c r="M22" s="44"/>
      <c r="N22" s="42"/>
      <c r="O22" s="42"/>
      <c r="P22" s="45"/>
    </row>
    <row r="23" spans="1:16" x14ac:dyDescent="0.25">
      <c r="A23" s="39" t="s">
        <v>29</v>
      </c>
      <c r="B23" s="40">
        <f t="shared" si="0"/>
        <v>82843.600000000006</v>
      </c>
      <c r="C23" s="40">
        <f t="shared" si="0"/>
        <v>38322</v>
      </c>
      <c r="D23" s="41">
        <f t="shared" si="1"/>
        <v>46.25825048645882</v>
      </c>
      <c r="E23" s="42">
        <v>72039</v>
      </c>
      <c r="F23" s="42">
        <v>34218</v>
      </c>
      <c r="G23" s="43">
        <f t="shared" si="2"/>
        <v>47.499271228084787</v>
      </c>
      <c r="H23" s="44"/>
      <c r="I23" s="44"/>
      <c r="J23" s="44"/>
      <c r="K23" s="44"/>
      <c r="L23" s="44"/>
      <c r="M23" s="44"/>
      <c r="N23" s="42">
        <v>10804.6</v>
      </c>
      <c r="O23" s="42">
        <v>4104</v>
      </c>
      <c r="P23" s="45">
        <f>O23/N23*100</f>
        <v>37.983821705569845</v>
      </c>
    </row>
    <row r="24" spans="1:16" x14ac:dyDescent="0.25">
      <c r="A24" s="39" t="s">
        <v>30</v>
      </c>
      <c r="B24" s="40">
        <f t="shared" si="0"/>
        <v>50362.400000000001</v>
      </c>
      <c r="C24" s="40">
        <f t="shared" si="0"/>
        <v>27747</v>
      </c>
      <c r="D24" s="41">
        <f t="shared" si="1"/>
        <v>55.094673804266669</v>
      </c>
      <c r="E24" s="42">
        <v>49423.1</v>
      </c>
      <c r="F24" s="42">
        <v>27391</v>
      </c>
      <c r="G24" s="43">
        <f t="shared" si="2"/>
        <v>55.421452721500671</v>
      </c>
      <c r="H24" s="44"/>
      <c r="I24" s="44"/>
      <c r="J24" s="44"/>
      <c r="K24" s="44"/>
      <c r="L24" s="44"/>
      <c r="M24" s="44"/>
      <c r="N24" s="42">
        <v>939.3</v>
      </c>
      <c r="O24" s="42">
        <v>356</v>
      </c>
      <c r="P24" s="45">
        <f t="shared" si="3"/>
        <v>37.900564249973385</v>
      </c>
    </row>
    <row r="25" spans="1:16" x14ac:dyDescent="0.25">
      <c r="A25" s="39" t="s">
        <v>31</v>
      </c>
      <c r="B25" s="40">
        <f t="shared" si="0"/>
        <v>58890.2</v>
      </c>
      <c r="C25" s="40">
        <f t="shared" si="0"/>
        <v>27448</v>
      </c>
      <c r="D25" s="41">
        <f t="shared" si="1"/>
        <v>46.608773615983644</v>
      </c>
      <c r="E25" s="42">
        <v>53382.5</v>
      </c>
      <c r="F25" s="42">
        <v>25356</v>
      </c>
      <c r="G25" s="43">
        <f t="shared" si="2"/>
        <v>47.498712124759983</v>
      </c>
      <c r="H25" s="44"/>
      <c r="I25" s="44"/>
      <c r="J25" s="44"/>
      <c r="K25" s="44"/>
      <c r="L25" s="44"/>
      <c r="M25" s="44"/>
      <c r="N25" s="42">
        <v>5507.7</v>
      </c>
      <c r="O25" s="42">
        <v>2092</v>
      </c>
      <c r="P25" s="45">
        <f t="shared" si="3"/>
        <v>37.983187174319589</v>
      </c>
    </row>
    <row r="26" spans="1:16" x14ac:dyDescent="0.25">
      <c r="A26" s="39" t="s">
        <v>32</v>
      </c>
      <c r="B26" s="40">
        <f t="shared" si="0"/>
        <v>148892.9</v>
      </c>
      <c r="C26" s="40">
        <f t="shared" si="0"/>
        <v>80722</v>
      </c>
      <c r="D26" s="41">
        <f t="shared" si="1"/>
        <v>54.214808093602848</v>
      </c>
      <c r="E26" s="42">
        <v>148892.9</v>
      </c>
      <c r="F26" s="42">
        <v>80722</v>
      </c>
      <c r="G26" s="43">
        <f t="shared" si="2"/>
        <v>54.214808093602848</v>
      </c>
      <c r="H26" s="44"/>
      <c r="I26" s="44"/>
      <c r="J26" s="44"/>
      <c r="K26" s="44"/>
      <c r="L26" s="44"/>
      <c r="M26" s="44"/>
      <c r="N26" s="42"/>
      <c r="O26" s="42"/>
      <c r="P26" s="45"/>
    </row>
    <row r="27" spans="1:16" ht="15" customHeight="1" x14ac:dyDescent="0.25">
      <c r="A27" s="39" t="s">
        <v>33</v>
      </c>
      <c r="B27" s="40">
        <f t="shared" si="0"/>
        <v>97962.9</v>
      </c>
      <c r="C27" s="40">
        <f t="shared" si="0"/>
        <v>48472</v>
      </c>
      <c r="D27" s="41">
        <f t="shared" si="1"/>
        <v>49.479956187495475</v>
      </c>
      <c r="E27" s="42">
        <v>55226.6</v>
      </c>
      <c r="F27" s="42">
        <v>32232</v>
      </c>
      <c r="G27" s="43">
        <f t="shared" si="2"/>
        <v>58.363180061781826</v>
      </c>
      <c r="H27" s="44"/>
      <c r="I27" s="44"/>
      <c r="J27" s="44"/>
      <c r="K27" s="44"/>
      <c r="L27" s="44"/>
      <c r="M27" s="44"/>
      <c r="N27" s="42">
        <v>42736.3</v>
      </c>
      <c r="O27" s="42">
        <v>16240</v>
      </c>
      <c r="P27" s="45">
        <f t="shared" si="3"/>
        <v>38.000482025818798</v>
      </c>
    </row>
    <row r="28" spans="1:16" x14ac:dyDescent="0.25">
      <c r="A28" s="39" t="s">
        <v>34</v>
      </c>
      <c r="B28" s="40">
        <f t="shared" si="0"/>
        <v>126699.9</v>
      </c>
      <c r="C28" s="40">
        <f t="shared" si="0"/>
        <v>67180</v>
      </c>
      <c r="D28" s="41">
        <f t="shared" si="1"/>
        <v>53.02293056269184</v>
      </c>
      <c r="E28" s="42">
        <v>126699.9</v>
      </c>
      <c r="F28" s="42">
        <v>67180</v>
      </c>
      <c r="G28" s="43">
        <f t="shared" si="2"/>
        <v>53.02293056269184</v>
      </c>
      <c r="H28" s="44"/>
      <c r="I28" s="44"/>
      <c r="J28" s="44"/>
      <c r="K28" s="44"/>
      <c r="L28" s="44"/>
      <c r="M28" s="44"/>
      <c r="N28" s="42"/>
      <c r="O28" s="42"/>
      <c r="P28" s="45"/>
    </row>
    <row r="29" spans="1:16" x14ac:dyDescent="0.25">
      <c r="A29" s="39" t="s">
        <v>35</v>
      </c>
      <c r="B29" s="40">
        <f t="shared" si="0"/>
        <v>78815.8</v>
      </c>
      <c r="C29" s="40">
        <f t="shared" si="0"/>
        <v>37440</v>
      </c>
      <c r="D29" s="41">
        <f t="shared" si="1"/>
        <v>47.503165608926132</v>
      </c>
      <c r="E29" s="42">
        <v>78815.8</v>
      </c>
      <c r="F29" s="42">
        <v>37440</v>
      </c>
      <c r="G29" s="43">
        <f t="shared" si="2"/>
        <v>47.503165608926132</v>
      </c>
      <c r="H29" s="44"/>
      <c r="I29" s="44"/>
      <c r="J29" s="44"/>
      <c r="K29" s="44"/>
      <c r="L29" s="44"/>
      <c r="M29" s="44"/>
      <c r="N29" s="42"/>
      <c r="O29" s="42"/>
      <c r="P29" s="45"/>
    </row>
    <row r="30" spans="1:16" x14ac:dyDescent="0.25">
      <c r="A30" s="39" t="s">
        <v>36</v>
      </c>
      <c r="B30" s="40">
        <f t="shared" si="0"/>
        <v>42321</v>
      </c>
      <c r="C30" s="40">
        <f t="shared" si="0"/>
        <v>22100</v>
      </c>
      <c r="D30" s="41">
        <f t="shared" si="1"/>
        <v>52.219938092200088</v>
      </c>
      <c r="E30" s="42">
        <v>42321</v>
      </c>
      <c r="F30" s="42">
        <v>22100</v>
      </c>
      <c r="G30" s="43">
        <f t="shared" si="2"/>
        <v>52.219938092200088</v>
      </c>
      <c r="H30" s="44"/>
      <c r="I30" s="44"/>
      <c r="J30" s="44"/>
      <c r="K30" s="44"/>
      <c r="L30" s="44"/>
      <c r="M30" s="44"/>
      <c r="N30" s="42"/>
      <c r="O30" s="42"/>
      <c r="P30" s="45"/>
    </row>
    <row r="31" spans="1:16" x14ac:dyDescent="0.25">
      <c r="A31" s="39" t="s">
        <v>37</v>
      </c>
      <c r="B31" s="40">
        <f t="shared" si="0"/>
        <v>115087.6</v>
      </c>
      <c r="C31" s="40">
        <f t="shared" si="0"/>
        <v>63766</v>
      </c>
      <c r="D31" s="41">
        <f t="shared" si="1"/>
        <v>55.40649036038635</v>
      </c>
      <c r="E31" s="42">
        <v>115087.6</v>
      </c>
      <c r="F31" s="42">
        <v>63766</v>
      </c>
      <c r="G31" s="43">
        <f t="shared" si="2"/>
        <v>55.40649036038635</v>
      </c>
      <c r="H31" s="44"/>
      <c r="I31" s="44"/>
      <c r="J31" s="44"/>
      <c r="K31" s="44"/>
      <c r="L31" s="44"/>
      <c r="M31" s="44"/>
      <c r="N31" s="42"/>
      <c r="O31" s="42"/>
      <c r="P31" s="45"/>
    </row>
    <row r="32" spans="1:16" x14ac:dyDescent="0.25">
      <c r="A32" s="39" t="s">
        <v>38</v>
      </c>
      <c r="B32" s="40">
        <f t="shared" si="0"/>
        <v>71131.199999999997</v>
      </c>
      <c r="C32" s="40">
        <f t="shared" si="0"/>
        <v>32564</v>
      </c>
      <c r="D32" s="41">
        <f t="shared" si="1"/>
        <v>45.780192095732957</v>
      </c>
      <c r="E32" s="42">
        <v>58287.5</v>
      </c>
      <c r="F32" s="42">
        <v>27684</v>
      </c>
      <c r="G32" s="43">
        <f t="shared" si="2"/>
        <v>47.495603688612483</v>
      </c>
      <c r="H32" s="44"/>
      <c r="I32" s="44"/>
      <c r="J32" s="44"/>
      <c r="K32" s="44"/>
      <c r="L32" s="44"/>
      <c r="M32" s="44"/>
      <c r="N32" s="42">
        <v>12843.7</v>
      </c>
      <c r="O32" s="42">
        <v>4880</v>
      </c>
      <c r="P32" s="45">
        <f t="shared" si="3"/>
        <v>37.995281733456871</v>
      </c>
    </row>
    <row r="33" spans="1:16" x14ac:dyDescent="0.25">
      <c r="A33" s="39" t="s">
        <v>39</v>
      </c>
      <c r="B33" s="40">
        <f t="shared" si="0"/>
        <v>134329</v>
      </c>
      <c r="C33" s="40">
        <f t="shared" si="0"/>
        <v>76804</v>
      </c>
      <c r="D33" s="41">
        <f t="shared" si="1"/>
        <v>57.176037936707637</v>
      </c>
      <c r="E33" s="42">
        <v>134329</v>
      </c>
      <c r="F33" s="42">
        <v>76804</v>
      </c>
      <c r="G33" s="43">
        <f t="shared" si="2"/>
        <v>57.176037936707637</v>
      </c>
      <c r="H33" s="44"/>
      <c r="I33" s="44"/>
      <c r="J33" s="44"/>
      <c r="K33" s="44"/>
      <c r="L33" s="44"/>
      <c r="M33" s="44"/>
      <c r="N33" s="42"/>
      <c r="O33" s="42"/>
      <c r="P33" s="45"/>
    </row>
    <row r="34" spans="1:16" x14ac:dyDescent="0.25">
      <c r="A34" s="39" t="s">
        <v>40</v>
      </c>
      <c r="B34" s="40">
        <f t="shared" si="0"/>
        <v>73644.399999999994</v>
      </c>
      <c r="C34" s="40">
        <f t="shared" si="0"/>
        <v>40280</v>
      </c>
      <c r="D34" s="41">
        <f t="shared" si="1"/>
        <v>54.69526535622532</v>
      </c>
      <c r="E34" s="42">
        <v>73644.399999999994</v>
      </c>
      <c r="F34" s="42">
        <v>40280</v>
      </c>
      <c r="G34" s="43">
        <f t="shared" si="2"/>
        <v>54.69526535622532</v>
      </c>
      <c r="H34" s="44"/>
      <c r="I34" s="44"/>
      <c r="J34" s="44"/>
      <c r="K34" s="44"/>
      <c r="L34" s="44"/>
      <c r="M34" s="44"/>
      <c r="N34" s="42"/>
      <c r="O34" s="42"/>
      <c r="P34" s="45"/>
    </row>
    <row r="35" spans="1:16" x14ac:dyDescent="0.25">
      <c r="A35" s="39" t="s">
        <v>41</v>
      </c>
      <c r="B35" s="40">
        <f t="shared" si="0"/>
        <v>47145.5</v>
      </c>
      <c r="C35" s="40">
        <f t="shared" si="0"/>
        <v>22392</v>
      </c>
      <c r="D35" s="41">
        <f t="shared" si="1"/>
        <v>47.495519190590826</v>
      </c>
      <c r="E35" s="42">
        <v>47145.5</v>
      </c>
      <c r="F35" s="42">
        <v>22392</v>
      </c>
      <c r="G35" s="43">
        <f t="shared" si="2"/>
        <v>47.495519190590826</v>
      </c>
      <c r="H35" s="44"/>
      <c r="I35" s="44"/>
      <c r="J35" s="44"/>
      <c r="K35" s="44"/>
      <c r="L35" s="44"/>
      <c r="M35" s="44"/>
      <c r="N35" s="42"/>
      <c r="O35" s="42"/>
      <c r="P35" s="45"/>
    </row>
    <row r="36" spans="1:16" x14ac:dyDescent="0.25">
      <c r="A36" s="39" t="s">
        <v>42</v>
      </c>
      <c r="B36" s="40">
        <f t="shared" si="0"/>
        <v>116001.5</v>
      </c>
      <c r="C36" s="40">
        <f t="shared" si="0"/>
        <v>59098</v>
      </c>
      <c r="D36" s="41">
        <f t="shared" si="1"/>
        <v>50.945892941039553</v>
      </c>
      <c r="E36" s="42">
        <v>116001.5</v>
      </c>
      <c r="F36" s="42">
        <v>59098</v>
      </c>
      <c r="G36" s="43">
        <f t="shared" si="2"/>
        <v>50.945892941039553</v>
      </c>
      <c r="H36" s="44"/>
      <c r="I36" s="44"/>
      <c r="J36" s="44"/>
      <c r="K36" s="44"/>
      <c r="L36" s="44"/>
      <c r="M36" s="44"/>
      <c r="N36" s="42"/>
      <c r="O36" s="42"/>
      <c r="P36" s="45"/>
    </row>
    <row r="37" spans="1:16" x14ac:dyDescent="0.25">
      <c r="A37" s="39" t="s">
        <v>43</v>
      </c>
      <c r="B37" s="40">
        <f t="shared" si="0"/>
        <v>47188.6</v>
      </c>
      <c r="C37" s="40">
        <f t="shared" si="0"/>
        <v>22416</v>
      </c>
      <c r="D37" s="41">
        <f t="shared" si="1"/>
        <v>47.502998605595423</v>
      </c>
      <c r="E37" s="42">
        <v>47188.6</v>
      </c>
      <c r="F37" s="42">
        <v>22416</v>
      </c>
      <c r="G37" s="43">
        <f t="shared" si="2"/>
        <v>47.502998605595423</v>
      </c>
      <c r="H37" s="44"/>
      <c r="I37" s="44"/>
      <c r="J37" s="44"/>
      <c r="K37" s="44"/>
      <c r="L37" s="44"/>
      <c r="M37" s="44"/>
      <c r="N37" s="42"/>
      <c r="O37" s="42"/>
      <c r="P37" s="45"/>
    </row>
    <row r="38" spans="1:16" x14ac:dyDescent="0.25">
      <c r="A38" s="39" t="s">
        <v>44</v>
      </c>
      <c r="B38" s="40"/>
      <c r="C38" s="40"/>
      <c r="D38" s="41"/>
      <c r="E38" s="42"/>
      <c r="F38" s="42"/>
      <c r="G38" s="43"/>
      <c r="H38" s="44"/>
      <c r="I38" s="44"/>
      <c r="J38" s="44"/>
      <c r="K38" s="44"/>
      <c r="L38" s="44"/>
      <c r="M38" s="44"/>
      <c r="N38" s="42"/>
      <c r="O38" s="42"/>
      <c r="P38" s="45"/>
    </row>
    <row r="39" spans="1:16" x14ac:dyDescent="0.25">
      <c r="A39" s="39" t="s">
        <v>45</v>
      </c>
      <c r="B39" s="40">
        <f t="shared" si="0"/>
        <v>41448.9</v>
      </c>
      <c r="C39" s="40">
        <f t="shared" si="0"/>
        <v>19600</v>
      </c>
      <c r="D39" s="41">
        <f t="shared" si="1"/>
        <v>47.287141516421421</v>
      </c>
      <c r="E39" s="42">
        <v>24729.7</v>
      </c>
      <c r="F39" s="42">
        <v>13248</v>
      </c>
      <c r="G39" s="43">
        <f t="shared" si="2"/>
        <v>53.571211943533484</v>
      </c>
      <c r="H39" s="44"/>
      <c r="I39" s="44"/>
      <c r="J39" s="44"/>
      <c r="K39" s="44"/>
      <c r="L39" s="44"/>
      <c r="M39" s="44"/>
      <c r="N39" s="42">
        <v>16719.2</v>
      </c>
      <c r="O39" s="42">
        <v>6352</v>
      </c>
      <c r="P39" s="45">
        <f t="shared" si="3"/>
        <v>37.992248432939377</v>
      </c>
    </row>
    <row r="40" spans="1:16" x14ac:dyDescent="0.25">
      <c r="A40" s="39" t="s">
        <v>46</v>
      </c>
      <c r="B40" s="40"/>
      <c r="C40" s="40"/>
      <c r="D40" s="41"/>
      <c r="E40" s="42"/>
      <c r="F40" s="42"/>
      <c r="G40" s="43"/>
      <c r="H40" s="44"/>
      <c r="I40" s="44"/>
      <c r="J40" s="44"/>
      <c r="K40" s="44"/>
      <c r="L40" s="44"/>
      <c r="M40" s="44"/>
      <c r="N40" s="42"/>
      <c r="O40" s="42"/>
      <c r="P40" s="45"/>
    </row>
    <row r="41" spans="1:16" x14ac:dyDescent="0.25">
      <c r="A41" s="39" t="s">
        <v>47</v>
      </c>
      <c r="B41" s="40">
        <f t="shared" si="0"/>
        <v>61307.3</v>
      </c>
      <c r="C41" s="40">
        <f t="shared" si="0"/>
        <v>27774</v>
      </c>
      <c r="D41" s="41">
        <f t="shared" si="1"/>
        <v>45.302924774048115</v>
      </c>
      <c r="E41" s="42">
        <v>47128</v>
      </c>
      <c r="F41" s="42">
        <v>22386</v>
      </c>
      <c r="G41" s="43">
        <f t="shared" si="2"/>
        <v>47.500424376167032</v>
      </c>
      <c r="H41" s="44"/>
      <c r="I41" s="44"/>
      <c r="J41" s="44"/>
      <c r="K41" s="44"/>
      <c r="L41" s="44"/>
      <c r="M41" s="44"/>
      <c r="N41" s="42">
        <v>14179.3</v>
      </c>
      <c r="O41" s="42">
        <v>5388</v>
      </c>
      <c r="P41" s="45">
        <f>O41/N41*100</f>
        <v>37.999054960400017</v>
      </c>
    </row>
    <row r="42" spans="1:16" x14ac:dyDescent="0.25">
      <c r="A42" s="39" t="s">
        <v>48</v>
      </c>
      <c r="B42" s="40">
        <f t="shared" si="0"/>
        <v>67377.399999999994</v>
      </c>
      <c r="C42" s="40">
        <f t="shared" si="0"/>
        <v>32004</v>
      </c>
      <c r="D42" s="41">
        <f t="shared" si="1"/>
        <v>47.49960669304545</v>
      </c>
      <c r="E42" s="42">
        <v>67377.399999999994</v>
      </c>
      <c r="F42" s="42">
        <v>32004</v>
      </c>
      <c r="G42" s="43">
        <f t="shared" si="2"/>
        <v>47.49960669304545</v>
      </c>
      <c r="H42" s="44"/>
      <c r="I42" s="44"/>
      <c r="J42" s="44"/>
      <c r="K42" s="44"/>
      <c r="L42" s="44"/>
      <c r="M42" s="44"/>
      <c r="N42" s="42"/>
      <c r="O42" s="42"/>
      <c r="P42" s="45"/>
    </row>
    <row r="43" spans="1:16" x14ac:dyDescent="0.25">
      <c r="A43" s="39" t="s">
        <v>49</v>
      </c>
      <c r="B43" s="40">
        <f t="shared" si="0"/>
        <v>62682.6</v>
      </c>
      <c r="C43" s="40">
        <f t="shared" si="0"/>
        <v>32272</v>
      </c>
      <c r="D43" s="41">
        <f t="shared" si="1"/>
        <v>51.484782060731369</v>
      </c>
      <c r="E43" s="42">
        <v>62682.6</v>
      </c>
      <c r="F43" s="42">
        <v>32272</v>
      </c>
      <c r="G43" s="43">
        <f t="shared" si="2"/>
        <v>51.484782060731369</v>
      </c>
      <c r="H43" s="44"/>
      <c r="I43" s="44"/>
      <c r="J43" s="44"/>
      <c r="K43" s="44"/>
      <c r="L43" s="44"/>
      <c r="M43" s="44"/>
      <c r="N43" s="42"/>
      <c r="O43" s="42"/>
      <c r="P43" s="45"/>
    </row>
    <row r="44" spans="1:16" x14ac:dyDescent="0.25">
      <c r="A44" s="39" t="s">
        <v>50</v>
      </c>
      <c r="B44" s="40"/>
      <c r="C44" s="40"/>
      <c r="D44" s="41"/>
      <c r="E44" s="42"/>
      <c r="F44" s="46"/>
      <c r="G44" s="43"/>
      <c r="H44" s="44"/>
      <c r="I44" s="44"/>
      <c r="J44" s="44"/>
      <c r="K44" s="44"/>
      <c r="L44" s="44"/>
      <c r="M44" s="44"/>
      <c r="N44" s="42"/>
      <c r="O44" s="42"/>
      <c r="P44" s="45"/>
    </row>
    <row r="45" spans="1:16" ht="43.5" x14ac:dyDescent="0.25">
      <c r="A45" s="47" t="s">
        <v>51</v>
      </c>
      <c r="B45" s="48">
        <f>SUM(B7:B44)</f>
        <v>2566117.8999999994</v>
      </c>
      <c r="C45" s="48">
        <f>SUM(C7:C44)</f>
        <v>1267877</v>
      </c>
      <c r="D45" s="49">
        <f t="shared" si="1"/>
        <v>49.408368960755865</v>
      </c>
      <c r="E45" s="48">
        <f>SUM(E7:E44)</f>
        <v>2299493.9000000004</v>
      </c>
      <c r="F45" s="48">
        <f>SUM(F7:F44)</f>
        <v>1166565</v>
      </c>
      <c r="G45" s="49">
        <f t="shared" ref="G45:G88" si="4">F45/E45*100</f>
        <v>50.731380500726701</v>
      </c>
      <c r="H45" s="50"/>
      <c r="I45" s="50"/>
      <c r="J45" s="50"/>
      <c r="K45" s="50"/>
      <c r="L45" s="50"/>
      <c r="M45" s="50"/>
      <c r="N45" s="48">
        <f>SUM(N7:N44)</f>
        <v>266624</v>
      </c>
      <c r="O45" s="48">
        <f>SUM(O7:O44)</f>
        <v>101312</v>
      </c>
      <c r="P45" s="51">
        <f t="shared" si="3"/>
        <v>37.998079692750842</v>
      </c>
    </row>
    <row r="46" spans="1:16" x14ac:dyDescent="0.25">
      <c r="A46" s="39" t="s">
        <v>52</v>
      </c>
      <c r="B46" s="40">
        <f t="shared" si="0"/>
        <v>36015.699999999997</v>
      </c>
      <c r="C46" s="40">
        <f t="shared" si="0"/>
        <v>17106</v>
      </c>
      <c r="D46" s="41">
        <f t="shared" si="1"/>
        <v>47.495953153763502</v>
      </c>
      <c r="E46" s="19"/>
      <c r="F46" s="52"/>
      <c r="G46" s="20"/>
      <c r="H46" s="19">
        <v>36015.699999999997</v>
      </c>
      <c r="I46" s="19">
        <v>17106</v>
      </c>
      <c r="J46" s="20">
        <f>I46/H46*100</f>
        <v>47.495953153763502</v>
      </c>
      <c r="K46" s="52"/>
      <c r="L46" s="52"/>
      <c r="M46" s="52"/>
      <c r="N46" s="52"/>
      <c r="O46" s="52"/>
      <c r="P46" s="53"/>
    </row>
    <row r="47" spans="1:16" x14ac:dyDescent="0.25">
      <c r="A47" s="39" t="s">
        <v>53</v>
      </c>
      <c r="B47" s="40">
        <f t="shared" si="0"/>
        <v>55976</v>
      </c>
      <c r="C47" s="40">
        <f t="shared" si="0"/>
        <v>27300</v>
      </c>
      <c r="D47" s="41">
        <f t="shared" si="1"/>
        <v>48.770901815063603</v>
      </c>
      <c r="E47" s="19">
        <v>23235.5</v>
      </c>
      <c r="F47" s="19">
        <v>11034</v>
      </c>
      <c r="G47" s="20">
        <f t="shared" si="4"/>
        <v>47.48768048890706</v>
      </c>
      <c r="H47" s="19">
        <v>110.3</v>
      </c>
      <c r="I47" s="19">
        <v>54</v>
      </c>
      <c r="J47" s="20">
        <f t="shared" ref="J47:J51" si="5">I47/H47*100</f>
        <v>48.957388939256575</v>
      </c>
      <c r="K47" s="19">
        <v>31784</v>
      </c>
      <c r="L47" s="19">
        <v>15892</v>
      </c>
      <c r="M47" s="20">
        <f>L47/K47*100</f>
        <v>50</v>
      </c>
      <c r="N47" s="20">
        <v>846.2</v>
      </c>
      <c r="O47" s="20">
        <v>320</v>
      </c>
      <c r="P47" s="53">
        <f t="shared" si="3"/>
        <v>37.816119120775227</v>
      </c>
    </row>
    <row r="48" spans="1:16" x14ac:dyDescent="0.25">
      <c r="A48" s="39" t="s">
        <v>54</v>
      </c>
      <c r="B48" s="40">
        <f t="shared" si="0"/>
        <v>54609.9</v>
      </c>
      <c r="C48" s="40">
        <f t="shared" si="0"/>
        <v>26926</v>
      </c>
      <c r="D48" s="41">
        <f t="shared" si="1"/>
        <v>49.306078201937744</v>
      </c>
      <c r="E48" s="19">
        <v>14550.4</v>
      </c>
      <c r="F48" s="19">
        <v>6912</v>
      </c>
      <c r="G48" s="20">
        <f t="shared" si="4"/>
        <v>47.503848691444908</v>
      </c>
      <c r="H48" s="19">
        <v>535.5</v>
      </c>
      <c r="I48" s="19">
        <v>252</v>
      </c>
      <c r="J48" s="20">
        <f t="shared" si="5"/>
        <v>47.058823529411761</v>
      </c>
      <c r="K48" s="19">
        <v>39524</v>
      </c>
      <c r="L48" s="19">
        <v>19762</v>
      </c>
      <c r="M48" s="20">
        <f t="shared" ref="M48:M51" si="6">L48/K48*100</f>
        <v>50</v>
      </c>
      <c r="N48" s="20"/>
      <c r="O48" s="20"/>
      <c r="P48" s="53"/>
    </row>
    <row r="49" spans="1:16" x14ac:dyDescent="0.25">
      <c r="A49" s="39" t="s">
        <v>55</v>
      </c>
      <c r="B49" s="40">
        <f t="shared" si="0"/>
        <v>68809.2</v>
      </c>
      <c r="C49" s="40">
        <f t="shared" si="0"/>
        <v>33766</v>
      </c>
      <c r="D49" s="41">
        <f t="shared" si="1"/>
        <v>49.071926428442708</v>
      </c>
      <c r="E49" s="19">
        <v>25236.2</v>
      </c>
      <c r="F49" s="19">
        <v>11988</v>
      </c>
      <c r="G49" s="20">
        <f t="shared" si="4"/>
        <v>47.503189862182104</v>
      </c>
      <c r="H49" s="19">
        <v>245</v>
      </c>
      <c r="I49" s="19">
        <v>114</v>
      </c>
      <c r="J49" s="20">
        <f t="shared" si="5"/>
        <v>46.530612244897959</v>
      </c>
      <c r="K49" s="19">
        <v>43328</v>
      </c>
      <c r="L49" s="19">
        <v>21664</v>
      </c>
      <c r="M49" s="20">
        <f t="shared" si="6"/>
        <v>50</v>
      </c>
      <c r="N49" s="20"/>
      <c r="O49" s="20"/>
      <c r="P49" s="53"/>
    </row>
    <row r="50" spans="1:16" ht="29.25" x14ac:dyDescent="0.25">
      <c r="A50" s="47" t="s">
        <v>56</v>
      </c>
      <c r="B50" s="48">
        <f>SUM(B46:B49)</f>
        <v>215410.8</v>
      </c>
      <c r="C50" s="48">
        <f>SUM(C46:C49)</f>
        <v>105098</v>
      </c>
      <c r="D50" s="49">
        <f t="shared" si="1"/>
        <v>48.789568582448048</v>
      </c>
      <c r="E50" s="48">
        <f>SUM(E46:E49)</f>
        <v>63022.100000000006</v>
      </c>
      <c r="F50" s="48">
        <f>SUM(F46:F49)</f>
        <v>29934</v>
      </c>
      <c r="G50" s="49">
        <f t="shared" si="4"/>
        <v>47.497623849411553</v>
      </c>
      <c r="H50" s="48">
        <f>SUM(H46:H49)</f>
        <v>36906.5</v>
      </c>
      <c r="I50" s="48">
        <f>SUM(I46:I49)</f>
        <v>17526</v>
      </c>
      <c r="J50" s="49">
        <f t="shared" si="5"/>
        <v>47.487569940254424</v>
      </c>
      <c r="K50" s="48">
        <f>SUM(K47:K49)</f>
        <v>114636</v>
      </c>
      <c r="L50" s="48">
        <f>SUM(L47:L49)</f>
        <v>57318</v>
      </c>
      <c r="M50" s="49">
        <f t="shared" si="6"/>
        <v>50</v>
      </c>
      <c r="N50" s="49">
        <f>SUM(N46:N49)</f>
        <v>846.2</v>
      </c>
      <c r="O50" s="49">
        <f>SUM(O46:O49)</f>
        <v>320</v>
      </c>
      <c r="P50" s="51">
        <f t="shared" si="3"/>
        <v>37.816119120775227</v>
      </c>
    </row>
    <row r="51" spans="1:16" ht="16.5" thickBot="1" x14ac:dyDescent="0.3">
      <c r="A51" s="54" t="s">
        <v>4</v>
      </c>
      <c r="B51" s="55">
        <f>B45+B50</f>
        <v>2781528.6999999993</v>
      </c>
      <c r="C51" s="55">
        <f>C45+C50</f>
        <v>1372975</v>
      </c>
      <c r="D51" s="56">
        <f t="shared" si="1"/>
        <v>49.360447008869635</v>
      </c>
      <c r="E51" s="55">
        <f>E45+E50</f>
        <v>2362516.0000000005</v>
      </c>
      <c r="F51" s="55">
        <f>F45+F50</f>
        <v>1196499</v>
      </c>
      <c r="G51" s="56">
        <f t="shared" si="4"/>
        <v>50.645117324073141</v>
      </c>
      <c r="H51" s="55">
        <f>H50+H45</f>
        <v>36906.5</v>
      </c>
      <c r="I51" s="55">
        <f>I50+I45</f>
        <v>17526</v>
      </c>
      <c r="J51" s="56">
        <f t="shared" si="5"/>
        <v>47.487569940254424</v>
      </c>
      <c r="K51" s="55">
        <f>K50+K45</f>
        <v>114636</v>
      </c>
      <c r="L51" s="55">
        <f>L50+L45</f>
        <v>57318</v>
      </c>
      <c r="M51" s="56">
        <f t="shared" si="6"/>
        <v>50</v>
      </c>
      <c r="N51" s="55">
        <f>N45+N50</f>
        <v>267470.2</v>
      </c>
      <c r="O51" s="55">
        <f>O45+O50</f>
        <v>101632</v>
      </c>
      <c r="P51" s="57">
        <f t="shared" si="3"/>
        <v>37.997504021008695</v>
      </c>
    </row>
  </sheetData>
  <mergeCells count="10">
    <mergeCell ref="A1:P1"/>
    <mergeCell ref="A2:P2"/>
    <mergeCell ref="O3:P3"/>
    <mergeCell ref="A4:A6"/>
    <mergeCell ref="B4:D5"/>
    <mergeCell ref="E4:P4"/>
    <mergeCell ref="E5:G5"/>
    <mergeCell ref="H5:J5"/>
    <mergeCell ref="K5:M5"/>
    <mergeCell ref="N5:P5"/>
  </mergeCells>
  <pageMargins left="0.39370078740157483" right="0.31496062992125984" top="0.74803149606299213" bottom="0.74803149606299213" header="0.31496062992125984" footer="0.31496062992125984"/>
  <pageSetup paperSize="8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51"/>
  <sheetViews>
    <sheetView view="pageBreakPreview" zoomScale="70" zoomScaleNormal="85" zoomScaleSheetLayoutView="70" workbookViewId="0">
      <pane xSplit="1" ySplit="6" topLeftCell="BX30" activePane="bottomRight" state="frozen"/>
      <selection activeCell="K48" sqref="K48:L48"/>
      <selection pane="topRight" activeCell="K48" sqref="K48:L48"/>
      <selection pane="bottomLeft" activeCell="K48" sqref="K48:L48"/>
      <selection pane="bottomRight" activeCell="K48" sqref="K48:L48"/>
    </sheetView>
  </sheetViews>
  <sheetFormatPr defaultRowHeight="15.75" x14ac:dyDescent="0.25"/>
  <cols>
    <col min="1" max="1" width="20.625" customWidth="1"/>
    <col min="2" max="2" width="12" customWidth="1"/>
    <col min="3" max="3" width="9.875" customWidth="1"/>
    <col min="4" max="4" width="11.625" customWidth="1"/>
    <col min="5" max="5" width="10.75" customWidth="1"/>
    <col min="6" max="6" width="9.875" customWidth="1"/>
    <col min="7" max="7" width="11" customWidth="1"/>
    <col min="8" max="8" width="10.375" customWidth="1"/>
    <col min="10" max="10" width="10.875" customWidth="1"/>
    <col min="13" max="13" width="11.25" customWidth="1"/>
    <col min="14" max="14" width="13" customWidth="1"/>
    <col min="15" max="15" width="9.75" customWidth="1"/>
    <col min="16" max="16" width="11.375" customWidth="1"/>
    <col min="17" max="17" width="9" customWidth="1"/>
    <col min="19" max="19" width="12.375" customWidth="1"/>
    <col min="20" max="21" width="11.25" customWidth="1"/>
    <col min="22" max="22" width="12" customWidth="1"/>
    <col min="23" max="24" width="10.5" customWidth="1"/>
    <col min="25" max="25" width="11.375" customWidth="1"/>
    <col min="26" max="27" width="10.5" customWidth="1"/>
    <col min="28" max="28" width="11.75" customWidth="1"/>
    <col min="29" max="30" width="10.5" customWidth="1"/>
    <col min="31" max="31" width="11.75" customWidth="1"/>
    <col min="32" max="33" width="10.5" customWidth="1"/>
    <col min="34" max="34" width="12.125" customWidth="1"/>
    <col min="35" max="36" width="10.5" customWidth="1"/>
    <col min="37" max="37" width="11.75" customWidth="1"/>
    <col min="38" max="39" width="10.5" customWidth="1"/>
    <col min="40" max="40" width="12.25" customWidth="1"/>
    <col min="41" max="42" width="10.5" customWidth="1"/>
    <col min="43" max="43" width="12" customWidth="1"/>
    <col min="44" max="45" width="10.5" customWidth="1"/>
    <col min="46" max="46" width="11.75" customWidth="1"/>
    <col min="47" max="48" width="10.5" customWidth="1"/>
    <col min="49" max="49" width="11.125" customWidth="1"/>
    <col min="50" max="51" width="10.5" customWidth="1"/>
    <col min="52" max="52" width="11.375" customWidth="1"/>
    <col min="53" max="54" width="10.5" customWidth="1"/>
    <col min="55" max="55" width="12" customWidth="1"/>
    <col min="56" max="57" width="10.5" customWidth="1"/>
    <col min="58" max="58" width="12.125" customWidth="1"/>
    <col min="59" max="60" width="10.5" customWidth="1"/>
    <col min="61" max="61" width="12.375" customWidth="1"/>
    <col min="62" max="63" width="10.5" customWidth="1"/>
    <col min="64" max="64" width="12" customWidth="1"/>
    <col min="65" max="66" width="10.5" customWidth="1"/>
    <col min="67" max="67" width="12" customWidth="1"/>
    <col min="68" max="69" width="10.5" customWidth="1"/>
    <col min="70" max="70" width="11.75" customWidth="1"/>
    <col min="71" max="72" width="10.5" customWidth="1"/>
    <col min="73" max="73" width="11.375" customWidth="1"/>
    <col min="74" max="75" width="10.5" customWidth="1"/>
    <col min="76" max="76" width="11.75" customWidth="1"/>
    <col min="79" max="79" width="12.25" customWidth="1"/>
  </cols>
  <sheetData>
    <row r="1" spans="1:79" ht="22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9" ht="22.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9" ht="16.5" thickBot="1" x14ac:dyDescent="0.3">
      <c r="BZ3" s="58" t="s">
        <v>2</v>
      </c>
      <c r="CA3" s="58"/>
    </row>
    <row r="4" spans="1:79" ht="17.25" customHeight="1" x14ac:dyDescent="0.25">
      <c r="A4" s="59" t="s">
        <v>3</v>
      </c>
      <c r="B4" s="60" t="s">
        <v>63</v>
      </c>
      <c r="C4" s="60"/>
      <c r="D4" s="60"/>
      <c r="E4" s="60" t="s">
        <v>58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1"/>
    </row>
    <row r="5" spans="1:79" ht="249.75" customHeight="1" x14ac:dyDescent="0.25">
      <c r="A5" s="62"/>
      <c r="B5" s="8"/>
      <c r="C5" s="8"/>
      <c r="D5" s="8"/>
      <c r="E5" s="63" t="s">
        <v>64</v>
      </c>
      <c r="F5" s="63"/>
      <c r="G5" s="63"/>
      <c r="H5" s="64" t="s">
        <v>65</v>
      </c>
      <c r="I5" s="64"/>
      <c r="J5" s="64"/>
      <c r="K5" s="64" t="s">
        <v>66</v>
      </c>
      <c r="L5" s="64"/>
      <c r="M5" s="64"/>
      <c r="N5" s="64" t="s">
        <v>67</v>
      </c>
      <c r="O5" s="64"/>
      <c r="P5" s="64"/>
      <c r="Q5" s="64" t="s">
        <v>68</v>
      </c>
      <c r="R5" s="64"/>
      <c r="S5" s="64"/>
      <c r="T5" s="64" t="s">
        <v>69</v>
      </c>
      <c r="U5" s="64"/>
      <c r="V5" s="64"/>
      <c r="W5" s="64" t="s">
        <v>70</v>
      </c>
      <c r="X5" s="64"/>
      <c r="Y5" s="64"/>
      <c r="Z5" s="64" t="s">
        <v>71</v>
      </c>
      <c r="AA5" s="64"/>
      <c r="AB5" s="64"/>
      <c r="AC5" s="64" t="s">
        <v>72</v>
      </c>
      <c r="AD5" s="64"/>
      <c r="AE5" s="64"/>
      <c r="AF5" s="64" t="s">
        <v>73</v>
      </c>
      <c r="AG5" s="64"/>
      <c r="AH5" s="64"/>
      <c r="AI5" s="64" t="s">
        <v>74</v>
      </c>
      <c r="AJ5" s="64"/>
      <c r="AK5" s="64"/>
      <c r="AL5" s="64" t="s">
        <v>75</v>
      </c>
      <c r="AM5" s="64"/>
      <c r="AN5" s="64"/>
      <c r="AO5" s="64" t="s">
        <v>76</v>
      </c>
      <c r="AP5" s="64"/>
      <c r="AQ5" s="64"/>
      <c r="AR5" s="64" t="s">
        <v>77</v>
      </c>
      <c r="AS5" s="64"/>
      <c r="AT5" s="64"/>
      <c r="AU5" s="64" t="s">
        <v>78</v>
      </c>
      <c r="AV5" s="64"/>
      <c r="AW5" s="64"/>
      <c r="AX5" s="64" t="s">
        <v>79</v>
      </c>
      <c r="AY5" s="64"/>
      <c r="AZ5" s="64"/>
      <c r="BA5" s="64" t="s">
        <v>80</v>
      </c>
      <c r="BB5" s="64"/>
      <c r="BC5" s="64"/>
      <c r="BD5" s="64" t="s">
        <v>81</v>
      </c>
      <c r="BE5" s="64"/>
      <c r="BF5" s="64"/>
      <c r="BG5" s="64" t="s">
        <v>82</v>
      </c>
      <c r="BH5" s="64"/>
      <c r="BI5" s="64"/>
      <c r="BJ5" s="64" t="s">
        <v>83</v>
      </c>
      <c r="BK5" s="64"/>
      <c r="BL5" s="64"/>
      <c r="BM5" s="64" t="s">
        <v>84</v>
      </c>
      <c r="BN5" s="64"/>
      <c r="BO5" s="64"/>
      <c r="BP5" s="64" t="s">
        <v>85</v>
      </c>
      <c r="BQ5" s="64"/>
      <c r="BR5" s="64"/>
      <c r="BS5" s="64" t="s">
        <v>86</v>
      </c>
      <c r="BT5" s="64"/>
      <c r="BU5" s="64"/>
      <c r="BV5" s="64" t="s">
        <v>87</v>
      </c>
      <c r="BW5" s="64"/>
      <c r="BX5" s="65"/>
      <c r="BY5" s="66" t="s">
        <v>88</v>
      </c>
      <c r="BZ5" s="66"/>
      <c r="CA5" s="67"/>
    </row>
    <row r="6" spans="1:79" ht="30.75" customHeight="1" x14ac:dyDescent="0.25">
      <c r="A6" s="62"/>
      <c r="B6" s="14" t="s">
        <v>10</v>
      </c>
      <c r="C6" s="14" t="s">
        <v>11</v>
      </c>
      <c r="D6" s="14" t="s">
        <v>12</v>
      </c>
      <c r="E6" s="68" t="s">
        <v>10</v>
      </c>
      <c r="F6" s="68" t="s">
        <v>11</v>
      </c>
      <c r="G6" s="68" t="s">
        <v>12</v>
      </c>
      <c r="H6" s="68" t="s">
        <v>10</v>
      </c>
      <c r="I6" s="68" t="s">
        <v>11</v>
      </c>
      <c r="J6" s="68" t="s">
        <v>12</v>
      </c>
      <c r="K6" s="68" t="s">
        <v>10</v>
      </c>
      <c r="L6" s="68" t="s">
        <v>11</v>
      </c>
      <c r="M6" s="68" t="s">
        <v>12</v>
      </c>
      <c r="N6" s="68" t="s">
        <v>10</v>
      </c>
      <c r="O6" s="68" t="s">
        <v>11</v>
      </c>
      <c r="P6" s="68" t="s">
        <v>12</v>
      </c>
      <c r="Q6" s="68" t="s">
        <v>10</v>
      </c>
      <c r="R6" s="68" t="s">
        <v>11</v>
      </c>
      <c r="S6" s="68" t="s">
        <v>12</v>
      </c>
      <c r="T6" s="68" t="s">
        <v>10</v>
      </c>
      <c r="U6" s="68" t="s">
        <v>11</v>
      </c>
      <c r="V6" s="68" t="s">
        <v>12</v>
      </c>
      <c r="W6" s="68" t="s">
        <v>10</v>
      </c>
      <c r="X6" s="68" t="s">
        <v>11</v>
      </c>
      <c r="Y6" s="68" t="s">
        <v>12</v>
      </c>
      <c r="Z6" s="68" t="s">
        <v>10</v>
      </c>
      <c r="AA6" s="68" t="s">
        <v>11</v>
      </c>
      <c r="AB6" s="68" t="s">
        <v>12</v>
      </c>
      <c r="AC6" s="68" t="s">
        <v>10</v>
      </c>
      <c r="AD6" s="68" t="s">
        <v>11</v>
      </c>
      <c r="AE6" s="68" t="s">
        <v>12</v>
      </c>
      <c r="AF6" s="68" t="s">
        <v>10</v>
      </c>
      <c r="AG6" s="68" t="s">
        <v>11</v>
      </c>
      <c r="AH6" s="68" t="s">
        <v>12</v>
      </c>
      <c r="AI6" s="68" t="s">
        <v>10</v>
      </c>
      <c r="AJ6" s="68" t="s">
        <v>11</v>
      </c>
      <c r="AK6" s="68" t="s">
        <v>12</v>
      </c>
      <c r="AL6" s="68" t="s">
        <v>10</v>
      </c>
      <c r="AM6" s="68" t="s">
        <v>11</v>
      </c>
      <c r="AN6" s="68" t="s">
        <v>89</v>
      </c>
      <c r="AO6" s="68" t="s">
        <v>10</v>
      </c>
      <c r="AP6" s="68" t="s">
        <v>11</v>
      </c>
      <c r="AQ6" s="68" t="s">
        <v>12</v>
      </c>
      <c r="AR6" s="68" t="s">
        <v>10</v>
      </c>
      <c r="AS6" s="68" t="s">
        <v>11</v>
      </c>
      <c r="AT6" s="68" t="s">
        <v>12</v>
      </c>
      <c r="AU6" s="68" t="s">
        <v>10</v>
      </c>
      <c r="AV6" s="68" t="s">
        <v>11</v>
      </c>
      <c r="AW6" s="68" t="s">
        <v>12</v>
      </c>
      <c r="AX6" s="68" t="s">
        <v>10</v>
      </c>
      <c r="AY6" s="68" t="s">
        <v>11</v>
      </c>
      <c r="AZ6" s="68" t="s">
        <v>12</v>
      </c>
      <c r="BA6" s="68" t="s">
        <v>10</v>
      </c>
      <c r="BB6" s="68" t="s">
        <v>11</v>
      </c>
      <c r="BC6" s="68" t="s">
        <v>12</v>
      </c>
      <c r="BD6" s="68" t="s">
        <v>10</v>
      </c>
      <c r="BE6" s="68" t="s">
        <v>11</v>
      </c>
      <c r="BF6" s="68" t="s">
        <v>12</v>
      </c>
      <c r="BG6" s="68" t="s">
        <v>10</v>
      </c>
      <c r="BH6" s="68" t="s">
        <v>11</v>
      </c>
      <c r="BI6" s="68" t="s">
        <v>12</v>
      </c>
      <c r="BJ6" s="68" t="s">
        <v>10</v>
      </c>
      <c r="BK6" s="68" t="s">
        <v>11</v>
      </c>
      <c r="BL6" s="68" t="s">
        <v>12</v>
      </c>
      <c r="BM6" s="68" t="s">
        <v>10</v>
      </c>
      <c r="BN6" s="68" t="s">
        <v>11</v>
      </c>
      <c r="BO6" s="68" t="s">
        <v>12</v>
      </c>
      <c r="BP6" s="68" t="s">
        <v>10</v>
      </c>
      <c r="BQ6" s="68" t="s">
        <v>11</v>
      </c>
      <c r="BR6" s="68" t="s">
        <v>12</v>
      </c>
      <c r="BS6" s="68" t="s">
        <v>10</v>
      </c>
      <c r="BT6" s="68" t="s">
        <v>11</v>
      </c>
      <c r="BU6" s="68" t="s">
        <v>12</v>
      </c>
      <c r="BV6" s="68" t="s">
        <v>10</v>
      </c>
      <c r="BW6" s="68" t="s">
        <v>11</v>
      </c>
      <c r="BX6" s="69" t="s">
        <v>12</v>
      </c>
      <c r="BY6" s="68" t="s">
        <v>10</v>
      </c>
      <c r="BZ6" s="68" t="s">
        <v>11</v>
      </c>
      <c r="CA6" s="69" t="s">
        <v>12</v>
      </c>
    </row>
    <row r="7" spans="1:79" x14ac:dyDescent="0.25">
      <c r="A7" s="39" t="s">
        <v>13</v>
      </c>
      <c r="B7" s="40">
        <f>E7+H7+K7+N7+Q7+T7+W7+Z7+AC7+AF7+AI7+AL7+AO7+AR7+AU7+AX7+BA7+BD7+BG7+BJ7+BM7+BP7+BS7+BV7+BY7</f>
        <v>181411.29999999996</v>
      </c>
      <c r="C7" s="40">
        <f>F7+I7+L7+O7+R7+U7+X7+AA7+AD7+AG7+AJ7+AM7+AP7+AS7+AV7+AY7+BB7+BE7+BH7+BK7+BN7+BQ7+BT7+BW7+BZ7</f>
        <v>95790.374699999971</v>
      </c>
      <c r="D7" s="40">
        <f>C7/B7*100</f>
        <v>52.802870989844621</v>
      </c>
      <c r="E7" s="70">
        <v>23535.599999999999</v>
      </c>
      <c r="F7" s="70">
        <v>9774.8691199999994</v>
      </c>
      <c r="G7" s="71">
        <f>F7/E7*100</f>
        <v>41.532270772786752</v>
      </c>
      <c r="H7" s="70">
        <v>1125.5</v>
      </c>
      <c r="I7" s="70">
        <v>465.87306999999998</v>
      </c>
      <c r="J7" s="71">
        <f>I7/H7*100</f>
        <v>41.392542869835623</v>
      </c>
      <c r="K7" s="70">
        <v>81.5</v>
      </c>
      <c r="L7" s="70">
        <v>27.36345</v>
      </c>
      <c r="M7" s="71">
        <f>L7/K7*100</f>
        <v>33.574785276073619</v>
      </c>
      <c r="N7" s="70">
        <v>147205.1</v>
      </c>
      <c r="O7" s="70">
        <v>81893.463159999999</v>
      </c>
      <c r="P7" s="71">
        <f>O7/N7*100</f>
        <v>55.632218693509941</v>
      </c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0">
        <v>3464.1</v>
      </c>
      <c r="AD7" s="70">
        <v>1297.4880000000001</v>
      </c>
      <c r="AE7" s="70">
        <f>AD7/AC7*100</f>
        <v>37.455269767039063</v>
      </c>
      <c r="AF7" s="70">
        <v>926.3</v>
      </c>
      <c r="AG7" s="70">
        <v>400.024</v>
      </c>
      <c r="AH7" s="70">
        <f>AG7/AF7*100</f>
        <v>43.185145201338656</v>
      </c>
      <c r="AI7" s="70">
        <v>157.30000000000001</v>
      </c>
      <c r="AJ7" s="70">
        <v>64.052819999999997</v>
      </c>
      <c r="AK7" s="70">
        <f>AJ7/AI7*100</f>
        <v>40.720165289256194</v>
      </c>
      <c r="AL7" s="70">
        <v>228.6</v>
      </c>
      <c r="AM7" s="70">
        <v>96.301869999999994</v>
      </c>
      <c r="AN7" s="70">
        <f>AM7/AL7*100</f>
        <v>42.126802274715658</v>
      </c>
      <c r="AO7" s="73"/>
      <c r="AP7" s="73"/>
      <c r="AQ7" s="73"/>
      <c r="AR7" s="70">
        <v>677.2</v>
      </c>
      <c r="AS7" s="70">
        <v>324</v>
      </c>
      <c r="AT7" s="70">
        <f>AS7/AR7*100</f>
        <v>47.844063792085052</v>
      </c>
      <c r="AU7" s="70">
        <v>2199.3000000000002</v>
      </c>
      <c r="AV7" s="70">
        <v>762.46405000000004</v>
      </c>
      <c r="AW7" s="70">
        <f>AV7/AU7*100</f>
        <v>34.668487700632014</v>
      </c>
      <c r="AX7" s="70">
        <v>221.8</v>
      </c>
      <c r="AY7" s="70">
        <v>101.23077000000001</v>
      </c>
      <c r="AZ7" s="70">
        <f>AY7/AX7*100</f>
        <v>45.640563570784494</v>
      </c>
      <c r="BA7" s="70">
        <v>209.8</v>
      </c>
      <c r="BB7" s="70">
        <v>100.0228</v>
      </c>
      <c r="BC7" s="70">
        <f>BB7/BA7*100</f>
        <v>47.675309818875114</v>
      </c>
      <c r="BD7" s="73"/>
      <c r="BE7" s="73"/>
      <c r="BF7" s="73"/>
      <c r="BG7" s="70">
        <v>231.9</v>
      </c>
      <c r="BH7" s="70">
        <v>97.820449999999994</v>
      </c>
      <c r="BI7" s="70">
        <f>BH7/BG7*100</f>
        <v>42.182169038378611</v>
      </c>
      <c r="BJ7" s="70">
        <v>220</v>
      </c>
      <c r="BK7" s="70">
        <v>104.89146</v>
      </c>
      <c r="BL7" s="70">
        <f>BK7/BJ7*100</f>
        <v>47.677936363636363</v>
      </c>
      <c r="BM7" s="70">
        <v>219.8</v>
      </c>
      <c r="BN7" s="70">
        <v>91.477500000000006</v>
      </c>
      <c r="BO7" s="70">
        <f>BN7/BM7*100</f>
        <v>41.618516833484989</v>
      </c>
      <c r="BP7" s="70">
        <v>171.6</v>
      </c>
      <c r="BQ7" s="70">
        <v>0</v>
      </c>
      <c r="BR7" s="70">
        <f>BQ7/BP7*100</f>
        <v>0</v>
      </c>
      <c r="BS7" s="70">
        <v>2.5</v>
      </c>
      <c r="BT7" s="70">
        <v>0</v>
      </c>
      <c r="BU7" s="70">
        <f>BT7/BS7*100</f>
        <v>0</v>
      </c>
      <c r="BV7" s="70">
        <v>528.9</v>
      </c>
      <c r="BW7" s="70">
        <v>189.03218000000001</v>
      </c>
      <c r="BX7" s="74">
        <f>BW7/BV7*100</f>
        <v>35.740627717905085</v>
      </c>
      <c r="BY7" s="70">
        <v>4.5</v>
      </c>
      <c r="BZ7" s="70">
        <v>0</v>
      </c>
      <c r="CA7" s="74">
        <f>BZ7/BY7*100</f>
        <v>0</v>
      </c>
    </row>
    <row r="8" spans="1:79" x14ac:dyDescent="0.25">
      <c r="A8" s="39" t="s">
        <v>14</v>
      </c>
      <c r="B8" s="40">
        <f t="shared" ref="B8:C44" si="0">E8+H8+K8+N8+Q8+T8+W8+Z8+AC8+AF8+AI8+AL8+AO8+AR8+AU8+AX8+BA8+BD8+BG8+BJ8+BM8+BP8+BS8+BV8+BY8</f>
        <v>172420.80000000002</v>
      </c>
      <c r="C8" s="40">
        <f t="shared" si="0"/>
        <v>92682.453479999982</v>
      </c>
      <c r="D8" s="40">
        <f t="shared" ref="D8:D51" si="1">C8/B8*100</f>
        <v>53.753638470532536</v>
      </c>
      <c r="E8" s="70">
        <v>24941.599999999999</v>
      </c>
      <c r="F8" s="70">
        <v>10350</v>
      </c>
      <c r="G8" s="71">
        <f t="shared" ref="G8:G44" si="2">F8/E8*100</f>
        <v>41.496936844468678</v>
      </c>
      <c r="H8" s="70">
        <v>1225.3</v>
      </c>
      <c r="I8" s="70">
        <v>900.57299999999998</v>
      </c>
      <c r="J8" s="71">
        <f t="shared" ref="J8:J44" si="3">I8/H8*100</f>
        <v>73.498163715008573</v>
      </c>
      <c r="K8" s="70">
        <v>113.2</v>
      </c>
      <c r="L8" s="70">
        <v>44.24888</v>
      </c>
      <c r="M8" s="71">
        <f t="shared" ref="M8:M44" si="4">L8/K8*100</f>
        <v>39.089116607773846</v>
      </c>
      <c r="N8" s="70">
        <v>133022.79999999999</v>
      </c>
      <c r="O8" s="70">
        <v>75206.8</v>
      </c>
      <c r="P8" s="71">
        <f t="shared" ref="P8:P44" si="5">O8/N8*100</f>
        <v>56.536774146988343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0">
        <v>3630</v>
      </c>
      <c r="AD8" s="70">
        <v>1930.934</v>
      </c>
      <c r="AE8" s="70">
        <f t="shared" ref="AE8:AE51" si="6">AD8/AC8*100</f>
        <v>53.1937741046832</v>
      </c>
      <c r="AF8" s="70">
        <v>1013.6</v>
      </c>
      <c r="AG8" s="70">
        <v>484.05</v>
      </c>
      <c r="AH8" s="70">
        <f t="shared" ref="AH8:AH51" si="7">AG8/AF8*100</f>
        <v>47.755524861878449</v>
      </c>
      <c r="AI8" s="70">
        <v>138.80000000000001</v>
      </c>
      <c r="AJ8" s="70">
        <v>45.589550000000003</v>
      </c>
      <c r="AK8" s="70">
        <f t="shared" ref="AK8:AK51" si="8">AJ8/AI8*100</f>
        <v>32.84549711815562</v>
      </c>
      <c r="AL8" s="70">
        <v>203.8</v>
      </c>
      <c r="AM8" s="70">
        <v>101.9</v>
      </c>
      <c r="AN8" s="70">
        <f t="shared" ref="AN8:AN51" si="9">AM8/AL8*100</f>
        <v>50</v>
      </c>
      <c r="AO8" s="70"/>
      <c r="AP8" s="70"/>
      <c r="AQ8" s="70"/>
      <c r="AR8" s="70">
        <v>979.6</v>
      </c>
      <c r="AS8" s="70">
        <v>468</v>
      </c>
      <c r="AT8" s="70">
        <f t="shared" ref="AT8:AT45" si="10">AS8/AR8*100</f>
        <v>47.774601878317682</v>
      </c>
      <c r="AU8" s="70">
        <v>4795.5</v>
      </c>
      <c r="AV8" s="70">
        <v>2188.4842100000001</v>
      </c>
      <c r="AW8" s="70">
        <f t="shared" ref="AW8:AW51" si="11">AV8/AU8*100</f>
        <v>45.636204983839015</v>
      </c>
      <c r="AX8" s="70">
        <v>197</v>
      </c>
      <c r="AY8" s="70">
        <v>92.666259999999994</v>
      </c>
      <c r="AZ8" s="70">
        <f t="shared" ref="AZ8:AZ51" si="12">AY8/AX8*100</f>
        <v>47.038710659898477</v>
      </c>
      <c r="BA8" s="70">
        <v>370.1</v>
      </c>
      <c r="BB8" s="70">
        <v>162.31016</v>
      </c>
      <c r="BC8" s="70">
        <f t="shared" ref="BC8:BC44" si="13">BB8/BA8*100</f>
        <v>43.855757903269385</v>
      </c>
      <c r="BD8" s="70">
        <v>13.1</v>
      </c>
      <c r="BE8" s="70">
        <v>2.2000000000000002</v>
      </c>
      <c r="BF8" s="70">
        <f t="shared" ref="BF8:BF51" si="14">BE8/BD8*100</f>
        <v>16.793893129770996</v>
      </c>
      <c r="BG8" s="70">
        <v>207.1</v>
      </c>
      <c r="BH8" s="70">
        <v>71.684870000000004</v>
      </c>
      <c r="BI8" s="70">
        <f t="shared" ref="BI8:BI51" si="15">BH8/BG8*100</f>
        <v>34.613650410429749</v>
      </c>
      <c r="BJ8" s="70">
        <v>195.2</v>
      </c>
      <c r="BK8" s="70">
        <v>85.247420000000005</v>
      </c>
      <c r="BL8" s="70">
        <f t="shared" ref="BL8:BL51" si="16">BK8/BJ8*100</f>
        <v>43.671834016393447</v>
      </c>
      <c r="BM8" s="70">
        <v>195</v>
      </c>
      <c r="BN8" s="70">
        <v>83.785489999999996</v>
      </c>
      <c r="BO8" s="70">
        <f t="shared" ref="BO8:BO51" si="17">BN8/BM8*100</f>
        <v>42.966917948717949</v>
      </c>
      <c r="BP8" s="70">
        <v>44.6</v>
      </c>
      <c r="BQ8" s="70">
        <v>0</v>
      </c>
      <c r="BR8" s="70">
        <f t="shared" ref="BR8:BR51" si="18">BQ8/BP8*100</f>
        <v>0</v>
      </c>
      <c r="BS8" s="70">
        <v>0.6</v>
      </c>
      <c r="BT8" s="70">
        <v>0</v>
      </c>
      <c r="BU8" s="70">
        <f t="shared" ref="BU8:BU51" si="19">BT8/BS8*100</f>
        <v>0</v>
      </c>
      <c r="BV8" s="70">
        <v>1126</v>
      </c>
      <c r="BW8" s="70">
        <v>463.97964000000002</v>
      </c>
      <c r="BX8" s="74">
        <f t="shared" ref="BX8:BX51" si="20">BW8/BV8*100</f>
        <v>41.206007104795738</v>
      </c>
      <c r="BY8" s="70">
        <v>7.9</v>
      </c>
      <c r="BZ8" s="70">
        <v>0</v>
      </c>
      <c r="CA8" s="74">
        <f t="shared" ref="CA8:CA51" si="21">BZ8/BY8*100</f>
        <v>0</v>
      </c>
    </row>
    <row r="9" spans="1:79" x14ac:dyDescent="0.25">
      <c r="A9" s="39" t="s">
        <v>15</v>
      </c>
      <c r="B9" s="40">
        <f t="shared" si="0"/>
        <v>277287.30000000005</v>
      </c>
      <c r="C9" s="40">
        <f t="shared" si="0"/>
        <v>151891.70933000001</v>
      </c>
      <c r="D9" s="40">
        <f t="shared" si="1"/>
        <v>54.777737505468153</v>
      </c>
      <c r="E9" s="70">
        <v>29124.799999999999</v>
      </c>
      <c r="F9" s="70">
        <v>13753.86213</v>
      </c>
      <c r="G9" s="71">
        <f t="shared" si="2"/>
        <v>47.22388524556392</v>
      </c>
      <c r="H9" s="70">
        <v>2847.9</v>
      </c>
      <c r="I9" s="70">
        <v>2107.5267199999998</v>
      </c>
      <c r="J9" s="71">
        <f t="shared" si="3"/>
        <v>74.002834369184299</v>
      </c>
      <c r="K9" s="70">
        <v>215.3</v>
      </c>
      <c r="L9" s="70">
        <v>83.494460000000004</v>
      </c>
      <c r="M9" s="71">
        <f t="shared" si="4"/>
        <v>38.780520204365999</v>
      </c>
      <c r="N9" s="70">
        <v>227912.9</v>
      </c>
      <c r="O9" s="70">
        <v>127530.80666</v>
      </c>
      <c r="P9" s="71">
        <f t="shared" si="5"/>
        <v>55.955940475506218</v>
      </c>
      <c r="Q9" s="75"/>
      <c r="R9" s="75"/>
      <c r="S9" s="75"/>
      <c r="T9" s="72"/>
      <c r="U9" s="72"/>
      <c r="V9" s="72"/>
      <c r="W9" s="72"/>
      <c r="X9" s="72"/>
      <c r="Y9" s="72"/>
      <c r="Z9" s="72"/>
      <c r="AA9" s="72"/>
      <c r="AB9" s="72"/>
      <c r="AC9" s="70">
        <v>5096.8</v>
      </c>
      <c r="AD9" s="70">
        <v>2797.116</v>
      </c>
      <c r="AE9" s="70">
        <f t="shared" si="6"/>
        <v>54.879846177994033</v>
      </c>
      <c r="AF9" s="70">
        <v>983.4</v>
      </c>
      <c r="AG9" s="70">
        <v>469.65</v>
      </c>
      <c r="AH9" s="70">
        <f t="shared" si="7"/>
        <v>47.757779133618058</v>
      </c>
      <c r="AI9" s="70">
        <v>185</v>
      </c>
      <c r="AJ9" s="70">
        <v>65.262230000000002</v>
      </c>
      <c r="AK9" s="70">
        <f t="shared" si="8"/>
        <v>35.276881081081086</v>
      </c>
      <c r="AL9" s="70">
        <v>382.1</v>
      </c>
      <c r="AM9" s="70">
        <v>184.82230000000001</v>
      </c>
      <c r="AN9" s="70">
        <f t="shared" si="9"/>
        <v>48.370138707144726</v>
      </c>
      <c r="AO9" s="70"/>
      <c r="AP9" s="70"/>
      <c r="AQ9" s="70"/>
      <c r="AR9" s="70">
        <v>1740.5</v>
      </c>
      <c r="AS9" s="70">
        <v>828</v>
      </c>
      <c r="AT9" s="70">
        <f t="shared" si="10"/>
        <v>47.572536627405917</v>
      </c>
      <c r="AU9" s="70">
        <v>6272.4</v>
      </c>
      <c r="AV9" s="70">
        <v>3049.39797</v>
      </c>
      <c r="AW9" s="70">
        <f t="shared" si="11"/>
        <v>48.61612731968625</v>
      </c>
      <c r="AX9" s="70">
        <v>197</v>
      </c>
      <c r="AY9" s="70">
        <v>90.455169999999995</v>
      </c>
      <c r="AZ9" s="70">
        <f t="shared" si="12"/>
        <v>45.916329949238573</v>
      </c>
      <c r="BA9" s="70">
        <v>555.1</v>
      </c>
      <c r="BB9" s="70">
        <v>259.36869000000002</v>
      </c>
      <c r="BC9" s="70">
        <f t="shared" si="13"/>
        <v>46.724678436317781</v>
      </c>
      <c r="BD9" s="70">
        <v>8.6</v>
      </c>
      <c r="BE9" s="70">
        <v>0</v>
      </c>
      <c r="BF9" s="70">
        <f t="shared" si="14"/>
        <v>0</v>
      </c>
      <c r="BG9" s="70">
        <v>414.3</v>
      </c>
      <c r="BH9" s="70">
        <v>155.72275999999999</v>
      </c>
      <c r="BI9" s="70">
        <f t="shared" si="15"/>
        <v>37.58695631185131</v>
      </c>
      <c r="BJ9" s="70">
        <v>195.2</v>
      </c>
      <c r="BK9" s="70">
        <v>97.6</v>
      </c>
      <c r="BL9" s="70">
        <f t="shared" si="16"/>
        <v>50</v>
      </c>
      <c r="BM9" s="70">
        <v>195</v>
      </c>
      <c r="BN9" s="70">
        <v>86.738740000000007</v>
      </c>
      <c r="BO9" s="70">
        <f t="shared" si="17"/>
        <v>44.481405128205132</v>
      </c>
      <c r="BP9" s="70">
        <v>115.9</v>
      </c>
      <c r="BQ9" s="70">
        <v>0</v>
      </c>
      <c r="BR9" s="70">
        <f t="shared" si="18"/>
        <v>0</v>
      </c>
      <c r="BS9" s="70">
        <v>1.7</v>
      </c>
      <c r="BT9" s="70">
        <v>0</v>
      </c>
      <c r="BU9" s="70">
        <f t="shared" si="19"/>
        <v>0</v>
      </c>
      <c r="BV9" s="70">
        <v>830.9</v>
      </c>
      <c r="BW9" s="70">
        <v>331.88549999999998</v>
      </c>
      <c r="BX9" s="74">
        <f t="shared" si="20"/>
        <v>39.942893248284989</v>
      </c>
      <c r="BY9" s="70">
        <v>12.5</v>
      </c>
      <c r="BZ9" s="70">
        <v>0</v>
      </c>
      <c r="CA9" s="74">
        <f t="shared" si="21"/>
        <v>0</v>
      </c>
    </row>
    <row r="10" spans="1:79" x14ac:dyDescent="0.25">
      <c r="A10" s="39" t="s">
        <v>16</v>
      </c>
      <c r="B10" s="40">
        <f t="shared" si="0"/>
        <v>246193.19999999992</v>
      </c>
      <c r="C10" s="40">
        <f t="shared" si="0"/>
        <v>137246.76630999998</v>
      </c>
      <c r="D10" s="40">
        <f t="shared" si="1"/>
        <v>55.747586168098884</v>
      </c>
      <c r="E10" s="70">
        <v>56020.6</v>
      </c>
      <c r="F10" s="70">
        <v>26327.4</v>
      </c>
      <c r="G10" s="71">
        <f t="shared" si="2"/>
        <v>46.995926498466638</v>
      </c>
      <c r="H10" s="70">
        <v>2584.6999999999998</v>
      </c>
      <c r="I10" s="70">
        <v>2087</v>
      </c>
      <c r="J10" s="71">
        <f t="shared" si="3"/>
        <v>80.744380392308585</v>
      </c>
      <c r="K10" s="70">
        <v>167</v>
      </c>
      <c r="L10" s="70">
        <v>75.739699999999999</v>
      </c>
      <c r="M10" s="71">
        <f t="shared" si="4"/>
        <v>45.353113772455089</v>
      </c>
      <c r="N10" s="70">
        <v>168993.9</v>
      </c>
      <c r="O10" s="70">
        <v>97839.216979999997</v>
      </c>
      <c r="P10" s="71">
        <f t="shared" si="5"/>
        <v>57.895117504241277</v>
      </c>
      <c r="Q10" s="70"/>
      <c r="R10" s="70"/>
      <c r="S10" s="70"/>
      <c r="T10" s="73"/>
      <c r="U10" s="72"/>
      <c r="V10" s="72"/>
      <c r="W10" s="72"/>
      <c r="X10" s="72"/>
      <c r="Y10" s="72"/>
      <c r="Z10" s="72"/>
      <c r="AA10" s="72"/>
      <c r="AB10" s="72"/>
      <c r="AC10" s="70">
        <v>5781.9</v>
      </c>
      <c r="AD10" s="70">
        <v>2844.8739999999998</v>
      </c>
      <c r="AE10" s="70">
        <f t="shared" si="6"/>
        <v>49.203099327210772</v>
      </c>
      <c r="AF10" s="70">
        <v>1808.3</v>
      </c>
      <c r="AG10" s="70">
        <v>852.89376000000004</v>
      </c>
      <c r="AH10" s="70">
        <f t="shared" si="7"/>
        <v>47.165501299563125</v>
      </c>
      <c r="AI10" s="70">
        <v>138.80000000000001</v>
      </c>
      <c r="AJ10" s="70">
        <v>66.599969999999999</v>
      </c>
      <c r="AK10" s="70">
        <f t="shared" si="8"/>
        <v>47.982687319884718</v>
      </c>
      <c r="AL10" s="70">
        <v>203.8</v>
      </c>
      <c r="AM10" s="70">
        <v>77.260300000000001</v>
      </c>
      <c r="AN10" s="70">
        <f t="shared" si="9"/>
        <v>37.909862610402357</v>
      </c>
      <c r="AO10" s="70"/>
      <c r="AP10" s="70"/>
      <c r="AQ10" s="70"/>
      <c r="AR10" s="70">
        <v>1246.3</v>
      </c>
      <c r="AS10" s="70">
        <v>594</v>
      </c>
      <c r="AT10" s="70">
        <f t="shared" si="10"/>
        <v>47.661076787290376</v>
      </c>
      <c r="AU10" s="70">
        <v>6371.3</v>
      </c>
      <c r="AV10" s="70">
        <v>5323.1069399999997</v>
      </c>
      <c r="AW10" s="70">
        <f t="shared" si="11"/>
        <v>83.548207430194779</v>
      </c>
      <c r="AX10" s="70">
        <v>197</v>
      </c>
      <c r="AY10" s="70">
        <v>86.394649999999999</v>
      </c>
      <c r="AZ10" s="70">
        <f t="shared" si="12"/>
        <v>43.855152284263959</v>
      </c>
      <c r="BA10" s="70">
        <v>370.1</v>
      </c>
      <c r="BB10" s="70">
        <v>182.05</v>
      </c>
      <c r="BC10" s="70">
        <f t="shared" si="13"/>
        <v>49.18940826803567</v>
      </c>
      <c r="BD10" s="70"/>
      <c r="BE10" s="70"/>
      <c r="BF10" s="70"/>
      <c r="BG10" s="70">
        <v>621.29999999999995</v>
      </c>
      <c r="BH10" s="70">
        <v>305.52397999999999</v>
      </c>
      <c r="BI10" s="70">
        <f t="shared" si="15"/>
        <v>49.174952518911965</v>
      </c>
      <c r="BJ10" s="70">
        <v>195.2</v>
      </c>
      <c r="BK10" s="70">
        <v>60.3628</v>
      </c>
      <c r="BL10" s="70">
        <f t="shared" si="16"/>
        <v>30.923565573770496</v>
      </c>
      <c r="BM10" s="70">
        <v>195</v>
      </c>
      <c r="BN10" s="70">
        <v>79.473399999999998</v>
      </c>
      <c r="BO10" s="70">
        <f t="shared" si="17"/>
        <v>40.755589743589745</v>
      </c>
      <c r="BP10" s="70">
        <v>44.6</v>
      </c>
      <c r="BQ10" s="70">
        <v>0</v>
      </c>
      <c r="BR10" s="70">
        <f t="shared" si="18"/>
        <v>0</v>
      </c>
      <c r="BS10" s="70">
        <v>0.6</v>
      </c>
      <c r="BT10" s="70">
        <v>0</v>
      </c>
      <c r="BU10" s="70">
        <f t="shared" si="19"/>
        <v>0</v>
      </c>
      <c r="BV10" s="70">
        <v>1243.4000000000001</v>
      </c>
      <c r="BW10" s="70">
        <v>444.86982999999998</v>
      </c>
      <c r="BX10" s="74">
        <f t="shared" si="20"/>
        <v>35.778496863438953</v>
      </c>
      <c r="BY10" s="70">
        <v>9.4</v>
      </c>
      <c r="BZ10" s="70">
        <v>0</v>
      </c>
      <c r="CA10" s="74">
        <f t="shared" si="21"/>
        <v>0</v>
      </c>
    </row>
    <row r="11" spans="1:79" x14ac:dyDescent="0.25">
      <c r="A11" s="39" t="s">
        <v>17</v>
      </c>
      <c r="B11" s="40">
        <f t="shared" si="0"/>
        <v>1337118.9000000001</v>
      </c>
      <c r="C11" s="40">
        <f t="shared" si="0"/>
        <v>703399.89402999997</v>
      </c>
      <c r="D11" s="40">
        <f t="shared" si="1"/>
        <v>52.605635447229105</v>
      </c>
      <c r="E11" s="70">
        <v>396735.6</v>
      </c>
      <c r="F11" s="70">
        <v>206466.46478000001</v>
      </c>
      <c r="G11" s="71">
        <f t="shared" si="2"/>
        <v>52.041325452013886</v>
      </c>
      <c r="H11" s="70">
        <v>34764</v>
      </c>
      <c r="I11" s="70">
        <v>23842.085459999998</v>
      </c>
      <c r="J11" s="71">
        <f t="shared" si="3"/>
        <v>68.582687435277862</v>
      </c>
      <c r="K11" s="70">
        <v>1489.9</v>
      </c>
      <c r="L11" s="70">
        <v>675.79007000000001</v>
      </c>
      <c r="M11" s="71">
        <f t="shared" si="4"/>
        <v>45.358082421639033</v>
      </c>
      <c r="N11" s="70">
        <v>733130</v>
      </c>
      <c r="O11" s="70">
        <v>396451.63864999998</v>
      </c>
      <c r="P11" s="71">
        <f t="shared" si="5"/>
        <v>54.076581049745606</v>
      </c>
      <c r="Q11" s="70"/>
      <c r="R11" s="70"/>
      <c r="S11" s="70"/>
      <c r="T11" s="73"/>
      <c r="U11" s="72"/>
      <c r="V11" s="72"/>
      <c r="W11" s="72"/>
      <c r="X11" s="72"/>
      <c r="Y11" s="72"/>
      <c r="Z11" s="72"/>
      <c r="AA11" s="72"/>
      <c r="AB11" s="72"/>
      <c r="AC11" s="70">
        <v>19956.8</v>
      </c>
      <c r="AD11" s="70">
        <v>8297.4377800000002</v>
      </c>
      <c r="AE11" s="70">
        <f t="shared" si="6"/>
        <v>41.57699520965285</v>
      </c>
      <c r="AF11" s="70">
        <v>7049.6</v>
      </c>
      <c r="AG11" s="70">
        <v>3138.2494499999998</v>
      </c>
      <c r="AH11" s="70">
        <f t="shared" si="7"/>
        <v>44.516702366091685</v>
      </c>
      <c r="AI11" s="70">
        <v>1541.1</v>
      </c>
      <c r="AJ11" s="70">
        <v>541.34628999999995</v>
      </c>
      <c r="AK11" s="70">
        <f t="shared" si="8"/>
        <v>35.127265589513982</v>
      </c>
      <c r="AL11" s="70">
        <v>899.9</v>
      </c>
      <c r="AM11" s="70">
        <v>350.54421000000002</v>
      </c>
      <c r="AN11" s="70">
        <f t="shared" si="9"/>
        <v>38.953684853872659</v>
      </c>
      <c r="AO11" s="70">
        <v>1292.8</v>
      </c>
      <c r="AP11" s="70">
        <v>594.4</v>
      </c>
      <c r="AQ11" s="70">
        <f>AP11/AO11*100</f>
        <v>45.977722772277232</v>
      </c>
      <c r="AR11" s="70">
        <v>9089.9</v>
      </c>
      <c r="AS11" s="70">
        <v>4320</v>
      </c>
      <c r="AT11" s="70">
        <f t="shared" si="10"/>
        <v>47.525275305558914</v>
      </c>
      <c r="AU11" s="70">
        <v>119268.6</v>
      </c>
      <c r="AV11" s="70">
        <v>54003.228880000002</v>
      </c>
      <c r="AW11" s="70">
        <f t="shared" si="11"/>
        <v>45.278664191581022</v>
      </c>
      <c r="AX11" s="70">
        <v>5387.8</v>
      </c>
      <c r="AY11" s="70">
        <v>2008.0015699999999</v>
      </c>
      <c r="AZ11" s="70">
        <f t="shared" si="12"/>
        <v>37.269415531385718</v>
      </c>
      <c r="BA11" s="70">
        <v>3826.1</v>
      </c>
      <c r="BB11" s="70">
        <v>1850.92653</v>
      </c>
      <c r="BC11" s="70">
        <f t="shared" si="13"/>
        <v>48.376323932986594</v>
      </c>
      <c r="BD11" s="70">
        <v>158.69999999999999</v>
      </c>
      <c r="BE11" s="70">
        <v>0</v>
      </c>
      <c r="BF11" s="70">
        <f t="shared" si="14"/>
        <v>0</v>
      </c>
      <c r="BG11" s="70">
        <v>703.9</v>
      </c>
      <c r="BH11" s="70">
        <v>269.32114000000001</v>
      </c>
      <c r="BI11" s="70">
        <f t="shared" si="15"/>
        <v>38.261278590708905</v>
      </c>
      <c r="BJ11" s="70">
        <v>668.3</v>
      </c>
      <c r="BK11" s="70">
        <v>251.83216999999999</v>
      </c>
      <c r="BL11" s="70">
        <f t="shared" si="16"/>
        <v>37.682503366751455</v>
      </c>
      <c r="BM11" s="70">
        <v>445.1</v>
      </c>
      <c r="BN11" s="70">
        <v>168.77415999999999</v>
      </c>
      <c r="BO11" s="70">
        <f t="shared" si="17"/>
        <v>37.918256571556952</v>
      </c>
      <c r="BP11" s="70">
        <v>180.4</v>
      </c>
      <c r="BQ11" s="70">
        <v>0</v>
      </c>
      <c r="BR11" s="70">
        <f t="shared" si="18"/>
        <v>0</v>
      </c>
      <c r="BS11" s="70">
        <v>2.7</v>
      </c>
      <c r="BT11" s="70">
        <v>0</v>
      </c>
      <c r="BU11" s="70">
        <f t="shared" si="19"/>
        <v>0</v>
      </c>
      <c r="BV11" s="70">
        <v>461.7</v>
      </c>
      <c r="BW11" s="70">
        <v>169.85289</v>
      </c>
      <c r="BX11" s="74">
        <f t="shared" si="20"/>
        <v>36.788583495776479</v>
      </c>
      <c r="BY11" s="70">
        <v>66</v>
      </c>
      <c r="BZ11" s="70">
        <v>0</v>
      </c>
      <c r="CA11" s="74">
        <f t="shared" si="21"/>
        <v>0</v>
      </c>
    </row>
    <row r="12" spans="1:79" x14ac:dyDescent="0.25">
      <c r="A12" s="39" t="s">
        <v>18</v>
      </c>
      <c r="B12" s="40">
        <f t="shared" si="0"/>
        <v>707421.89999999979</v>
      </c>
      <c r="C12" s="40">
        <f t="shared" si="0"/>
        <v>373402.19362000003</v>
      </c>
      <c r="D12" s="40">
        <f t="shared" si="1"/>
        <v>52.783521915281405</v>
      </c>
      <c r="E12" s="70">
        <v>180343.9</v>
      </c>
      <c r="F12" s="70">
        <v>81367.193620000005</v>
      </c>
      <c r="G12" s="71">
        <f t="shared" si="2"/>
        <v>45.117796398991047</v>
      </c>
      <c r="H12" s="70">
        <v>7643.5</v>
      </c>
      <c r="I12" s="70">
        <v>3066.7309799999998</v>
      </c>
      <c r="J12" s="71">
        <f t="shared" si="3"/>
        <v>40.122077320599196</v>
      </c>
      <c r="K12" s="70">
        <v>473.8</v>
      </c>
      <c r="L12" s="70">
        <v>124.37379</v>
      </c>
      <c r="M12" s="71">
        <f t="shared" si="4"/>
        <v>26.250272266779227</v>
      </c>
      <c r="N12" s="70">
        <v>436034.1</v>
      </c>
      <c r="O12" s="70">
        <v>247467.46462000001</v>
      </c>
      <c r="P12" s="71">
        <f t="shared" si="5"/>
        <v>56.754154003092886</v>
      </c>
      <c r="Q12" s="70"/>
      <c r="R12" s="70"/>
      <c r="S12" s="70"/>
      <c r="T12" s="73"/>
      <c r="U12" s="72"/>
      <c r="V12" s="72"/>
      <c r="W12" s="72"/>
      <c r="X12" s="72"/>
      <c r="Y12" s="72"/>
      <c r="Z12" s="72"/>
      <c r="AA12" s="72"/>
      <c r="AB12" s="72"/>
      <c r="AC12" s="70">
        <v>13569.7</v>
      </c>
      <c r="AD12" s="70">
        <v>5706.0021699999998</v>
      </c>
      <c r="AE12" s="70">
        <f t="shared" si="6"/>
        <v>42.049582304693537</v>
      </c>
      <c r="AF12" s="70">
        <v>5837.3</v>
      </c>
      <c r="AG12" s="70">
        <v>1867.6728499999999</v>
      </c>
      <c r="AH12" s="70">
        <f t="shared" si="7"/>
        <v>31.995491922635459</v>
      </c>
      <c r="AI12" s="70">
        <v>661</v>
      </c>
      <c r="AJ12" s="70">
        <v>304.77113000000003</v>
      </c>
      <c r="AK12" s="70">
        <f t="shared" si="8"/>
        <v>46.107583963691376</v>
      </c>
      <c r="AL12" s="70">
        <v>608.9</v>
      </c>
      <c r="AM12" s="70">
        <v>271.89535999999998</v>
      </c>
      <c r="AN12" s="70">
        <f t="shared" si="9"/>
        <v>44.653532599770074</v>
      </c>
      <c r="AO12" s="70">
        <v>1237.7</v>
      </c>
      <c r="AP12" s="70">
        <v>562.29999999999995</v>
      </c>
      <c r="AQ12" s="70">
        <f t="shared" ref="AQ12:AQ51" si="22">AP12/AO12*100</f>
        <v>45.431041447846809</v>
      </c>
      <c r="AR12" s="70">
        <v>4624.5</v>
      </c>
      <c r="AS12" s="70">
        <v>2196</v>
      </c>
      <c r="AT12" s="70">
        <f t="shared" si="10"/>
        <v>47.486214725916312</v>
      </c>
      <c r="AU12" s="70">
        <v>49017.3</v>
      </c>
      <c r="AV12" s="70">
        <v>27358.091329999999</v>
      </c>
      <c r="AW12" s="70">
        <f t="shared" si="11"/>
        <v>55.813133995548505</v>
      </c>
      <c r="AX12" s="70">
        <v>2721.2</v>
      </c>
      <c r="AY12" s="70">
        <v>1083.46928</v>
      </c>
      <c r="AZ12" s="70">
        <f t="shared" si="12"/>
        <v>39.81586358959283</v>
      </c>
      <c r="BA12" s="70">
        <v>1627.1</v>
      </c>
      <c r="BB12" s="70">
        <v>822.42741000000001</v>
      </c>
      <c r="BC12" s="70">
        <f t="shared" si="13"/>
        <v>50.545597074549818</v>
      </c>
      <c r="BD12" s="70">
        <v>54.2</v>
      </c>
      <c r="BE12" s="70">
        <v>0</v>
      </c>
      <c r="BF12" s="70">
        <f t="shared" si="14"/>
        <v>0</v>
      </c>
      <c r="BG12" s="70">
        <v>225.5</v>
      </c>
      <c r="BH12" s="70">
        <v>107.83539</v>
      </c>
      <c r="BI12" s="70">
        <f t="shared" si="15"/>
        <v>47.82057206208426</v>
      </c>
      <c r="BJ12" s="70">
        <v>427.2</v>
      </c>
      <c r="BK12" s="70">
        <v>208.51186000000001</v>
      </c>
      <c r="BL12" s="70">
        <f t="shared" si="16"/>
        <v>48.808955992509368</v>
      </c>
      <c r="BM12" s="70">
        <v>213.4</v>
      </c>
      <c r="BN12" s="70">
        <v>101.36485999999999</v>
      </c>
      <c r="BO12" s="70">
        <f t="shared" si="17"/>
        <v>47.499934395501406</v>
      </c>
      <c r="BP12" s="70">
        <v>185</v>
      </c>
      <c r="BQ12" s="70">
        <v>0</v>
      </c>
      <c r="BR12" s="70">
        <f t="shared" si="18"/>
        <v>0</v>
      </c>
      <c r="BS12" s="70">
        <v>2.7</v>
      </c>
      <c r="BT12" s="70">
        <v>0</v>
      </c>
      <c r="BU12" s="70">
        <f t="shared" si="19"/>
        <v>0</v>
      </c>
      <c r="BV12" s="70">
        <v>1877.5</v>
      </c>
      <c r="BW12" s="70">
        <v>786.08897000000002</v>
      </c>
      <c r="BX12" s="74">
        <f t="shared" si="20"/>
        <v>41.868919840213046</v>
      </c>
      <c r="BY12" s="70">
        <v>36.4</v>
      </c>
      <c r="BZ12" s="70">
        <v>0</v>
      </c>
      <c r="CA12" s="74">
        <f t="shared" si="21"/>
        <v>0</v>
      </c>
    </row>
    <row r="13" spans="1:79" x14ac:dyDescent="0.25">
      <c r="A13" s="39" t="s">
        <v>19</v>
      </c>
      <c r="B13" s="40">
        <f t="shared" si="0"/>
        <v>101653.00000000001</v>
      </c>
      <c r="C13" s="40">
        <f t="shared" si="0"/>
        <v>56195.859449999996</v>
      </c>
      <c r="D13" s="40">
        <f t="shared" si="1"/>
        <v>55.282047209624885</v>
      </c>
      <c r="E13" s="70">
        <v>17091.400000000001</v>
      </c>
      <c r="F13" s="70">
        <v>8785.1540000000005</v>
      </c>
      <c r="G13" s="71">
        <f t="shared" si="2"/>
        <v>51.401020396222663</v>
      </c>
      <c r="H13" s="70">
        <v>1144</v>
      </c>
      <c r="I13" s="70">
        <v>635.56700000000001</v>
      </c>
      <c r="J13" s="71">
        <f t="shared" si="3"/>
        <v>55.556555944055944</v>
      </c>
      <c r="K13" s="70">
        <v>71.099999999999994</v>
      </c>
      <c r="L13" s="70">
        <v>10.34774</v>
      </c>
      <c r="M13" s="71">
        <f t="shared" si="4"/>
        <v>14.553783403656823</v>
      </c>
      <c r="N13" s="70">
        <v>75369.100000000006</v>
      </c>
      <c r="O13" s="70">
        <v>43091.6</v>
      </c>
      <c r="P13" s="71">
        <f t="shared" si="5"/>
        <v>57.17409389258993</v>
      </c>
      <c r="Q13" s="70"/>
      <c r="R13" s="70"/>
      <c r="S13" s="70"/>
      <c r="T13" s="70"/>
      <c r="U13" s="75"/>
      <c r="V13" s="75"/>
      <c r="W13" s="72"/>
      <c r="X13" s="72"/>
      <c r="Y13" s="72"/>
      <c r="Z13" s="72"/>
      <c r="AA13" s="72"/>
      <c r="AB13" s="72"/>
      <c r="AC13" s="70">
        <v>1942.7</v>
      </c>
      <c r="AD13" s="70">
        <v>973.79700000000003</v>
      </c>
      <c r="AE13" s="70">
        <f t="shared" si="6"/>
        <v>50.125958717249183</v>
      </c>
      <c r="AF13" s="70">
        <v>582.70000000000005</v>
      </c>
      <c r="AG13" s="70">
        <v>290.83</v>
      </c>
      <c r="AH13" s="70">
        <f t="shared" si="7"/>
        <v>49.910760253990041</v>
      </c>
      <c r="AI13" s="70">
        <v>46.3</v>
      </c>
      <c r="AJ13" s="70">
        <v>17.208100000000002</v>
      </c>
      <c r="AK13" s="70">
        <f t="shared" si="8"/>
        <v>37.166522678185757</v>
      </c>
      <c r="AL13" s="70">
        <v>203.8</v>
      </c>
      <c r="AM13" s="70">
        <v>81.182749999999999</v>
      </c>
      <c r="AN13" s="70">
        <f t="shared" si="9"/>
        <v>39.83451913640824</v>
      </c>
      <c r="AO13" s="70"/>
      <c r="AP13" s="70"/>
      <c r="AQ13" s="70"/>
      <c r="AR13" s="70">
        <v>487.3</v>
      </c>
      <c r="AS13" s="70">
        <v>234</v>
      </c>
      <c r="AT13" s="70">
        <f t="shared" si="10"/>
        <v>48.019700389903548</v>
      </c>
      <c r="AU13" s="70">
        <v>3157.2</v>
      </c>
      <c r="AV13" s="70">
        <v>1526.2028600000001</v>
      </c>
      <c r="AW13" s="70">
        <f t="shared" si="11"/>
        <v>48.340392119599649</v>
      </c>
      <c r="AX13" s="70">
        <v>197</v>
      </c>
      <c r="AY13" s="70">
        <v>74.543279999999996</v>
      </c>
      <c r="AZ13" s="70">
        <f t="shared" si="12"/>
        <v>37.839228426395941</v>
      </c>
      <c r="BA13" s="70">
        <v>185</v>
      </c>
      <c r="BB13" s="70">
        <v>65.795330000000007</v>
      </c>
      <c r="BC13" s="70">
        <f t="shared" si="13"/>
        <v>35.565043243243252</v>
      </c>
      <c r="BD13" s="70"/>
      <c r="BE13" s="70"/>
      <c r="BF13" s="70"/>
      <c r="BG13" s="70">
        <v>207.1</v>
      </c>
      <c r="BH13" s="70">
        <v>53.215479999999999</v>
      </c>
      <c r="BI13" s="70">
        <f t="shared" si="15"/>
        <v>25.695548044422985</v>
      </c>
      <c r="BJ13" s="70">
        <v>195.2</v>
      </c>
      <c r="BK13" s="70">
        <v>78.839550000000003</v>
      </c>
      <c r="BL13" s="70">
        <f t="shared" si="16"/>
        <v>40.389113729508203</v>
      </c>
      <c r="BM13" s="70">
        <v>195</v>
      </c>
      <c r="BN13" s="70">
        <v>69.659319999999994</v>
      </c>
      <c r="BO13" s="70">
        <f t="shared" si="17"/>
        <v>35.722728205128199</v>
      </c>
      <c r="BP13" s="70">
        <v>44.6</v>
      </c>
      <c r="BQ13" s="70">
        <v>0</v>
      </c>
      <c r="BR13" s="70">
        <f t="shared" si="18"/>
        <v>0</v>
      </c>
      <c r="BS13" s="70">
        <v>0.6</v>
      </c>
      <c r="BT13" s="70">
        <v>0</v>
      </c>
      <c r="BU13" s="70">
        <f t="shared" si="19"/>
        <v>0</v>
      </c>
      <c r="BV13" s="70">
        <v>529.4</v>
      </c>
      <c r="BW13" s="70">
        <v>207.91703999999999</v>
      </c>
      <c r="BX13" s="74">
        <f t="shared" si="20"/>
        <v>39.274091424253868</v>
      </c>
      <c r="BY13" s="70">
        <v>3.5</v>
      </c>
      <c r="BZ13" s="70">
        <v>0</v>
      </c>
      <c r="CA13" s="74">
        <f t="shared" si="21"/>
        <v>0</v>
      </c>
    </row>
    <row r="14" spans="1:79" x14ac:dyDescent="0.25">
      <c r="A14" s="39" t="s">
        <v>20</v>
      </c>
      <c r="B14" s="40">
        <f t="shared" si="0"/>
        <v>624242.39999999991</v>
      </c>
      <c r="C14" s="40">
        <f t="shared" si="0"/>
        <v>303067.33451000007</v>
      </c>
      <c r="D14" s="40">
        <f t="shared" si="1"/>
        <v>48.549623433140738</v>
      </c>
      <c r="E14" s="70">
        <v>202586.7</v>
      </c>
      <c r="F14" s="70">
        <v>93982.957999999999</v>
      </c>
      <c r="G14" s="71">
        <f t="shared" si="2"/>
        <v>46.391474859899482</v>
      </c>
      <c r="H14" s="70">
        <v>11456.5</v>
      </c>
      <c r="I14" s="70">
        <v>8199.8033099999993</v>
      </c>
      <c r="J14" s="71">
        <f t="shared" si="3"/>
        <v>71.573371535809358</v>
      </c>
      <c r="K14" s="70">
        <v>684.8</v>
      </c>
      <c r="L14" s="70">
        <v>260.59762000000001</v>
      </c>
      <c r="M14" s="71">
        <f t="shared" si="4"/>
        <v>38.054558995327106</v>
      </c>
      <c r="N14" s="70">
        <v>345374.6</v>
      </c>
      <c r="O14" s="70">
        <v>170607.61929</v>
      </c>
      <c r="P14" s="71">
        <f t="shared" si="5"/>
        <v>49.397847812201597</v>
      </c>
      <c r="Q14" s="70"/>
      <c r="R14" s="70"/>
      <c r="S14" s="70"/>
      <c r="T14" s="70"/>
      <c r="U14" s="75"/>
      <c r="V14" s="75"/>
      <c r="W14" s="72"/>
      <c r="X14" s="72"/>
      <c r="Y14" s="72"/>
      <c r="Z14" s="72"/>
      <c r="AA14" s="72"/>
      <c r="AB14" s="72"/>
      <c r="AC14" s="70">
        <v>10772.4</v>
      </c>
      <c r="AD14" s="70">
        <v>4921.46</v>
      </c>
      <c r="AE14" s="70">
        <f t="shared" si="6"/>
        <v>45.685826742415806</v>
      </c>
      <c r="AF14" s="70">
        <v>5119.1000000000004</v>
      </c>
      <c r="AG14" s="70">
        <v>2559.5419999999999</v>
      </c>
      <c r="AH14" s="70">
        <f t="shared" si="7"/>
        <v>49.999843722529349</v>
      </c>
      <c r="AI14" s="70">
        <v>661</v>
      </c>
      <c r="AJ14" s="70">
        <v>226.33913000000001</v>
      </c>
      <c r="AK14" s="70">
        <f t="shared" si="8"/>
        <v>34.241925869894104</v>
      </c>
      <c r="AL14" s="70">
        <v>608.9</v>
      </c>
      <c r="AM14" s="70">
        <v>287.44015999999999</v>
      </c>
      <c r="AN14" s="70">
        <f t="shared" si="9"/>
        <v>47.206464115618331</v>
      </c>
      <c r="AO14" s="70">
        <v>1237.7</v>
      </c>
      <c r="AP14" s="70">
        <v>532.20000000000005</v>
      </c>
      <c r="AQ14" s="70">
        <f t="shared" si="22"/>
        <v>42.999111254746708</v>
      </c>
      <c r="AR14" s="70">
        <v>3856.6</v>
      </c>
      <c r="AS14" s="70">
        <v>1830</v>
      </c>
      <c r="AT14" s="70">
        <f t="shared" si="10"/>
        <v>47.45112275060935</v>
      </c>
      <c r="AU14" s="70">
        <v>35580.9</v>
      </c>
      <c r="AV14" s="70">
        <v>17111.00174</v>
      </c>
      <c r="AW14" s="70">
        <f t="shared" si="11"/>
        <v>48.090412946271734</v>
      </c>
      <c r="AX14" s="70">
        <v>1731.7</v>
      </c>
      <c r="AY14" s="70">
        <v>749.71487000000002</v>
      </c>
      <c r="AZ14" s="70">
        <f t="shared" si="12"/>
        <v>43.293576832014786</v>
      </c>
      <c r="BA14" s="70">
        <v>1627.1</v>
      </c>
      <c r="BB14" s="70">
        <v>666.65144999999995</v>
      </c>
      <c r="BC14" s="70">
        <f t="shared" si="13"/>
        <v>40.971756499293221</v>
      </c>
      <c r="BD14" s="70">
        <v>191.4</v>
      </c>
      <c r="BE14" s="70">
        <v>120.4</v>
      </c>
      <c r="BF14" s="70">
        <f t="shared" si="14"/>
        <v>62.904911180773247</v>
      </c>
      <c r="BG14" s="70">
        <v>676.4</v>
      </c>
      <c r="BH14" s="70">
        <v>302.59804000000003</v>
      </c>
      <c r="BI14" s="70">
        <f t="shared" si="15"/>
        <v>44.736552335895922</v>
      </c>
      <c r="BJ14" s="70">
        <v>427.2</v>
      </c>
      <c r="BK14" s="70">
        <v>160.06725</v>
      </c>
      <c r="BL14" s="70">
        <f t="shared" si="16"/>
        <v>37.468925561797754</v>
      </c>
      <c r="BM14" s="70">
        <v>213.4</v>
      </c>
      <c r="BN14" s="70">
        <v>63.580449999999999</v>
      </c>
      <c r="BO14" s="70">
        <f t="shared" si="17"/>
        <v>29.794025304592314</v>
      </c>
      <c r="BP14" s="70">
        <v>111.4</v>
      </c>
      <c r="BQ14" s="70">
        <v>0</v>
      </c>
      <c r="BR14" s="70">
        <f t="shared" si="18"/>
        <v>0</v>
      </c>
      <c r="BS14" s="70">
        <v>1.7</v>
      </c>
      <c r="BT14" s="70">
        <v>0</v>
      </c>
      <c r="BU14" s="70">
        <f t="shared" si="19"/>
        <v>0</v>
      </c>
      <c r="BV14" s="70">
        <v>1292.5999999999999</v>
      </c>
      <c r="BW14" s="70">
        <v>485.3612</v>
      </c>
      <c r="BX14" s="74">
        <f t="shared" si="20"/>
        <v>37.549218629119608</v>
      </c>
      <c r="BY14" s="70">
        <v>30.3</v>
      </c>
      <c r="BZ14" s="70">
        <v>0</v>
      </c>
      <c r="CA14" s="74">
        <f t="shared" si="21"/>
        <v>0</v>
      </c>
    </row>
    <row r="15" spans="1:79" x14ac:dyDescent="0.25">
      <c r="A15" s="39" t="s">
        <v>21</v>
      </c>
      <c r="B15" s="40">
        <f t="shared" si="0"/>
        <v>102818.8</v>
      </c>
      <c r="C15" s="40">
        <f t="shared" si="0"/>
        <v>55008.526719999987</v>
      </c>
      <c r="D15" s="40">
        <f t="shared" si="1"/>
        <v>53.500455869938165</v>
      </c>
      <c r="E15" s="70">
        <v>17032.2</v>
      </c>
      <c r="F15" s="70">
        <v>7664.9232700000002</v>
      </c>
      <c r="G15" s="71">
        <f t="shared" si="2"/>
        <v>45.002543828747896</v>
      </c>
      <c r="H15" s="70">
        <v>859.6</v>
      </c>
      <c r="I15" s="70">
        <v>347.67439000000002</v>
      </c>
      <c r="J15" s="71">
        <f t="shared" si="3"/>
        <v>40.446066775244297</v>
      </c>
      <c r="K15" s="70">
        <v>66.2</v>
      </c>
      <c r="L15" s="70">
        <v>26.6</v>
      </c>
      <c r="M15" s="71">
        <f t="shared" si="4"/>
        <v>40.181268882175225</v>
      </c>
      <c r="N15" s="70">
        <v>80033.7</v>
      </c>
      <c r="O15" s="70">
        <v>44740.790710000001</v>
      </c>
      <c r="P15" s="71">
        <f t="shared" si="5"/>
        <v>55.902439484867003</v>
      </c>
      <c r="Q15" s="70"/>
      <c r="R15" s="70"/>
      <c r="S15" s="70"/>
      <c r="T15" s="70"/>
      <c r="U15" s="75"/>
      <c r="V15" s="75"/>
      <c r="W15" s="72"/>
      <c r="X15" s="72"/>
      <c r="Y15" s="72"/>
      <c r="Z15" s="72"/>
      <c r="AA15" s="72"/>
      <c r="AB15" s="72"/>
      <c r="AC15" s="70">
        <v>1475.2</v>
      </c>
      <c r="AD15" s="70">
        <v>750.93057999999996</v>
      </c>
      <c r="AE15" s="70">
        <f t="shared" si="6"/>
        <v>50.903645607375267</v>
      </c>
      <c r="AF15" s="70">
        <v>297.2</v>
      </c>
      <c r="AG15" s="70">
        <v>142.40799999999999</v>
      </c>
      <c r="AH15" s="70">
        <f t="shared" si="7"/>
        <v>47.916554508748312</v>
      </c>
      <c r="AI15" s="70">
        <v>46.3</v>
      </c>
      <c r="AJ15" s="70">
        <v>18.2</v>
      </c>
      <c r="AK15" s="70">
        <f t="shared" si="8"/>
        <v>39.30885529157667</v>
      </c>
      <c r="AL15" s="70">
        <v>203.8</v>
      </c>
      <c r="AM15" s="70">
        <v>56.27129</v>
      </c>
      <c r="AN15" s="70">
        <f t="shared" si="9"/>
        <v>27.61103532875368</v>
      </c>
      <c r="AO15" s="70"/>
      <c r="AP15" s="70"/>
      <c r="AQ15" s="70"/>
      <c r="AR15" s="70">
        <v>518.20000000000005</v>
      </c>
      <c r="AS15" s="70">
        <v>246</v>
      </c>
      <c r="AT15" s="70">
        <f t="shared" si="10"/>
        <v>47.47201852566576</v>
      </c>
      <c r="AU15" s="70">
        <v>796.8</v>
      </c>
      <c r="AV15" s="70">
        <v>443.35</v>
      </c>
      <c r="AW15" s="70">
        <f t="shared" si="11"/>
        <v>55.641315261044177</v>
      </c>
      <c r="AX15" s="70">
        <v>197</v>
      </c>
      <c r="AY15" s="70">
        <v>92.754829999999998</v>
      </c>
      <c r="AZ15" s="70">
        <f t="shared" si="12"/>
        <v>47.08367005076142</v>
      </c>
      <c r="BA15" s="70">
        <v>185</v>
      </c>
      <c r="BB15" s="70">
        <v>79.613650000000007</v>
      </c>
      <c r="BC15" s="70">
        <f t="shared" si="13"/>
        <v>43.034405405405408</v>
      </c>
      <c r="BD15" s="70"/>
      <c r="BE15" s="70"/>
      <c r="BF15" s="70"/>
      <c r="BG15" s="70">
        <v>207.1</v>
      </c>
      <c r="BH15" s="70">
        <v>102.32</v>
      </c>
      <c r="BI15" s="70">
        <f t="shared" si="15"/>
        <v>49.406084017382909</v>
      </c>
      <c r="BJ15" s="70">
        <v>195.2</v>
      </c>
      <c r="BK15" s="70">
        <v>15.892239999999999</v>
      </c>
      <c r="BL15" s="70">
        <f t="shared" si="16"/>
        <v>8.1415163934426236</v>
      </c>
      <c r="BM15" s="70">
        <v>195</v>
      </c>
      <c r="BN15" s="70">
        <v>92.624089999999995</v>
      </c>
      <c r="BO15" s="70">
        <f t="shared" si="17"/>
        <v>47.499533333333332</v>
      </c>
      <c r="BP15" s="70">
        <v>44.6</v>
      </c>
      <c r="BQ15" s="70">
        <v>0</v>
      </c>
      <c r="BR15" s="70">
        <f t="shared" si="18"/>
        <v>0</v>
      </c>
      <c r="BS15" s="70">
        <v>0.6</v>
      </c>
      <c r="BT15" s="70">
        <v>0</v>
      </c>
      <c r="BU15" s="70">
        <f t="shared" si="19"/>
        <v>0</v>
      </c>
      <c r="BV15" s="70">
        <v>461.7</v>
      </c>
      <c r="BW15" s="70">
        <v>188.17366999999999</v>
      </c>
      <c r="BX15" s="74">
        <f t="shared" si="20"/>
        <v>40.756696989387045</v>
      </c>
      <c r="BY15" s="70">
        <v>3.4</v>
      </c>
      <c r="BZ15" s="70">
        <v>0</v>
      </c>
      <c r="CA15" s="74">
        <f t="shared" si="21"/>
        <v>0</v>
      </c>
    </row>
    <row r="16" spans="1:79" x14ac:dyDescent="0.25">
      <c r="A16" s="39" t="s">
        <v>22</v>
      </c>
      <c r="B16" s="40">
        <f t="shared" si="0"/>
        <v>174022.50000000006</v>
      </c>
      <c r="C16" s="40">
        <f t="shared" si="0"/>
        <v>95801.003700000001</v>
      </c>
      <c r="D16" s="40">
        <f t="shared" si="1"/>
        <v>55.050929448778149</v>
      </c>
      <c r="E16" s="70">
        <v>30767.4</v>
      </c>
      <c r="F16" s="70">
        <v>13390</v>
      </c>
      <c r="G16" s="71">
        <f t="shared" si="2"/>
        <v>43.520089445322</v>
      </c>
      <c r="H16" s="70">
        <v>2772.5</v>
      </c>
      <c r="I16" s="70">
        <v>1279.49</v>
      </c>
      <c r="J16" s="71">
        <f t="shared" si="3"/>
        <v>46.149323715058607</v>
      </c>
      <c r="K16" s="70">
        <v>153</v>
      </c>
      <c r="L16" s="70">
        <v>76.5</v>
      </c>
      <c r="M16" s="71">
        <f t="shared" si="4"/>
        <v>50</v>
      </c>
      <c r="N16" s="70">
        <v>128113.1</v>
      </c>
      <c r="O16" s="70">
        <v>75605.732999999993</v>
      </c>
      <c r="P16" s="71">
        <f t="shared" si="5"/>
        <v>59.014833767975318</v>
      </c>
      <c r="Q16" s="70"/>
      <c r="R16" s="70"/>
      <c r="S16" s="70"/>
      <c r="T16" s="70"/>
      <c r="U16" s="75"/>
      <c r="V16" s="75"/>
      <c r="W16" s="72"/>
      <c r="X16" s="72"/>
      <c r="Y16" s="72"/>
      <c r="Z16" s="72"/>
      <c r="AA16" s="72"/>
      <c r="AB16" s="72"/>
      <c r="AC16" s="70">
        <v>2539.8000000000002</v>
      </c>
      <c r="AD16" s="70">
        <v>1337.9490000000001</v>
      </c>
      <c r="AE16" s="70">
        <f t="shared" si="6"/>
        <v>52.679305457122602</v>
      </c>
      <c r="AF16" s="70">
        <v>607.1</v>
      </c>
      <c r="AG16" s="70">
        <v>243.83724000000001</v>
      </c>
      <c r="AH16" s="70">
        <f t="shared" si="7"/>
        <v>40.164262889145114</v>
      </c>
      <c r="AI16" s="70">
        <v>92.5</v>
      </c>
      <c r="AJ16" s="70">
        <v>39.776000000000003</v>
      </c>
      <c r="AK16" s="70">
        <f t="shared" si="8"/>
        <v>43.001081081081082</v>
      </c>
      <c r="AL16" s="70">
        <v>203.8</v>
      </c>
      <c r="AM16" s="70">
        <v>97.354079999999996</v>
      </c>
      <c r="AN16" s="70">
        <f t="shared" si="9"/>
        <v>47.769421000981346</v>
      </c>
      <c r="AO16" s="70"/>
      <c r="AP16" s="70"/>
      <c r="AQ16" s="70"/>
      <c r="AR16" s="70">
        <v>812.6</v>
      </c>
      <c r="AS16" s="70">
        <v>384</v>
      </c>
      <c r="AT16" s="70">
        <f t="shared" si="10"/>
        <v>47.255722372631062</v>
      </c>
      <c r="AU16" s="70">
        <v>5861.7</v>
      </c>
      <c r="AV16" s="70">
        <v>2483.5616599999998</v>
      </c>
      <c r="AW16" s="70">
        <f t="shared" si="11"/>
        <v>42.369306856372724</v>
      </c>
      <c r="AX16" s="70">
        <v>197</v>
      </c>
      <c r="AY16" s="70">
        <v>92.730810000000005</v>
      </c>
      <c r="AZ16" s="70">
        <f t="shared" si="12"/>
        <v>47.071477157360405</v>
      </c>
      <c r="BA16" s="70">
        <v>370.1</v>
      </c>
      <c r="BB16" s="70">
        <v>156.55717000000001</v>
      </c>
      <c r="BC16" s="70">
        <f t="shared" si="13"/>
        <v>42.301315860578228</v>
      </c>
      <c r="BD16" s="70">
        <v>32.6</v>
      </c>
      <c r="BE16" s="70">
        <v>0</v>
      </c>
      <c r="BF16" s="70">
        <f t="shared" si="14"/>
        <v>0</v>
      </c>
      <c r="BG16" s="70">
        <v>207.1</v>
      </c>
      <c r="BH16" s="70">
        <v>89.26746</v>
      </c>
      <c r="BI16" s="70">
        <f t="shared" si="15"/>
        <v>43.103553838725254</v>
      </c>
      <c r="BJ16" s="70">
        <v>195.2</v>
      </c>
      <c r="BK16" s="70">
        <v>97.6</v>
      </c>
      <c r="BL16" s="70">
        <f t="shared" si="16"/>
        <v>50</v>
      </c>
      <c r="BM16" s="70">
        <v>195</v>
      </c>
      <c r="BN16" s="70">
        <v>71.243160000000003</v>
      </c>
      <c r="BO16" s="70">
        <f t="shared" si="17"/>
        <v>36.534953846153847</v>
      </c>
      <c r="BP16" s="70">
        <v>111.4</v>
      </c>
      <c r="BQ16" s="70">
        <v>0</v>
      </c>
      <c r="BR16" s="70">
        <f t="shared" si="18"/>
        <v>0</v>
      </c>
      <c r="BS16" s="70">
        <v>1.7</v>
      </c>
      <c r="BT16" s="70">
        <v>0</v>
      </c>
      <c r="BU16" s="70">
        <f t="shared" si="19"/>
        <v>0</v>
      </c>
      <c r="BV16" s="70">
        <v>781.7</v>
      </c>
      <c r="BW16" s="70">
        <v>355.40411999999998</v>
      </c>
      <c r="BX16" s="74">
        <f t="shared" si="20"/>
        <v>45.465539209415375</v>
      </c>
      <c r="BY16" s="70">
        <v>7.2</v>
      </c>
      <c r="BZ16" s="70">
        <v>0</v>
      </c>
      <c r="CA16" s="74">
        <f t="shared" si="21"/>
        <v>0</v>
      </c>
    </row>
    <row r="17" spans="1:79" x14ac:dyDescent="0.25">
      <c r="A17" s="39" t="s">
        <v>23</v>
      </c>
      <c r="B17" s="40">
        <f t="shared" si="0"/>
        <v>103165.29999999999</v>
      </c>
      <c r="C17" s="40">
        <f t="shared" si="0"/>
        <v>55700.890979999996</v>
      </c>
      <c r="D17" s="40">
        <f t="shared" si="1"/>
        <v>53.991885818196629</v>
      </c>
      <c r="E17" s="70">
        <v>17585.8</v>
      </c>
      <c r="F17" s="70">
        <v>8296.65</v>
      </c>
      <c r="G17" s="71">
        <f t="shared" si="2"/>
        <v>47.17812098397571</v>
      </c>
      <c r="H17" s="70">
        <v>884.1</v>
      </c>
      <c r="I17" s="70">
        <v>484.99099999999999</v>
      </c>
      <c r="J17" s="71">
        <f t="shared" si="3"/>
        <v>54.857029747766084</v>
      </c>
      <c r="K17" s="70">
        <v>81.2</v>
      </c>
      <c r="L17" s="70">
        <v>35.692360000000001</v>
      </c>
      <c r="M17" s="71">
        <f t="shared" si="4"/>
        <v>43.956108374384236</v>
      </c>
      <c r="N17" s="70">
        <v>76679.3</v>
      </c>
      <c r="O17" s="70">
        <v>43064.5</v>
      </c>
      <c r="P17" s="71">
        <f t="shared" si="5"/>
        <v>56.161832463259309</v>
      </c>
      <c r="Q17" s="70"/>
      <c r="R17" s="70"/>
      <c r="S17" s="70"/>
      <c r="T17" s="70"/>
      <c r="U17" s="75"/>
      <c r="V17" s="75"/>
      <c r="W17" s="72"/>
      <c r="X17" s="72"/>
      <c r="Y17" s="72"/>
      <c r="Z17" s="72"/>
      <c r="AA17" s="72"/>
      <c r="AB17" s="72"/>
      <c r="AC17" s="70">
        <v>1704.4</v>
      </c>
      <c r="AD17" s="70">
        <v>937.42</v>
      </c>
      <c r="AE17" s="70">
        <f t="shared" si="6"/>
        <v>54.999999999999993</v>
      </c>
      <c r="AF17" s="70">
        <v>548</v>
      </c>
      <c r="AG17" s="70">
        <v>343.19</v>
      </c>
      <c r="AH17" s="70">
        <f t="shared" si="7"/>
        <v>62.62591240875912</v>
      </c>
      <c r="AI17" s="70">
        <v>46.3</v>
      </c>
      <c r="AJ17" s="70">
        <v>17.47</v>
      </c>
      <c r="AK17" s="70">
        <f t="shared" si="8"/>
        <v>37.732181425485962</v>
      </c>
      <c r="AL17" s="70">
        <v>203.8</v>
      </c>
      <c r="AM17" s="70">
        <v>93.632390000000001</v>
      </c>
      <c r="AN17" s="70">
        <f t="shared" si="9"/>
        <v>45.943272816486754</v>
      </c>
      <c r="AO17" s="70"/>
      <c r="AP17" s="70"/>
      <c r="AQ17" s="70"/>
      <c r="AR17" s="70">
        <v>513</v>
      </c>
      <c r="AS17" s="70">
        <v>246</v>
      </c>
      <c r="AT17" s="70">
        <f t="shared" si="10"/>
        <v>47.953216374269005</v>
      </c>
      <c r="AU17" s="70">
        <v>3244.7</v>
      </c>
      <c r="AV17" s="70">
        <v>1543.7346600000001</v>
      </c>
      <c r="AW17" s="70">
        <f t="shared" si="11"/>
        <v>47.577115295713014</v>
      </c>
      <c r="AX17" s="70">
        <v>197</v>
      </c>
      <c r="AY17" s="70">
        <v>93.574200000000005</v>
      </c>
      <c r="AZ17" s="70">
        <f t="shared" si="12"/>
        <v>47.499593908629443</v>
      </c>
      <c r="BA17" s="70">
        <v>185</v>
      </c>
      <c r="BB17" s="70">
        <v>92.496480000000005</v>
      </c>
      <c r="BC17" s="70">
        <f t="shared" si="13"/>
        <v>49.998097297297299</v>
      </c>
      <c r="BD17" s="70"/>
      <c r="BE17" s="70"/>
      <c r="BF17" s="70"/>
      <c r="BG17" s="70">
        <v>207.1</v>
      </c>
      <c r="BH17" s="70">
        <v>83.567080000000004</v>
      </c>
      <c r="BI17" s="70">
        <f t="shared" si="15"/>
        <v>40.351076774505074</v>
      </c>
      <c r="BJ17" s="70">
        <v>195.2</v>
      </c>
      <c r="BK17" s="70">
        <v>87.895539999999997</v>
      </c>
      <c r="BL17" s="70">
        <f t="shared" si="16"/>
        <v>45.028452868852462</v>
      </c>
      <c r="BM17" s="70">
        <v>195</v>
      </c>
      <c r="BN17" s="70">
        <v>87.401600000000002</v>
      </c>
      <c r="BO17" s="70">
        <f t="shared" si="17"/>
        <v>44.821333333333335</v>
      </c>
      <c r="BP17" s="70">
        <v>129.19999999999999</v>
      </c>
      <c r="BQ17" s="70">
        <v>0</v>
      </c>
      <c r="BR17" s="70">
        <f t="shared" si="18"/>
        <v>0</v>
      </c>
      <c r="BS17" s="70">
        <v>1.9</v>
      </c>
      <c r="BT17" s="70">
        <v>0</v>
      </c>
      <c r="BU17" s="70">
        <f t="shared" si="19"/>
        <v>0</v>
      </c>
      <c r="BV17" s="70">
        <v>560.1</v>
      </c>
      <c r="BW17" s="70">
        <v>192.67567</v>
      </c>
      <c r="BX17" s="74">
        <f t="shared" si="20"/>
        <v>34.400226745224067</v>
      </c>
      <c r="BY17" s="70">
        <v>4.2</v>
      </c>
      <c r="BZ17" s="70">
        <v>0</v>
      </c>
      <c r="CA17" s="74">
        <f t="shared" si="21"/>
        <v>0</v>
      </c>
    </row>
    <row r="18" spans="1:79" x14ac:dyDescent="0.25">
      <c r="A18" s="39" t="s">
        <v>24</v>
      </c>
      <c r="B18" s="40">
        <f t="shared" si="0"/>
        <v>175765.09999999998</v>
      </c>
      <c r="C18" s="40">
        <f t="shared" si="0"/>
        <v>97540.728040000016</v>
      </c>
      <c r="D18" s="40">
        <f t="shared" si="1"/>
        <v>55.494935024074763</v>
      </c>
      <c r="E18" s="70">
        <v>27510.5</v>
      </c>
      <c r="F18" s="70">
        <v>12501.75409</v>
      </c>
      <c r="G18" s="71">
        <f t="shared" si="2"/>
        <v>45.44357278130169</v>
      </c>
      <c r="H18" s="70">
        <v>1533.6</v>
      </c>
      <c r="I18" s="70">
        <v>729.65450999999996</v>
      </c>
      <c r="J18" s="71">
        <f t="shared" si="3"/>
        <v>47.577889280125198</v>
      </c>
      <c r="K18" s="70">
        <v>88</v>
      </c>
      <c r="L18" s="70">
        <v>32.651269999999997</v>
      </c>
      <c r="M18" s="71">
        <f t="shared" si="4"/>
        <v>37.103715909090909</v>
      </c>
      <c r="N18" s="70">
        <v>136320.79999999999</v>
      </c>
      <c r="O18" s="70">
        <v>80199.55386</v>
      </c>
      <c r="P18" s="71">
        <f t="shared" si="5"/>
        <v>58.831487095146159</v>
      </c>
      <c r="Q18" s="70"/>
      <c r="R18" s="70"/>
      <c r="S18" s="70"/>
      <c r="T18" s="70"/>
      <c r="U18" s="75"/>
      <c r="V18" s="75"/>
      <c r="W18" s="72"/>
      <c r="X18" s="72"/>
      <c r="Y18" s="72"/>
      <c r="Z18" s="72"/>
      <c r="AA18" s="72"/>
      <c r="AB18" s="72"/>
      <c r="AC18" s="70">
        <v>3113.8</v>
      </c>
      <c r="AD18" s="70">
        <v>1297.0519999999999</v>
      </c>
      <c r="AE18" s="70">
        <f t="shared" si="6"/>
        <v>41.65495536001027</v>
      </c>
      <c r="AF18" s="70">
        <v>711.1</v>
      </c>
      <c r="AG18" s="70">
        <v>310.19162999999998</v>
      </c>
      <c r="AH18" s="70">
        <f t="shared" si="7"/>
        <v>43.621379552805507</v>
      </c>
      <c r="AI18" s="70">
        <v>92.5</v>
      </c>
      <c r="AJ18" s="70">
        <v>33.641440000000003</v>
      </c>
      <c r="AK18" s="70">
        <f t="shared" si="8"/>
        <v>36.369124324324325</v>
      </c>
      <c r="AL18" s="70">
        <v>203.8</v>
      </c>
      <c r="AM18" s="70">
        <v>76.389709999999994</v>
      </c>
      <c r="AN18" s="70">
        <f t="shared" si="9"/>
        <v>37.482684003925407</v>
      </c>
      <c r="AO18" s="70"/>
      <c r="AP18" s="70"/>
      <c r="AQ18" s="70"/>
      <c r="AR18" s="70">
        <v>804</v>
      </c>
      <c r="AS18" s="70">
        <v>384</v>
      </c>
      <c r="AT18" s="70">
        <f t="shared" si="10"/>
        <v>47.761194029850742</v>
      </c>
      <c r="AU18" s="70">
        <v>3371.9</v>
      </c>
      <c r="AV18" s="70">
        <v>1302.23495</v>
      </c>
      <c r="AW18" s="70">
        <f t="shared" si="11"/>
        <v>38.620212639758002</v>
      </c>
      <c r="AX18" s="70">
        <v>197</v>
      </c>
      <c r="AY18" s="70">
        <v>62.506880000000002</v>
      </c>
      <c r="AZ18" s="70">
        <f t="shared" si="12"/>
        <v>31.7293807106599</v>
      </c>
      <c r="BA18" s="70">
        <v>185</v>
      </c>
      <c r="BB18" s="70">
        <v>79.390299999999996</v>
      </c>
      <c r="BC18" s="70">
        <f t="shared" si="13"/>
        <v>42.91367567567567</v>
      </c>
      <c r="BD18" s="70"/>
      <c r="BE18" s="70"/>
      <c r="BF18" s="70"/>
      <c r="BG18" s="70">
        <v>207.1</v>
      </c>
      <c r="BH18" s="70">
        <v>59.140439999999998</v>
      </c>
      <c r="BI18" s="70">
        <f t="shared" si="15"/>
        <v>28.556465475615646</v>
      </c>
      <c r="BJ18" s="70">
        <v>195.2</v>
      </c>
      <c r="BK18" s="70">
        <v>60.331130000000002</v>
      </c>
      <c r="BL18" s="70">
        <f t="shared" si="16"/>
        <v>30.907341188524594</v>
      </c>
      <c r="BM18" s="70">
        <v>195</v>
      </c>
      <c r="BN18" s="70">
        <v>66.441429999999997</v>
      </c>
      <c r="BO18" s="70">
        <f t="shared" si="17"/>
        <v>34.072528205128208</v>
      </c>
      <c r="BP18" s="70">
        <v>44.6</v>
      </c>
      <c r="BQ18" s="70">
        <v>0</v>
      </c>
      <c r="BR18" s="70">
        <f t="shared" si="18"/>
        <v>0</v>
      </c>
      <c r="BS18" s="70">
        <v>0.6</v>
      </c>
      <c r="BT18" s="70">
        <v>0</v>
      </c>
      <c r="BU18" s="70">
        <f t="shared" si="19"/>
        <v>0</v>
      </c>
      <c r="BV18" s="70">
        <v>984.8</v>
      </c>
      <c r="BW18" s="70">
        <v>345.7944</v>
      </c>
      <c r="BX18" s="74">
        <f t="shared" si="20"/>
        <v>35.113160032493909</v>
      </c>
      <c r="BY18" s="70">
        <v>5.8</v>
      </c>
      <c r="BZ18" s="70">
        <v>0</v>
      </c>
      <c r="CA18" s="74">
        <f t="shared" si="21"/>
        <v>0</v>
      </c>
    </row>
    <row r="19" spans="1:79" x14ac:dyDescent="0.25">
      <c r="A19" s="39" t="s">
        <v>25</v>
      </c>
      <c r="B19" s="40">
        <f t="shared" si="0"/>
        <v>362600.39999999997</v>
      </c>
      <c r="C19" s="40">
        <f t="shared" si="0"/>
        <v>194033.80806999997</v>
      </c>
      <c r="D19" s="40">
        <f t="shared" si="1"/>
        <v>53.511746834807681</v>
      </c>
      <c r="E19" s="70">
        <v>86607.5</v>
      </c>
      <c r="F19" s="70">
        <v>36232.138189999998</v>
      </c>
      <c r="G19" s="71">
        <f t="shared" si="2"/>
        <v>41.834873642582913</v>
      </c>
      <c r="H19" s="70">
        <v>4543.7</v>
      </c>
      <c r="I19" s="70">
        <v>2644.63591</v>
      </c>
      <c r="J19" s="71">
        <f t="shared" si="3"/>
        <v>58.204456940378989</v>
      </c>
      <c r="K19" s="70">
        <v>247.6</v>
      </c>
      <c r="L19" s="70">
        <v>115.44935</v>
      </c>
      <c r="M19" s="71">
        <f t="shared" si="4"/>
        <v>46.627362681744749</v>
      </c>
      <c r="N19" s="70">
        <v>252148.9</v>
      </c>
      <c r="O19" s="70">
        <v>146288.00258</v>
      </c>
      <c r="P19" s="71">
        <f t="shared" si="5"/>
        <v>58.016514281839029</v>
      </c>
      <c r="Q19" s="70"/>
      <c r="R19" s="70"/>
      <c r="S19" s="70"/>
      <c r="T19" s="70"/>
      <c r="U19" s="75"/>
      <c r="V19" s="75"/>
      <c r="W19" s="72"/>
      <c r="X19" s="72"/>
      <c r="Y19" s="72"/>
      <c r="Z19" s="72"/>
      <c r="AA19" s="72"/>
      <c r="AB19" s="72"/>
      <c r="AC19" s="70">
        <v>5508.1</v>
      </c>
      <c r="AD19" s="70">
        <v>2264.3266899999999</v>
      </c>
      <c r="AE19" s="70">
        <f t="shared" si="6"/>
        <v>41.109033786605174</v>
      </c>
      <c r="AF19" s="70">
        <v>1814.5</v>
      </c>
      <c r="AG19" s="70">
        <v>870.82772999999997</v>
      </c>
      <c r="AH19" s="70">
        <f t="shared" si="7"/>
        <v>47.992710388536786</v>
      </c>
      <c r="AI19" s="70">
        <v>323.8</v>
      </c>
      <c r="AJ19" s="70">
        <v>121.99178000000001</v>
      </c>
      <c r="AK19" s="70">
        <f t="shared" si="8"/>
        <v>37.675040148239653</v>
      </c>
      <c r="AL19" s="70">
        <v>382.1</v>
      </c>
      <c r="AM19" s="70">
        <v>191.05</v>
      </c>
      <c r="AN19" s="70">
        <f t="shared" si="9"/>
        <v>50</v>
      </c>
      <c r="AO19" s="70">
        <v>739.5</v>
      </c>
      <c r="AP19" s="70">
        <v>279.5</v>
      </c>
      <c r="AQ19" s="70">
        <f t="shared" si="22"/>
        <v>37.795807978363761</v>
      </c>
      <c r="AR19" s="70">
        <v>1618.5</v>
      </c>
      <c r="AS19" s="70">
        <v>768</v>
      </c>
      <c r="AT19" s="70">
        <f t="shared" si="10"/>
        <v>47.451343836886004</v>
      </c>
      <c r="AU19" s="70">
        <v>5764.4</v>
      </c>
      <c r="AV19" s="70">
        <v>3183.3636499999998</v>
      </c>
      <c r="AW19" s="70">
        <f t="shared" si="11"/>
        <v>55.224544618694047</v>
      </c>
      <c r="AX19" s="70">
        <v>565.4</v>
      </c>
      <c r="AY19" s="70">
        <v>209.92948000000001</v>
      </c>
      <c r="AZ19" s="70">
        <f t="shared" si="12"/>
        <v>37.129373894587907</v>
      </c>
      <c r="BA19" s="70">
        <v>740.1</v>
      </c>
      <c r="BB19" s="70">
        <v>281.02976999999998</v>
      </c>
      <c r="BC19" s="70">
        <f t="shared" si="13"/>
        <v>37.971864612890151</v>
      </c>
      <c r="BD19" s="70"/>
      <c r="BE19" s="70"/>
      <c r="BF19" s="70"/>
      <c r="BG19" s="70">
        <v>207.1</v>
      </c>
      <c r="BH19" s="70">
        <v>75.418409999999994</v>
      </c>
      <c r="BI19" s="70">
        <f t="shared" si="15"/>
        <v>36.416422018348619</v>
      </c>
      <c r="BJ19" s="70">
        <v>195.2</v>
      </c>
      <c r="BK19" s="70">
        <v>97.6</v>
      </c>
      <c r="BL19" s="70">
        <f t="shared" si="16"/>
        <v>50</v>
      </c>
      <c r="BM19" s="70">
        <v>195</v>
      </c>
      <c r="BN19" s="70">
        <v>62.242060000000002</v>
      </c>
      <c r="BO19" s="70">
        <f t="shared" si="17"/>
        <v>31.919005128205129</v>
      </c>
      <c r="BP19" s="70">
        <v>49</v>
      </c>
      <c r="BQ19" s="70">
        <v>0</v>
      </c>
      <c r="BR19" s="70">
        <f t="shared" si="18"/>
        <v>0</v>
      </c>
      <c r="BS19" s="70">
        <v>0.7</v>
      </c>
      <c r="BT19" s="70">
        <v>0</v>
      </c>
      <c r="BU19" s="70">
        <f t="shared" si="19"/>
        <v>0</v>
      </c>
      <c r="BV19" s="70">
        <v>935.6</v>
      </c>
      <c r="BW19" s="70">
        <v>348.30247000000003</v>
      </c>
      <c r="BX19" s="74">
        <f t="shared" si="20"/>
        <v>37.227711628901247</v>
      </c>
      <c r="BY19" s="70">
        <v>13.7</v>
      </c>
      <c r="BZ19" s="70">
        <v>0</v>
      </c>
      <c r="CA19" s="74">
        <f t="shared" si="21"/>
        <v>0</v>
      </c>
    </row>
    <row r="20" spans="1:79" x14ac:dyDescent="0.25">
      <c r="A20" s="39" t="s">
        <v>26</v>
      </c>
      <c r="B20" s="40">
        <f t="shared" si="0"/>
        <v>155610</v>
      </c>
      <c r="C20" s="40">
        <f t="shared" si="0"/>
        <v>86001.251110000012</v>
      </c>
      <c r="D20" s="40">
        <f t="shared" si="1"/>
        <v>55.267175059443488</v>
      </c>
      <c r="E20" s="70">
        <v>32543.599999999999</v>
      </c>
      <c r="F20" s="70">
        <v>16235.6</v>
      </c>
      <c r="G20" s="71">
        <f t="shared" si="2"/>
        <v>49.888764611167794</v>
      </c>
      <c r="H20" s="70">
        <v>1994.9</v>
      </c>
      <c r="I20" s="70">
        <v>997.23</v>
      </c>
      <c r="J20" s="71">
        <f t="shared" si="3"/>
        <v>49.98897187828964</v>
      </c>
      <c r="K20" s="70">
        <v>118.1</v>
      </c>
      <c r="L20" s="70">
        <v>39.62003</v>
      </c>
      <c r="M20" s="71">
        <f t="shared" si="4"/>
        <v>33.547866215071977</v>
      </c>
      <c r="N20" s="70">
        <v>113057.3</v>
      </c>
      <c r="O20" s="70">
        <v>65346.267</v>
      </c>
      <c r="P20" s="71">
        <f t="shared" si="5"/>
        <v>57.799246046031527</v>
      </c>
      <c r="Q20" s="70"/>
      <c r="R20" s="70"/>
      <c r="S20" s="70"/>
      <c r="T20" s="70"/>
      <c r="U20" s="75"/>
      <c r="V20" s="75"/>
      <c r="W20" s="72"/>
      <c r="X20" s="72"/>
      <c r="Y20" s="72"/>
      <c r="Z20" s="72"/>
      <c r="AA20" s="72"/>
      <c r="AB20" s="72"/>
      <c r="AC20" s="70">
        <v>2602.5</v>
      </c>
      <c r="AD20" s="70">
        <v>1167.47927</v>
      </c>
      <c r="AE20" s="70">
        <f t="shared" si="6"/>
        <v>44.859914313160424</v>
      </c>
      <c r="AF20" s="70">
        <v>1016.6</v>
      </c>
      <c r="AG20" s="70">
        <v>484.37518999999998</v>
      </c>
      <c r="AH20" s="70">
        <f t="shared" si="7"/>
        <v>47.646585677749357</v>
      </c>
      <c r="AI20" s="70">
        <v>92.5</v>
      </c>
      <c r="AJ20" s="70">
        <v>34.054929999999999</v>
      </c>
      <c r="AK20" s="70">
        <f t="shared" si="8"/>
        <v>36.816140540540538</v>
      </c>
      <c r="AL20" s="70">
        <v>203.8</v>
      </c>
      <c r="AM20" s="70">
        <v>101.9</v>
      </c>
      <c r="AN20" s="70">
        <f t="shared" si="9"/>
        <v>50</v>
      </c>
      <c r="AO20" s="70"/>
      <c r="AP20" s="70"/>
      <c r="AQ20" s="70"/>
      <c r="AR20" s="70">
        <v>596.70000000000005</v>
      </c>
      <c r="AS20" s="70">
        <v>282</v>
      </c>
      <c r="AT20" s="70">
        <f t="shared" si="10"/>
        <v>47.259929612870785</v>
      </c>
      <c r="AU20" s="70">
        <v>1396.8</v>
      </c>
      <c r="AV20" s="70">
        <v>462.48878000000002</v>
      </c>
      <c r="AW20" s="70">
        <f t="shared" si="11"/>
        <v>33.110594215349373</v>
      </c>
      <c r="AX20" s="70">
        <v>197</v>
      </c>
      <c r="AY20" s="70">
        <v>93.575000000000003</v>
      </c>
      <c r="AZ20" s="70">
        <f t="shared" si="12"/>
        <v>47.5</v>
      </c>
      <c r="BA20" s="70">
        <v>185</v>
      </c>
      <c r="BB20" s="70">
        <v>83.873859999999993</v>
      </c>
      <c r="BC20" s="70">
        <f t="shared" si="13"/>
        <v>45.337221621621623</v>
      </c>
      <c r="BD20" s="70"/>
      <c r="BE20" s="70"/>
      <c r="BF20" s="70"/>
      <c r="BG20" s="70">
        <v>207.1</v>
      </c>
      <c r="BH20" s="70">
        <v>102.32</v>
      </c>
      <c r="BI20" s="70">
        <f t="shared" si="15"/>
        <v>49.406084017382909</v>
      </c>
      <c r="BJ20" s="70">
        <v>195.2</v>
      </c>
      <c r="BK20" s="70">
        <v>97.6</v>
      </c>
      <c r="BL20" s="70">
        <f t="shared" si="16"/>
        <v>50</v>
      </c>
      <c r="BM20" s="70">
        <v>195</v>
      </c>
      <c r="BN20" s="70">
        <v>92.625</v>
      </c>
      <c r="BO20" s="70">
        <f t="shared" si="17"/>
        <v>47.5</v>
      </c>
      <c r="BP20" s="70">
        <v>66.8</v>
      </c>
      <c r="BQ20" s="70">
        <v>33.200000000000003</v>
      </c>
      <c r="BR20" s="70">
        <f t="shared" si="18"/>
        <v>49.70059880239522</v>
      </c>
      <c r="BS20" s="70">
        <v>1</v>
      </c>
      <c r="BT20" s="70">
        <v>0.5</v>
      </c>
      <c r="BU20" s="70">
        <f t="shared" si="19"/>
        <v>50</v>
      </c>
      <c r="BV20" s="70">
        <v>935.6</v>
      </c>
      <c r="BW20" s="70">
        <v>346.54205000000002</v>
      </c>
      <c r="BX20" s="74">
        <f t="shared" si="20"/>
        <v>37.03955215904233</v>
      </c>
      <c r="BY20" s="70">
        <v>4.5</v>
      </c>
      <c r="BZ20" s="70">
        <v>0</v>
      </c>
      <c r="CA20" s="74">
        <f t="shared" si="21"/>
        <v>0</v>
      </c>
    </row>
    <row r="21" spans="1:79" x14ac:dyDescent="0.25">
      <c r="A21" s="39" t="s">
        <v>27</v>
      </c>
      <c r="B21" s="40">
        <f t="shared" si="0"/>
        <v>258110.40000000005</v>
      </c>
      <c r="C21" s="40">
        <f t="shared" si="0"/>
        <v>134277.48669000002</v>
      </c>
      <c r="D21" s="40">
        <f t="shared" si="1"/>
        <v>52.023276353839286</v>
      </c>
      <c r="E21" s="70">
        <v>32334.3</v>
      </c>
      <c r="F21" s="70">
        <v>14229.331039999999</v>
      </c>
      <c r="G21" s="71">
        <f t="shared" si="2"/>
        <v>44.006924658953494</v>
      </c>
      <c r="H21" s="70">
        <v>1921.7</v>
      </c>
      <c r="I21" s="70">
        <v>950.08299</v>
      </c>
      <c r="J21" s="71">
        <f t="shared" si="3"/>
        <v>49.439714315449862</v>
      </c>
      <c r="K21" s="70">
        <v>152.69999999999999</v>
      </c>
      <c r="L21" s="70">
        <v>74.174999999999997</v>
      </c>
      <c r="M21" s="71">
        <f t="shared" si="4"/>
        <v>48.575638506876231</v>
      </c>
      <c r="N21" s="70">
        <v>210431.8</v>
      </c>
      <c r="O21" s="70">
        <v>112776.19309</v>
      </c>
      <c r="P21" s="71">
        <f t="shared" si="5"/>
        <v>53.59275218384294</v>
      </c>
      <c r="Q21" s="70"/>
      <c r="R21" s="70"/>
      <c r="S21" s="70"/>
      <c r="T21" s="70"/>
      <c r="U21" s="75"/>
      <c r="V21" s="75"/>
      <c r="W21" s="72"/>
      <c r="X21" s="72"/>
      <c r="Y21" s="72"/>
      <c r="Z21" s="72"/>
      <c r="AA21" s="72"/>
      <c r="AB21" s="72"/>
      <c r="AC21" s="70">
        <v>4070.7</v>
      </c>
      <c r="AD21" s="70">
        <v>1871.9899800000001</v>
      </c>
      <c r="AE21" s="70">
        <f t="shared" si="6"/>
        <v>45.986930503353236</v>
      </c>
      <c r="AF21" s="70">
        <v>1027.2</v>
      </c>
      <c r="AG21" s="70">
        <v>432.51103000000001</v>
      </c>
      <c r="AH21" s="70">
        <f t="shared" si="7"/>
        <v>42.105824571651091</v>
      </c>
      <c r="AI21" s="70">
        <v>185</v>
      </c>
      <c r="AJ21" s="70">
        <v>88.896000000000001</v>
      </c>
      <c r="AK21" s="70">
        <f t="shared" si="8"/>
        <v>48.051891891891891</v>
      </c>
      <c r="AL21" s="70">
        <v>382.1</v>
      </c>
      <c r="AM21" s="70">
        <v>175.04209</v>
      </c>
      <c r="AN21" s="70">
        <f t="shared" si="9"/>
        <v>45.810544360115152</v>
      </c>
      <c r="AO21" s="70"/>
      <c r="AP21" s="70"/>
      <c r="AQ21" s="70"/>
      <c r="AR21" s="70">
        <v>1335.3</v>
      </c>
      <c r="AS21" s="70">
        <v>636</v>
      </c>
      <c r="AT21" s="70">
        <f t="shared" si="10"/>
        <v>47.629746124466415</v>
      </c>
      <c r="AU21" s="70">
        <v>3917.4</v>
      </c>
      <c r="AV21" s="70">
        <v>2076.7376899999999</v>
      </c>
      <c r="AW21" s="70">
        <f t="shared" si="11"/>
        <v>53.013164088425988</v>
      </c>
      <c r="AX21" s="70">
        <v>197</v>
      </c>
      <c r="AY21" s="70">
        <v>93.248490000000004</v>
      </c>
      <c r="AZ21" s="70">
        <f t="shared" si="12"/>
        <v>47.334258883248729</v>
      </c>
      <c r="BA21" s="70">
        <v>555.1</v>
      </c>
      <c r="BB21" s="70">
        <v>231.62038000000001</v>
      </c>
      <c r="BC21" s="70">
        <f t="shared" si="13"/>
        <v>41.725883624572155</v>
      </c>
      <c r="BD21" s="70"/>
      <c r="BE21" s="70"/>
      <c r="BF21" s="70"/>
      <c r="BG21" s="70">
        <v>207.1</v>
      </c>
      <c r="BH21" s="70">
        <v>102.12725</v>
      </c>
      <c r="BI21" s="70">
        <f t="shared" si="15"/>
        <v>49.313013037180106</v>
      </c>
      <c r="BJ21" s="70">
        <v>195.2</v>
      </c>
      <c r="BK21" s="70">
        <v>96.450919999999996</v>
      </c>
      <c r="BL21" s="70">
        <f t="shared" si="16"/>
        <v>49.411331967213115</v>
      </c>
      <c r="BM21" s="70">
        <v>195</v>
      </c>
      <c r="BN21" s="70">
        <v>84.132639999999995</v>
      </c>
      <c r="BO21" s="70">
        <f t="shared" si="17"/>
        <v>43.14494358974359</v>
      </c>
      <c r="BP21" s="70">
        <v>55.7</v>
      </c>
      <c r="BQ21" s="70">
        <v>0</v>
      </c>
      <c r="BR21" s="70">
        <f t="shared" si="18"/>
        <v>0</v>
      </c>
      <c r="BS21" s="70">
        <v>0.8</v>
      </c>
      <c r="BT21" s="70">
        <v>0</v>
      </c>
      <c r="BU21" s="70">
        <f t="shared" si="19"/>
        <v>0</v>
      </c>
      <c r="BV21" s="70">
        <v>935.6</v>
      </c>
      <c r="BW21" s="70">
        <v>358.94810000000001</v>
      </c>
      <c r="BX21" s="74">
        <f t="shared" si="20"/>
        <v>38.365551517742624</v>
      </c>
      <c r="BY21" s="70">
        <v>10.7</v>
      </c>
      <c r="BZ21" s="70">
        <v>0</v>
      </c>
      <c r="CA21" s="74">
        <f t="shared" si="21"/>
        <v>0</v>
      </c>
    </row>
    <row r="22" spans="1:79" x14ac:dyDescent="0.25">
      <c r="A22" s="39" t="s">
        <v>28</v>
      </c>
      <c r="B22" s="40">
        <f t="shared" si="0"/>
        <v>316541.60000000003</v>
      </c>
      <c r="C22" s="40">
        <f t="shared" si="0"/>
        <v>162317.44693999999</v>
      </c>
      <c r="D22" s="40">
        <f t="shared" si="1"/>
        <v>51.278393405479719</v>
      </c>
      <c r="E22" s="70">
        <v>53876.5</v>
      </c>
      <c r="F22" s="70">
        <v>25307.9</v>
      </c>
      <c r="G22" s="71">
        <f t="shared" si="2"/>
        <v>46.9739125592791</v>
      </c>
      <c r="H22" s="70">
        <v>4089.2</v>
      </c>
      <c r="I22" s="70">
        <v>1715.23414</v>
      </c>
      <c r="J22" s="71">
        <f t="shared" si="3"/>
        <v>41.945469529492321</v>
      </c>
      <c r="K22" s="70">
        <v>235.7</v>
      </c>
      <c r="L22" s="70">
        <v>103.92976</v>
      </c>
      <c r="M22" s="71">
        <f t="shared" si="4"/>
        <v>44.094085702163774</v>
      </c>
      <c r="N22" s="70">
        <v>224113.5</v>
      </c>
      <c r="O22" s="70">
        <v>118770.147</v>
      </c>
      <c r="P22" s="71">
        <f t="shared" si="5"/>
        <v>52.995534405557898</v>
      </c>
      <c r="Q22" s="70"/>
      <c r="R22" s="70"/>
      <c r="S22" s="70"/>
      <c r="T22" s="70"/>
      <c r="U22" s="75"/>
      <c r="V22" s="75"/>
      <c r="W22" s="72"/>
      <c r="X22" s="72"/>
      <c r="Y22" s="72"/>
      <c r="Z22" s="72"/>
      <c r="AA22" s="72"/>
      <c r="AB22" s="72"/>
      <c r="AC22" s="70">
        <v>4701.8999999999996</v>
      </c>
      <c r="AD22" s="70">
        <v>2351.355</v>
      </c>
      <c r="AE22" s="70">
        <f t="shared" si="6"/>
        <v>50.008613539207559</v>
      </c>
      <c r="AF22" s="70">
        <v>1886.2</v>
      </c>
      <c r="AG22" s="70">
        <v>928.22400000000005</v>
      </c>
      <c r="AH22" s="70">
        <f t="shared" si="7"/>
        <v>49.211324355847736</v>
      </c>
      <c r="AI22" s="70">
        <v>231.3</v>
      </c>
      <c r="AJ22" s="70">
        <v>110.88697999999999</v>
      </c>
      <c r="AK22" s="70">
        <f t="shared" si="8"/>
        <v>47.940760916558581</v>
      </c>
      <c r="AL22" s="70">
        <v>382.1</v>
      </c>
      <c r="AM22" s="70">
        <v>179.59845000000001</v>
      </c>
      <c r="AN22" s="70">
        <f t="shared" si="9"/>
        <v>47.002996597749281</v>
      </c>
      <c r="AO22" s="70"/>
      <c r="AP22" s="70"/>
      <c r="AQ22" s="70"/>
      <c r="AR22" s="70">
        <v>1994.3</v>
      </c>
      <c r="AS22" s="70">
        <v>948</v>
      </c>
      <c r="AT22" s="70">
        <f t="shared" si="10"/>
        <v>47.535476106904682</v>
      </c>
      <c r="AU22" s="70">
        <v>20928.3</v>
      </c>
      <c r="AV22" s="70">
        <v>10154.91071</v>
      </c>
      <c r="AW22" s="70">
        <f t="shared" si="11"/>
        <v>48.522386959284795</v>
      </c>
      <c r="AX22" s="70">
        <v>1373.9</v>
      </c>
      <c r="AY22" s="70">
        <v>576.90850999999998</v>
      </c>
      <c r="AZ22" s="70">
        <f t="shared" si="12"/>
        <v>41.990575005458908</v>
      </c>
      <c r="BA22" s="70">
        <v>740.1</v>
      </c>
      <c r="BB22" s="70">
        <v>332.64632999999998</v>
      </c>
      <c r="BC22" s="70">
        <f t="shared" si="13"/>
        <v>44.946132955006071</v>
      </c>
      <c r="BD22" s="70"/>
      <c r="BE22" s="70"/>
      <c r="BF22" s="70"/>
      <c r="BG22" s="70">
        <v>414.3</v>
      </c>
      <c r="BH22" s="70">
        <v>197.98514</v>
      </c>
      <c r="BI22" s="70">
        <f t="shared" si="15"/>
        <v>47.787868694182954</v>
      </c>
      <c r="BJ22" s="70">
        <v>195.2</v>
      </c>
      <c r="BK22" s="70">
        <v>86.415999999999997</v>
      </c>
      <c r="BL22" s="70">
        <f t="shared" si="16"/>
        <v>44.270491803278688</v>
      </c>
      <c r="BM22" s="70">
        <v>195</v>
      </c>
      <c r="BN22" s="70">
        <v>87.500389999999996</v>
      </c>
      <c r="BO22" s="70">
        <f t="shared" si="17"/>
        <v>44.871994871794868</v>
      </c>
      <c r="BP22" s="70">
        <v>62.4</v>
      </c>
      <c r="BQ22" s="70">
        <v>28.6</v>
      </c>
      <c r="BR22" s="70">
        <f t="shared" si="18"/>
        <v>45.833333333333336</v>
      </c>
      <c r="BS22" s="70">
        <v>0.9</v>
      </c>
      <c r="BT22" s="70">
        <v>0</v>
      </c>
      <c r="BU22" s="70">
        <f t="shared" si="19"/>
        <v>0</v>
      </c>
      <c r="BV22" s="70">
        <v>1108</v>
      </c>
      <c r="BW22" s="70">
        <v>437.20452999999998</v>
      </c>
      <c r="BX22" s="74">
        <f t="shared" si="20"/>
        <v>39.458892599277981</v>
      </c>
      <c r="BY22" s="70">
        <v>12.8</v>
      </c>
      <c r="BZ22" s="70">
        <v>0</v>
      </c>
      <c r="CA22" s="74">
        <f t="shared" si="21"/>
        <v>0</v>
      </c>
    </row>
    <row r="23" spans="1:79" x14ac:dyDescent="0.25">
      <c r="A23" s="39" t="s">
        <v>29</v>
      </c>
      <c r="B23" s="40">
        <f t="shared" si="0"/>
        <v>271058.19999999984</v>
      </c>
      <c r="C23" s="40">
        <f t="shared" si="0"/>
        <v>133609.18151000002</v>
      </c>
      <c r="D23" s="40">
        <f t="shared" si="1"/>
        <v>49.291695108283058</v>
      </c>
      <c r="E23" s="70">
        <v>69340.5</v>
      </c>
      <c r="F23" s="70">
        <v>29641.404259999999</v>
      </c>
      <c r="G23" s="71">
        <f t="shared" si="2"/>
        <v>42.74760675218667</v>
      </c>
      <c r="H23" s="70">
        <v>3903.9</v>
      </c>
      <c r="I23" s="70">
        <v>2607.5061000000001</v>
      </c>
      <c r="J23" s="71">
        <f t="shared" si="3"/>
        <v>66.792338430799973</v>
      </c>
      <c r="K23" s="70">
        <v>243.9</v>
      </c>
      <c r="L23" s="70">
        <v>102.70053</v>
      </c>
      <c r="M23" s="71">
        <f t="shared" si="4"/>
        <v>42.107638376383768</v>
      </c>
      <c r="N23" s="70">
        <v>169706.3</v>
      </c>
      <c r="O23" s="70">
        <v>88445.637029999998</v>
      </c>
      <c r="P23" s="71">
        <f t="shared" si="5"/>
        <v>52.116884894668026</v>
      </c>
      <c r="Q23" s="70">
        <v>10544.9</v>
      </c>
      <c r="R23" s="70">
        <v>4309.5</v>
      </c>
      <c r="S23" s="71">
        <f>R23/Q23*100</f>
        <v>40.868097374086055</v>
      </c>
      <c r="T23" s="70">
        <v>105.4</v>
      </c>
      <c r="U23" s="70">
        <v>51.9</v>
      </c>
      <c r="V23" s="71">
        <f>U23/T23*100</f>
        <v>49.240986717267546</v>
      </c>
      <c r="W23" s="76"/>
      <c r="X23" s="76"/>
      <c r="Y23" s="76"/>
      <c r="Z23" s="76"/>
      <c r="AA23" s="76"/>
      <c r="AB23" s="76"/>
      <c r="AC23" s="70">
        <v>4984.8999999999996</v>
      </c>
      <c r="AD23" s="70">
        <v>2708.43579</v>
      </c>
      <c r="AE23" s="70">
        <f t="shared" si="6"/>
        <v>54.332800858592954</v>
      </c>
      <c r="AF23" s="70">
        <v>2046.4</v>
      </c>
      <c r="AG23" s="70">
        <v>747.76088000000004</v>
      </c>
      <c r="AH23" s="70">
        <f t="shared" si="7"/>
        <v>36.540308835027361</v>
      </c>
      <c r="AI23" s="70">
        <v>231.3</v>
      </c>
      <c r="AJ23" s="70">
        <v>92.231610000000003</v>
      </c>
      <c r="AK23" s="70">
        <f t="shared" si="8"/>
        <v>39.875317769130994</v>
      </c>
      <c r="AL23" s="70">
        <v>382.1</v>
      </c>
      <c r="AM23" s="70">
        <v>191.04988</v>
      </c>
      <c r="AN23" s="70">
        <f t="shared" si="9"/>
        <v>49.999968594608738</v>
      </c>
      <c r="AO23" s="70"/>
      <c r="AP23" s="70"/>
      <c r="AQ23" s="70"/>
      <c r="AR23" s="70">
        <v>1462.1</v>
      </c>
      <c r="AS23" s="70">
        <v>696</v>
      </c>
      <c r="AT23" s="70">
        <f t="shared" si="10"/>
        <v>47.602763148895427</v>
      </c>
      <c r="AU23" s="70">
        <v>5413.1</v>
      </c>
      <c r="AV23" s="70">
        <v>2908.34112</v>
      </c>
      <c r="AW23" s="70">
        <f t="shared" si="11"/>
        <v>53.727829155197568</v>
      </c>
      <c r="AX23" s="70">
        <v>381.3</v>
      </c>
      <c r="AY23" s="70">
        <v>181.11750000000001</v>
      </c>
      <c r="AZ23" s="70">
        <f t="shared" si="12"/>
        <v>47.5</v>
      </c>
      <c r="BA23" s="70">
        <v>555.1</v>
      </c>
      <c r="BB23" s="70">
        <v>181.94663</v>
      </c>
      <c r="BC23" s="70">
        <f t="shared" si="13"/>
        <v>32.777270762024855</v>
      </c>
      <c r="BD23" s="70">
        <v>15.1</v>
      </c>
      <c r="BE23" s="70">
        <v>9.6999999999999993</v>
      </c>
      <c r="BF23" s="70">
        <f t="shared" si="14"/>
        <v>64.238410596026483</v>
      </c>
      <c r="BG23" s="70">
        <v>207.1</v>
      </c>
      <c r="BH23" s="70">
        <v>102.31937000000001</v>
      </c>
      <c r="BI23" s="70">
        <f t="shared" si="15"/>
        <v>49.405779816513764</v>
      </c>
      <c r="BJ23" s="70">
        <v>195.2</v>
      </c>
      <c r="BK23" s="70">
        <v>92.905270000000002</v>
      </c>
      <c r="BL23" s="70">
        <f t="shared" si="16"/>
        <v>47.594912909836069</v>
      </c>
      <c r="BM23" s="70">
        <v>195</v>
      </c>
      <c r="BN23" s="70">
        <v>80.992779999999996</v>
      </c>
      <c r="BO23" s="70">
        <f t="shared" si="17"/>
        <v>41.534758974358972</v>
      </c>
      <c r="BP23" s="70">
        <v>44.6</v>
      </c>
      <c r="BQ23" s="70">
        <v>0</v>
      </c>
      <c r="BR23" s="70">
        <f t="shared" si="18"/>
        <v>0</v>
      </c>
      <c r="BS23" s="70">
        <v>0.6</v>
      </c>
      <c r="BT23" s="70">
        <v>0</v>
      </c>
      <c r="BU23" s="70">
        <f t="shared" si="19"/>
        <v>0</v>
      </c>
      <c r="BV23" s="70">
        <v>1089.5</v>
      </c>
      <c r="BW23" s="70">
        <v>457.73275999999998</v>
      </c>
      <c r="BX23" s="74">
        <f t="shared" si="20"/>
        <v>42.013103258375402</v>
      </c>
      <c r="BY23" s="70">
        <v>9.9</v>
      </c>
      <c r="BZ23" s="70">
        <v>0</v>
      </c>
      <c r="CA23" s="74">
        <f t="shared" si="21"/>
        <v>0</v>
      </c>
    </row>
    <row r="24" spans="1:79" x14ac:dyDescent="0.25">
      <c r="A24" s="39" t="s">
        <v>30</v>
      </c>
      <c r="B24" s="40">
        <f t="shared" si="0"/>
        <v>103977.60000000003</v>
      </c>
      <c r="C24" s="40">
        <f t="shared" si="0"/>
        <v>55624.764349999998</v>
      </c>
      <c r="D24" s="40">
        <f t="shared" si="1"/>
        <v>53.496872739897803</v>
      </c>
      <c r="E24" s="70">
        <v>25059.7</v>
      </c>
      <c r="F24" s="70">
        <v>11204.433220000001</v>
      </c>
      <c r="G24" s="71">
        <f t="shared" si="2"/>
        <v>44.710963100116921</v>
      </c>
      <c r="H24" s="70">
        <v>908.7</v>
      </c>
      <c r="I24" s="70">
        <v>429.87702999999999</v>
      </c>
      <c r="J24" s="71">
        <f t="shared" si="3"/>
        <v>47.306815230549134</v>
      </c>
      <c r="K24" s="70">
        <v>84.1</v>
      </c>
      <c r="L24" s="70">
        <v>12.935930000000001</v>
      </c>
      <c r="M24" s="71">
        <f t="shared" si="4"/>
        <v>15.381605231866827</v>
      </c>
      <c r="N24" s="70">
        <v>69853.100000000006</v>
      </c>
      <c r="O24" s="70">
        <v>40851.787499999999</v>
      </c>
      <c r="P24" s="71">
        <f t="shared" si="5"/>
        <v>58.482425976799881</v>
      </c>
      <c r="Q24" s="70"/>
      <c r="R24" s="70"/>
      <c r="S24" s="71"/>
      <c r="T24" s="70"/>
      <c r="U24" s="70"/>
      <c r="V24" s="71"/>
      <c r="W24" s="76"/>
      <c r="X24" s="76"/>
      <c r="Y24" s="76"/>
      <c r="Z24" s="76"/>
      <c r="AA24" s="76"/>
      <c r="AB24" s="76"/>
      <c r="AC24" s="70">
        <v>1755.5</v>
      </c>
      <c r="AD24" s="70">
        <v>333.00200000000001</v>
      </c>
      <c r="AE24" s="70">
        <f t="shared" si="6"/>
        <v>18.969068641412704</v>
      </c>
      <c r="AF24" s="70">
        <v>648.29999999999995</v>
      </c>
      <c r="AG24" s="70">
        <v>63.58</v>
      </c>
      <c r="AH24" s="70">
        <f t="shared" si="7"/>
        <v>9.8071880302329184</v>
      </c>
      <c r="AI24" s="70">
        <v>46.3</v>
      </c>
      <c r="AJ24" s="70">
        <v>16.493739999999999</v>
      </c>
      <c r="AK24" s="70">
        <f t="shared" si="8"/>
        <v>35.623628509719225</v>
      </c>
      <c r="AL24" s="70">
        <v>203.8</v>
      </c>
      <c r="AM24" s="70">
        <v>94.623450000000005</v>
      </c>
      <c r="AN24" s="70">
        <f t="shared" si="9"/>
        <v>46.429563297350349</v>
      </c>
      <c r="AO24" s="70"/>
      <c r="AP24" s="70"/>
      <c r="AQ24" s="70"/>
      <c r="AR24" s="70">
        <v>483</v>
      </c>
      <c r="AS24" s="70">
        <v>228</v>
      </c>
      <c r="AT24" s="70">
        <f t="shared" si="10"/>
        <v>47.204968944099377</v>
      </c>
      <c r="AU24" s="70">
        <v>3598.5</v>
      </c>
      <c r="AV24" s="70">
        <v>1827.42922</v>
      </c>
      <c r="AW24" s="70">
        <f t="shared" si="11"/>
        <v>50.783082395442548</v>
      </c>
      <c r="AX24" s="70">
        <v>197</v>
      </c>
      <c r="AY24" s="70">
        <v>88.425920000000005</v>
      </c>
      <c r="AZ24" s="70">
        <f t="shared" si="12"/>
        <v>44.886253807106598</v>
      </c>
      <c r="BA24" s="70">
        <v>185</v>
      </c>
      <c r="BB24" s="70">
        <v>79.880390000000006</v>
      </c>
      <c r="BC24" s="70">
        <f t="shared" si="13"/>
        <v>43.178589189189189</v>
      </c>
      <c r="BD24" s="70"/>
      <c r="BE24" s="70"/>
      <c r="BF24" s="70"/>
      <c r="BG24" s="70">
        <v>207.1</v>
      </c>
      <c r="BH24" s="70">
        <v>94.773870000000002</v>
      </c>
      <c r="BI24" s="70">
        <f t="shared" si="15"/>
        <v>45.762370835345244</v>
      </c>
      <c r="BJ24" s="70">
        <v>195.2</v>
      </c>
      <c r="BK24" s="70">
        <v>90.922849999999997</v>
      </c>
      <c r="BL24" s="70">
        <f t="shared" si="16"/>
        <v>46.579328893442622</v>
      </c>
      <c r="BM24" s="70">
        <v>195</v>
      </c>
      <c r="BN24" s="70">
        <v>79.157629999999997</v>
      </c>
      <c r="BO24" s="70">
        <f t="shared" si="17"/>
        <v>40.593656410256408</v>
      </c>
      <c r="BP24" s="70">
        <v>44.6</v>
      </c>
      <c r="BQ24" s="70">
        <v>0</v>
      </c>
      <c r="BR24" s="70">
        <f t="shared" si="18"/>
        <v>0</v>
      </c>
      <c r="BS24" s="70">
        <v>0.6</v>
      </c>
      <c r="BT24" s="70">
        <v>0</v>
      </c>
      <c r="BU24" s="70">
        <f t="shared" si="19"/>
        <v>0</v>
      </c>
      <c r="BV24" s="70">
        <v>307.8</v>
      </c>
      <c r="BW24" s="70">
        <v>129.44159999999999</v>
      </c>
      <c r="BX24" s="74">
        <f t="shared" si="20"/>
        <v>42.053801169590635</v>
      </c>
      <c r="BY24" s="70">
        <v>4.3</v>
      </c>
      <c r="BZ24" s="70">
        <v>0</v>
      </c>
      <c r="CA24" s="74">
        <f t="shared" si="21"/>
        <v>0</v>
      </c>
    </row>
    <row r="25" spans="1:79" x14ac:dyDescent="0.25">
      <c r="A25" s="39" t="s">
        <v>31</v>
      </c>
      <c r="B25" s="40">
        <f t="shared" si="0"/>
        <v>174926.60000000003</v>
      </c>
      <c r="C25" s="40">
        <f t="shared" si="0"/>
        <v>91792.279660000015</v>
      </c>
      <c r="D25" s="40">
        <f t="shared" si="1"/>
        <v>52.474740639788344</v>
      </c>
      <c r="E25" s="70">
        <v>27934.5</v>
      </c>
      <c r="F25" s="70">
        <v>10118.7174</v>
      </c>
      <c r="G25" s="71">
        <f t="shared" si="2"/>
        <v>36.223012404016536</v>
      </c>
      <c r="H25" s="70">
        <v>1152.5</v>
      </c>
      <c r="I25" s="70">
        <v>421.10268000000002</v>
      </c>
      <c r="J25" s="71">
        <f t="shared" si="3"/>
        <v>36.538193492407814</v>
      </c>
      <c r="K25" s="70">
        <v>106.7</v>
      </c>
      <c r="L25" s="70">
        <v>37.185119999999998</v>
      </c>
      <c r="M25" s="71">
        <f t="shared" si="4"/>
        <v>34.850159325210868</v>
      </c>
      <c r="N25" s="70">
        <v>136835</v>
      </c>
      <c r="O25" s="70">
        <v>77099.763590000002</v>
      </c>
      <c r="P25" s="71">
        <f t="shared" si="5"/>
        <v>56.345060540066505</v>
      </c>
      <c r="Q25" s="70"/>
      <c r="R25" s="70"/>
      <c r="S25" s="71"/>
      <c r="T25" s="70"/>
      <c r="U25" s="70"/>
      <c r="V25" s="71"/>
      <c r="W25" s="76"/>
      <c r="X25" s="76"/>
      <c r="Y25" s="76"/>
      <c r="Z25" s="76"/>
      <c r="AA25" s="76"/>
      <c r="AB25" s="76"/>
      <c r="AC25" s="70">
        <v>3542.7</v>
      </c>
      <c r="AD25" s="70">
        <v>1653.69229</v>
      </c>
      <c r="AE25" s="70">
        <f t="shared" si="6"/>
        <v>46.678868941767583</v>
      </c>
      <c r="AF25" s="70">
        <v>926.6</v>
      </c>
      <c r="AG25" s="70">
        <v>461.2</v>
      </c>
      <c r="AH25" s="70">
        <f t="shared" si="7"/>
        <v>49.773364990287064</v>
      </c>
      <c r="AI25" s="70">
        <v>92.5</v>
      </c>
      <c r="AJ25" s="70">
        <v>41.91836</v>
      </c>
      <c r="AK25" s="70">
        <f t="shared" si="8"/>
        <v>45.317145945945946</v>
      </c>
      <c r="AL25" s="70">
        <v>203.8</v>
      </c>
      <c r="AM25" s="70">
        <v>101.67045</v>
      </c>
      <c r="AN25" s="70">
        <f t="shared" si="9"/>
        <v>49.887365063788025</v>
      </c>
      <c r="AO25" s="70"/>
      <c r="AP25" s="70"/>
      <c r="AQ25" s="70"/>
      <c r="AR25" s="70">
        <v>836.2</v>
      </c>
      <c r="AS25" s="70">
        <v>396</v>
      </c>
      <c r="AT25" s="70">
        <f t="shared" si="10"/>
        <v>47.357091604879216</v>
      </c>
      <c r="AU25" s="70">
        <v>1423.2</v>
      </c>
      <c r="AV25" s="70">
        <v>699.36568999999997</v>
      </c>
      <c r="AW25" s="70">
        <f t="shared" si="11"/>
        <v>49.140366076447442</v>
      </c>
      <c r="AX25" s="70">
        <v>197</v>
      </c>
      <c r="AY25" s="70">
        <v>67.210849999999994</v>
      </c>
      <c r="AZ25" s="70">
        <f t="shared" si="12"/>
        <v>34.11718274111675</v>
      </c>
      <c r="BA25" s="70">
        <v>185</v>
      </c>
      <c r="BB25" s="70">
        <v>77.668869999999998</v>
      </c>
      <c r="BC25" s="70">
        <f t="shared" si="13"/>
        <v>41.983172972972973</v>
      </c>
      <c r="BD25" s="70"/>
      <c r="BE25" s="70"/>
      <c r="BF25" s="70"/>
      <c r="BG25" s="70">
        <v>207.1</v>
      </c>
      <c r="BH25" s="70">
        <v>97.012699999999995</v>
      </c>
      <c r="BI25" s="70">
        <f t="shared" si="15"/>
        <v>46.843408981168515</v>
      </c>
      <c r="BJ25" s="70">
        <v>195.2</v>
      </c>
      <c r="BK25" s="70">
        <v>89.295839999999998</v>
      </c>
      <c r="BL25" s="70">
        <f t="shared" si="16"/>
        <v>45.745819672131148</v>
      </c>
      <c r="BM25" s="70">
        <v>195</v>
      </c>
      <c r="BN25" s="70">
        <v>89.352549999999994</v>
      </c>
      <c r="BO25" s="70">
        <f t="shared" si="17"/>
        <v>45.821820512820508</v>
      </c>
      <c r="BP25" s="70">
        <v>37.9</v>
      </c>
      <c r="BQ25" s="70">
        <v>0</v>
      </c>
      <c r="BR25" s="70">
        <f t="shared" si="18"/>
        <v>0</v>
      </c>
      <c r="BS25" s="70">
        <v>0.5</v>
      </c>
      <c r="BT25" s="70">
        <v>0</v>
      </c>
      <c r="BU25" s="70">
        <f t="shared" si="19"/>
        <v>0</v>
      </c>
      <c r="BV25" s="70">
        <v>849.4</v>
      </c>
      <c r="BW25" s="70">
        <v>341.12326999999999</v>
      </c>
      <c r="BX25" s="74">
        <f t="shared" si="20"/>
        <v>40.160497998587239</v>
      </c>
      <c r="BY25" s="70">
        <v>5.8</v>
      </c>
      <c r="BZ25" s="70">
        <v>0</v>
      </c>
      <c r="CA25" s="74">
        <f t="shared" si="21"/>
        <v>0</v>
      </c>
    </row>
    <row r="26" spans="1:79" x14ac:dyDescent="0.25">
      <c r="A26" s="39" t="s">
        <v>32</v>
      </c>
      <c r="B26" s="40">
        <f t="shared" si="0"/>
        <v>504101.99999999994</v>
      </c>
      <c r="C26" s="40">
        <f t="shared" si="0"/>
        <v>262986.15913999995</v>
      </c>
      <c r="D26" s="40">
        <f t="shared" si="1"/>
        <v>52.169235420609319</v>
      </c>
      <c r="E26" s="70">
        <v>91138.4</v>
      </c>
      <c r="F26" s="70">
        <v>36107.074999999997</v>
      </c>
      <c r="G26" s="71">
        <f t="shared" si="2"/>
        <v>39.617850434065119</v>
      </c>
      <c r="H26" s="70">
        <v>8513.2999999999993</v>
      </c>
      <c r="I26" s="70">
        <v>5781.6648599999999</v>
      </c>
      <c r="J26" s="71">
        <f t="shared" si="3"/>
        <v>67.913322213477727</v>
      </c>
      <c r="K26" s="70">
        <v>402.1</v>
      </c>
      <c r="L26" s="70">
        <v>161.14466999999999</v>
      </c>
      <c r="M26" s="71">
        <f t="shared" si="4"/>
        <v>40.075769709027604</v>
      </c>
      <c r="N26" s="70">
        <v>372587.6</v>
      </c>
      <c r="O26" s="70">
        <v>206172.18</v>
      </c>
      <c r="P26" s="71">
        <f t="shared" si="5"/>
        <v>55.335223179730086</v>
      </c>
      <c r="Q26" s="70"/>
      <c r="R26" s="70"/>
      <c r="S26" s="71"/>
      <c r="T26" s="70"/>
      <c r="U26" s="70"/>
      <c r="V26" s="71"/>
      <c r="W26" s="76"/>
      <c r="X26" s="76"/>
      <c r="Y26" s="76"/>
      <c r="Z26" s="76"/>
      <c r="AA26" s="76"/>
      <c r="AB26" s="76"/>
      <c r="AC26" s="70">
        <v>8276.7000000000007</v>
      </c>
      <c r="AD26" s="70">
        <v>4364.3856900000001</v>
      </c>
      <c r="AE26" s="70">
        <f t="shared" si="6"/>
        <v>52.730988074957409</v>
      </c>
      <c r="AF26" s="70">
        <v>2628.4</v>
      </c>
      <c r="AG26" s="70">
        <v>1314.3</v>
      </c>
      <c r="AH26" s="70">
        <f t="shared" si="7"/>
        <v>50.003804595951905</v>
      </c>
      <c r="AI26" s="70">
        <v>436.9</v>
      </c>
      <c r="AJ26" s="70">
        <v>181.57069000000001</v>
      </c>
      <c r="AK26" s="70">
        <f t="shared" si="8"/>
        <v>41.558867017624173</v>
      </c>
      <c r="AL26" s="70">
        <v>581.29999999999995</v>
      </c>
      <c r="AM26" s="70">
        <v>245.38585</v>
      </c>
      <c r="AN26" s="70">
        <f t="shared" si="9"/>
        <v>42.213289179425431</v>
      </c>
      <c r="AO26" s="70"/>
      <c r="AP26" s="70"/>
      <c r="AQ26" s="70"/>
      <c r="AR26" s="70">
        <v>2727.3</v>
      </c>
      <c r="AS26" s="70">
        <v>1296</v>
      </c>
      <c r="AT26" s="70">
        <f t="shared" si="10"/>
        <v>47.519524804751953</v>
      </c>
      <c r="AU26" s="70">
        <v>12686.6</v>
      </c>
      <c r="AV26" s="70">
        <v>5694.9348799999998</v>
      </c>
      <c r="AW26" s="70">
        <f t="shared" si="11"/>
        <v>44.889370516923364</v>
      </c>
      <c r="AX26" s="70">
        <v>1126.8</v>
      </c>
      <c r="AY26" s="70">
        <v>437.56020000000001</v>
      </c>
      <c r="AZ26" s="70">
        <f t="shared" si="12"/>
        <v>38.832108626198085</v>
      </c>
      <c r="BA26" s="70">
        <v>1165.2</v>
      </c>
      <c r="BB26" s="70">
        <v>489.98300999999998</v>
      </c>
      <c r="BC26" s="70">
        <f t="shared" si="13"/>
        <v>42.051408341915547</v>
      </c>
      <c r="BD26" s="70">
        <v>66.2</v>
      </c>
      <c r="BE26" s="70">
        <v>16.100000000000001</v>
      </c>
      <c r="BF26" s="70">
        <f t="shared" si="14"/>
        <v>24.320241691842899</v>
      </c>
      <c r="BG26" s="70">
        <v>216.3</v>
      </c>
      <c r="BH26" s="70">
        <v>103.38395</v>
      </c>
      <c r="BI26" s="70">
        <f t="shared" si="15"/>
        <v>47.796555709662499</v>
      </c>
      <c r="BJ26" s="70">
        <v>204.4</v>
      </c>
      <c r="BK26" s="70">
        <v>67.872249999999994</v>
      </c>
      <c r="BL26" s="70">
        <f t="shared" si="16"/>
        <v>33.205601761252439</v>
      </c>
      <c r="BM26" s="70">
        <v>204.2</v>
      </c>
      <c r="BN26" s="70">
        <v>90.318259999999995</v>
      </c>
      <c r="BO26" s="70">
        <f t="shared" si="17"/>
        <v>44.230293829578841</v>
      </c>
      <c r="BP26" s="70">
        <v>44.6</v>
      </c>
      <c r="BQ26" s="70">
        <v>0</v>
      </c>
      <c r="BR26" s="70">
        <f t="shared" si="18"/>
        <v>0</v>
      </c>
      <c r="BS26" s="70">
        <v>0.6</v>
      </c>
      <c r="BT26" s="70">
        <v>0</v>
      </c>
      <c r="BU26" s="70">
        <f t="shared" si="19"/>
        <v>0</v>
      </c>
      <c r="BV26" s="70">
        <v>1077.3</v>
      </c>
      <c r="BW26" s="70">
        <v>462.29982999999999</v>
      </c>
      <c r="BX26" s="74">
        <f t="shared" si="20"/>
        <v>42.912821869488539</v>
      </c>
      <c r="BY26" s="70">
        <v>17.8</v>
      </c>
      <c r="BZ26" s="70">
        <v>0</v>
      </c>
      <c r="CA26" s="74">
        <f t="shared" si="21"/>
        <v>0</v>
      </c>
    </row>
    <row r="27" spans="1:79" ht="15" customHeight="1" x14ac:dyDescent="0.25">
      <c r="A27" s="39" t="s">
        <v>33</v>
      </c>
      <c r="B27" s="40">
        <f t="shared" si="0"/>
        <v>144664.1</v>
      </c>
      <c r="C27" s="40">
        <f t="shared" si="0"/>
        <v>74384.804749999996</v>
      </c>
      <c r="D27" s="40">
        <f t="shared" si="1"/>
        <v>51.418980071766242</v>
      </c>
      <c r="E27" s="70">
        <v>28989</v>
      </c>
      <c r="F27" s="70">
        <v>13009.15554</v>
      </c>
      <c r="G27" s="71">
        <f t="shared" si="2"/>
        <v>44.876179033426475</v>
      </c>
      <c r="H27" s="70">
        <v>1386.3</v>
      </c>
      <c r="I27" s="70">
        <v>938.77103</v>
      </c>
      <c r="J27" s="71">
        <f t="shared" si="3"/>
        <v>67.717740027411097</v>
      </c>
      <c r="K27" s="70">
        <v>89.2</v>
      </c>
      <c r="L27" s="70">
        <v>27.504300000000001</v>
      </c>
      <c r="M27" s="71">
        <f t="shared" si="4"/>
        <v>30.834417040358741</v>
      </c>
      <c r="N27" s="70">
        <v>104664.9</v>
      </c>
      <c r="O27" s="70">
        <v>56491.005819999998</v>
      </c>
      <c r="P27" s="71">
        <f t="shared" si="5"/>
        <v>53.97320956691307</v>
      </c>
      <c r="Q27" s="70"/>
      <c r="R27" s="70"/>
      <c r="S27" s="71"/>
      <c r="T27" s="70"/>
      <c r="U27" s="70"/>
      <c r="V27" s="71"/>
      <c r="W27" s="76"/>
      <c r="X27" s="76"/>
      <c r="Y27" s="76"/>
      <c r="Z27" s="76"/>
      <c r="AA27" s="76"/>
      <c r="AB27" s="76"/>
      <c r="AC27" s="70">
        <v>2381.5</v>
      </c>
      <c r="AD27" s="70">
        <v>914.70302000000004</v>
      </c>
      <c r="AE27" s="70">
        <f t="shared" si="6"/>
        <v>38.408692840646651</v>
      </c>
      <c r="AF27" s="70">
        <v>729</v>
      </c>
      <c r="AG27" s="70">
        <v>269.88812000000001</v>
      </c>
      <c r="AH27" s="70">
        <f t="shared" si="7"/>
        <v>37.021689986282581</v>
      </c>
      <c r="AI27" s="70">
        <v>92.5</v>
      </c>
      <c r="AJ27" s="70">
        <v>37.08672</v>
      </c>
      <c r="AK27" s="70">
        <f t="shared" si="8"/>
        <v>40.093751351351351</v>
      </c>
      <c r="AL27" s="70">
        <v>203.8</v>
      </c>
      <c r="AM27" s="70">
        <v>81.826210000000003</v>
      </c>
      <c r="AN27" s="70">
        <f t="shared" si="9"/>
        <v>40.150250245338562</v>
      </c>
      <c r="AO27" s="70"/>
      <c r="AP27" s="70"/>
      <c r="AQ27" s="70"/>
      <c r="AR27" s="70">
        <v>690</v>
      </c>
      <c r="AS27" s="70">
        <v>330</v>
      </c>
      <c r="AT27" s="70">
        <f t="shared" si="10"/>
        <v>47.826086956521742</v>
      </c>
      <c r="AU27" s="70">
        <v>3657.8</v>
      </c>
      <c r="AV27" s="70">
        <v>1547.7746099999999</v>
      </c>
      <c r="AW27" s="70">
        <f t="shared" si="11"/>
        <v>42.314358630871013</v>
      </c>
      <c r="AX27" s="70">
        <v>197</v>
      </c>
      <c r="AY27" s="70">
        <v>92.169820000000001</v>
      </c>
      <c r="AZ27" s="70">
        <f t="shared" si="12"/>
        <v>46.786710659898475</v>
      </c>
      <c r="BA27" s="70">
        <v>185</v>
      </c>
      <c r="BB27" s="70">
        <v>89.414100000000005</v>
      </c>
      <c r="BC27" s="70">
        <f t="shared" si="13"/>
        <v>48.331945945945947</v>
      </c>
      <c r="BD27" s="70"/>
      <c r="BE27" s="70"/>
      <c r="BF27" s="70"/>
      <c r="BG27" s="70">
        <v>207.1</v>
      </c>
      <c r="BH27" s="70">
        <v>98.013750000000002</v>
      </c>
      <c r="BI27" s="70">
        <f t="shared" si="15"/>
        <v>47.32677450507002</v>
      </c>
      <c r="BJ27" s="70">
        <v>195.2</v>
      </c>
      <c r="BK27" s="70">
        <v>76.713179999999994</v>
      </c>
      <c r="BL27" s="70">
        <f t="shared" si="16"/>
        <v>39.299784836065569</v>
      </c>
      <c r="BM27" s="70">
        <v>195</v>
      </c>
      <c r="BN27" s="70">
        <v>90.356539999999995</v>
      </c>
      <c r="BO27" s="70">
        <f t="shared" si="17"/>
        <v>46.336687179487178</v>
      </c>
      <c r="BP27" s="70">
        <v>44.6</v>
      </c>
      <c r="BQ27" s="70">
        <v>0</v>
      </c>
      <c r="BR27" s="70">
        <f t="shared" si="18"/>
        <v>0</v>
      </c>
      <c r="BS27" s="70">
        <v>0.6</v>
      </c>
      <c r="BT27" s="70">
        <v>0</v>
      </c>
      <c r="BU27" s="70">
        <f t="shared" si="19"/>
        <v>0</v>
      </c>
      <c r="BV27" s="70">
        <v>751</v>
      </c>
      <c r="BW27" s="70">
        <v>290.42198999999999</v>
      </c>
      <c r="BX27" s="74">
        <f t="shared" si="20"/>
        <v>38.671370173102531</v>
      </c>
      <c r="BY27" s="70">
        <v>4.5999999999999996</v>
      </c>
      <c r="BZ27" s="70">
        <v>0</v>
      </c>
      <c r="CA27" s="74">
        <f t="shared" si="21"/>
        <v>0</v>
      </c>
    </row>
    <row r="28" spans="1:79" x14ac:dyDescent="0.25">
      <c r="A28" s="39" t="s">
        <v>34</v>
      </c>
      <c r="B28" s="40">
        <f t="shared" si="0"/>
        <v>248475.09999999998</v>
      </c>
      <c r="C28" s="40">
        <f t="shared" si="0"/>
        <v>125485.96142999998</v>
      </c>
      <c r="D28" s="40">
        <f t="shared" si="1"/>
        <v>50.502429189081724</v>
      </c>
      <c r="E28" s="70">
        <v>64409.8</v>
      </c>
      <c r="F28" s="70">
        <v>30198.7</v>
      </c>
      <c r="G28" s="71">
        <f t="shared" si="2"/>
        <v>46.885256591388263</v>
      </c>
      <c r="H28" s="70">
        <v>2345.6999999999998</v>
      </c>
      <c r="I28" s="70">
        <v>1172.8499999999999</v>
      </c>
      <c r="J28" s="71">
        <f t="shared" si="3"/>
        <v>50</v>
      </c>
      <c r="K28" s="70">
        <v>197.3</v>
      </c>
      <c r="L28" s="70">
        <v>98.64</v>
      </c>
      <c r="M28" s="71">
        <f t="shared" si="4"/>
        <v>49.994931576279775</v>
      </c>
      <c r="N28" s="70">
        <v>166681.79999999999</v>
      </c>
      <c r="O28" s="70">
        <v>87102.137000000002</v>
      </c>
      <c r="P28" s="71">
        <f t="shared" si="5"/>
        <v>52.256537306412589</v>
      </c>
      <c r="Q28" s="70"/>
      <c r="R28" s="70"/>
      <c r="S28" s="71"/>
      <c r="T28" s="70"/>
      <c r="U28" s="70"/>
      <c r="V28" s="71"/>
      <c r="W28" s="76"/>
      <c r="X28" s="76"/>
      <c r="Y28" s="76"/>
      <c r="Z28" s="76"/>
      <c r="AA28" s="76"/>
      <c r="AB28" s="76"/>
      <c r="AC28" s="70">
        <v>4451.8999999999996</v>
      </c>
      <c r="AD28" s="70">
        <v>2081.788</v>
      </c>
      <c r="AE28" s="70">
        <f t="shared" si="6"/>
        <v>46.761787102136168</v>
      </c>
      <c r="AF28" s="70">
        <v>1132.3</v>
      </c>
      <c r="AG28" s="70">
        <v>553.47500000000002</v>
      </c>
      <c r="AH28" s="70">
        <f t="shared" si="7"/>
        <v>48.880597014925378</v>
      </c>
      <c r="AI28" s="70">
        <v>231.3</v>
      </c>
      <c r="AJ28" s="70">
        <v>111</v>
      </c>
      <c r="AK28" s="70">
        <f t="shared" si="8"/>
        <v>47.989623865110239</v>
      </c>
      <c r="AL28" s="70">
        <v>382.1</v>
      </c>
      <c r="AM28" s="70">
        <v>178.77538999999999</v>
      </c>
      <c r="AN28" s="70">
        <f t="shared" si="9"/>
        <v>46.787592253336818</v>
      </c>
      <c r="AO28" s="70">
        <v>739.5</v>
      </c>
      <c r="AP28" s="70">
        <v>317.39999999999998</v>
      </c>
      <c r="AQ28" s="70">
        <f t="shared" si="22"/>
        <v>42.920892494928999</v>
      </c>
      <c r="AR28" s="70">
        <v>1288.3</v>
      </c>
      <c r="AS28" s="70">
        <v>612</v>
      </c>
      <c r="AT28" s="70">
        <f t="shared" si="10"/>
        <v>47.504463246138322</v>
      </c>
      <c r="AU28" s="70">
        <v>4099.5</v>
      </c>
      <c r="AV28" s="70">
        <v>2071.90031</v>
      </c>
      <c r="AW28" s="70">
        <f t="shared" si="11"/>
        <v>50.540317355775102</v>
      </c>
      <c r="AX28" s="70">
        <v>197</v>
      </c>
      <c r="AY28" s="70">
        <v>93.575000000000003</v>
      </c>
      <c r="AZ28" s="70">
        <f t="shared" si="12"/>
        <v>47.5</v>
      </c>
      <c r="BA28" s="70">
        <v>555.1</v>
      </c>
      <c r="BB28" s="70">
        <v>270.89299999999997</v>
      </c>
      <c r="BC28" s="70">
        <f t="shared" si="13"/>
        <v>48.800756620428743</v>
      </c>
      <c r="BD28" s="70">
        <v>58.7</v>
      </c>
      <c r="BE28" s="70">
        <v>0</v>
      </c>
      <c r="BF28" s="70">
        <f t="shared" si="14"/>
        <v>0</v>
      </c>
      <c r="BG28" s="70">
        <v>207.1</v>
      </c>
      <c r="BH28" s="70">
        <v>91.256020000000007</v>
      </c>
      <c r="BI28" s="70">
        <f t="shared" si="15"/>
        <v>44.063746982134241</v>
      </c>
      <c r="BJ28" s="70">
        <v>195.2</v>
      </c>
      <c r="BK28" s="70">
        <v>97.448059999999998</v>
      </c>
      <c r="BL28" s="70">
        <f t="shared" si="16"/>
        <v>49.922161885245906</v>
      </c>
      <c r="BM28" s="70">
        <v>195</v>
      </c>
      <c r="BN28" s="70">
        <v>92.625</v>
      </c>
      <c r="BO28" s="70">
        <f t="shared" si="17"/>
        <v>47.5</v>
      </c>
      <c r="BP28" s="70">
        <v>160.4</v>
      </c>
      <c r="BQ28" s="70">
        <v>0</v>
      </c>
      <c r="BR28" s="70">
        <f t="shared" si="18"/>
        <v>0</v>
      </c>
      <c r="BS28" s="70">
        <v>2.4</v>
      </c>
      <c r="BT28" s="70">
        <v>0</v>
      </c>
      <c r="BU28" s="70">
        <f t="shared" si="19"/>
        <v>0</v>
      </c>
      <c r="BV28" s="70">
        <v>935.6</v>
      </c>
      <c r="BW28" s="70">
        <v>341.49865</v>
      </c>
      <c r="BX28" s="74">
        <f t="shared" si="20"/>
        <v>36.500497007268059</v>
      </c>
      <c r="BY28" s="70">
        <v>9.1</v>
      </c>
      <c r="BZ28" s="70">
        <v>0</v>
      </c>
      <c r="CA28" s="74">
        <f t="shared" si="21"/>
        <v>0</v>
      </c>
    </row>
    <row r="29" spans="1:79" x14ac:dyDescent="0.25">
      <c r="A29" s="39" t="s">
        <v>35</v>
      </c>
      <c r="B29" s="40">
        <f t="shared" si="0"/>
        <v>186124.30000000002</v>
      </c>
      <c r="C29" s="40">
        <f t="shared" si="0"/>
        <v>91922.27816999999</v>
      </c>
      <c r="D29" s="40">
        <f t="shared" si="1"/>
        <v>49.387574953942057</v>
      </c>
      <c r="E29" s="70">
        <v>39175.599999999999</v>
      </c>
      <c r="F29" s="70">
        <v>15305.33347</v>
      </c>
      <c r="G29" s="71">
        <f t="shared" si="2"/>
        <v>39.068536206209984</v>
      </c>
      <c r="H29" s="70">
        <v>2450.1999999999998</v>
      </c>
      <c r="I29" s="70">
        <v>1291.58815</v>
      </c>
      <c r="J29" s="71">
        <f t="shared" si="3"/>
        <v>52.713580524038861</v>
      </c>
      <c r="K29" s="70">
        <v>152</v>
      </c>
      <c r="L29" s="70">
        <v>47.950299999999999</v>
      </c>
      <c r="M29" s="71">
        <f t="shared" si="4"/>
        <v>31.546249999999997</v>
      </c>
      <c r="N29" s="70">
        <v>134495.20000000001</v>
      </c>
      <c r="O29" s="70">
        <v>70631.880220000006</v>
      </c>
      <c r="P29" s="71">
        <f t="shared" si="5"/>
        <v>52.516283272562895</v>
      </c>
      <c r="Q29" s="70"/>
      <c r="R29" s="70"/>
      <c r="S29" s="71"/>
      <c r="T29" s="70"/>
      <c r="U29" s="70"/>
      <c r="V29" s="71"/>
      <c r="W29" s="76"/>
      <c r="X29" s="76"/>
      <c r="Y29" s="76"/>
      <c r="Z29" s="76"/>
      <c r="AA29" s="76"/>
      <c r="AB29" s="76"/>
      <c r="AC29" s="70">
        <v>3520.8</v>
      </c>
      <c r="AD29" s="70">
        <v>1754.68</v>
      </c>
      <c r="AE29" s="70">
        <f t="shared" si="6"/>
        <v>49.837536923426498</v>
      </c>
      <c r="AF29" s="70">
        <v>1084.5</v>
      </c>
      <c r="AG29" s="70">
        <v>542.29999999999995</v>
      </c>
      <c r="AH29" s="70">
        <f t="shared" si="7"/>
        <v>50.004610419548179</v>
      </c>
      <c r="AI29" s="70">
        <v>138.80000000000001</v>
      </c>
      <c r="AJ29" s="70">
        <v>42.909799999999997</v>
      </c>
      <c r="AK29" s="70">
        <f t="shared" si="8"/>
        <v>30.914841498559078</v>
      </c>
      <c r="AL29" s="70">
        <v>203.8</v>
      </c>
      <c r="AM29" s="70">
        <v>96.795559999999995</v>
      </c>
      <c r="AN29" s="70">
        <f t="shared" si="9"/>
        <v>47.495368007850828</v>
      </c>
      <c r="AO29" s="70"/>
      <c r="AP29" s="70"/>
      <c r="AQ29" s="70"/>
      <c r="AR29" s="70">
        <v>759</v>
      </c>
      <c r="AS29" s="70">
        <v>360</v>
      </c>
      <c r="AT29" s="70">
        <f t="shared" si="10"/>
        <v>47.430830039525688</v>
      </c>
      <c r="AU29" s="70">
        <v>1867.2</v>
      </c>
      <c r="AV29" s="70">
        <v>965.15598999999997</v>
      </c>
      <c r="AW29" s="70">
        <f t="shared" si="11"/>
        <v>51.690016602399311</v>
      </c>
      <c r="AX29" s="70">
        <v>197</v>
      </c>
      <c r="AY29" s="70">
        <v>87.203230000000005</v>
      </c>
      <c r="AZ29" s="70">
        <f t="shared" si="12"/>
        <v>44.265598984771579</v>
      </c>
      <c r="BA29" s="70">
        <v>370.1</v>
      </c>
      <c r="BB29" s="70">
        <v>164.47382999999999</v>
      </c>
      <c r="BC29" s="70">
        <f t="shared" si="13"/>
        <v>44.440375574169138</v>
      </c>
      <c r="BD29" s="70">
        <v>76.599999999999994</v>
      </c>
      <c r="BE29" s="70">
        <v>32.700000000000003</v>
      </c>
      <c r="BF29" s="70">
        <f t="shared" si="14"/>
        <v>42.689295039164499</v>
      </c>
      <c r="BG29" s="70">
        <v>207.1</v>
      </c>
      <c r="BH29" s="70">
        <v>94.374650000000003</v>
      </c>
      <c r="BI29" s="70">
        <f t="shared" si="15"/>
        <v>45.569604056011592</v>
      </c>
      <c r="BJ29" s="70">
        <v>195.2</v>
      </c>
      <c r="BK29" s="70">
        <v>92.337140000000005</v>
      </c>
      <c r="BL29" s="70">
        <f t="shared" si="16"/>
        <v>47.303862704918039</v>
      </c>
      <c r="BM29" s="70">
        <v>195</v>
      </c>
      <c r="BN29" s="70">
        <v>79.182550000000006</v>
      </c>
      <c r="BO29" s="70">
        <f t="shared" si="17"/>
        <v>40.606435897435901</v>
      </c>
      <c r="BP29" s="70">
        <v>44.6</v>
      </c>
      <c r="BQ29" s="70">
        <v>0</v>
      </c>
      <c r="BR29" s="70">
        <f t="shared" si="18"/>
        <v>0</v>
      </c>
      <c r="BS29" s="70">
        <v>0.6</v>
      </c>
      <c r="BT29" s="70">
        <v>0</v>
      </c>
      <c r="BU29" s="70">
        <f t="shared" si="19"/>
        <v>0</v>
      </c>
      <c r="BV29" s="70">
        <v>984.8</v>
      </c>
      <c r="BW29" s="70">
        <v>333.41327999999999</v>
      </c>
      <c r="BX29" s="74">
        <f t="shared" si="20"/>
        <v>33.855938261575957</v>
      </c>
      <c r="BY29" s="70">
        <v>6.2</v>
      </c>
      <c r="BZ29" s="70">
        <v>0</v>
      </c>
      <c r="CA29" s="74">
        <f t="shared" si="21"/>
        <v>0</v>
      </c>
    </row>
    <row r="30" spans="1:79" x14ac:dyDescent="0.25">
      <c r="A30" s="39" t="s">
        <v>36</v>
      </c>
      <c r="B30" s="40">
        <f t="shared" si="0"/>
        <v>172868.30000000002</v>
      </c>
      <c r="C30" s="40">
        <f t="shared" si="0"/>
        <v>87217.776679999995</v>
      </c>
      <c r="D30" s="40">
        <f t="shared" si="1"/>
        <v>50.453308489757795</v>
      </c>
      <c r="E30" s="70">
        <v>36940.199999999997</v>
      </c>
      <c r="F30" s="70">
        <v>15719.06943</v>
      </c>
      <c r="G30" s="71">
        <f t="shared" si="2"/>
        <v>42.552745870352624</v>
      </c>
      <c r="H30" s="70">
        <v>2050.5</v>
      </c>
      <c r="I30" s="70">
        <v>1183.10411</v>
      </c>
      <c r="J30" s="71">
        <f t="shared" si="3"/>
        <v>57.698322848085837</v>
      </c>
      <c r="K30" s="70">
        <v>106.4</v>
      </c>
      <c r="L30" s="70">
        <v>37.126779999999997</v>
      </c>
      <c r="M30" s="71">
        <f t="shared" si="4"/>
        <v>34.893590225563905</v>
      </c>
      <c r="N30" s="70">
        <v>125793.60000000001</v>
      </c>
      <c r="O30" s="70">
        <v>66377.121440000003</v>
      </c>
      <c r="P30" s="71">
        <f t="shared" si="5"/>
        <v>52.766691977970261</v>
      </c>
      <c r="Q30" s="70"/>
      <c r="R30" s="70"/>
      <c r="S30" s="71"/>
      <c r="T30" s="70"/>
      <c r="U30" s="70"/>
      <c r="V30" s="71"/>
      <c r="W30" s="76"/>
      <c r="X30" s="76"/>
      <c r="Y30" s="76"/>
      <c r="Z30" s="76"/>
      <c r="AA30" s="76"/>
      <c r="AB30" s="76"/>
      <c r="AC30" s="70">
        <v>3655.5</v>
      </c>
      <c r="AD30" s="70">
        <v>2001.14679</v>
      </c>
      <c r="AE30" s="70">
        <f t="shared" si="6"/>
        <v>54.743449322938041</v>
      </c>
      <c r="AF30" s="70">
        <v>1069.4000000000001</v>
      </c>
      <c r="AG30" s="70">
        <v>525.68579999999997</v>
      </c>
      <c r="AH30" s="70">
        <f t="shared" si="7"/>
        <v>49.15707873573966</v>
      </c>
      <c r="AI30" s="70">
        <v>92.5</v>
      </c>
      <c r="AJ30" s="70">
        <v>33.034509999999997</v>
      </c>
      <c r="AK30" s="70">
        <f t="shared" si="8"/>
        <v>35.712983783783784</v>
      </c>
      <c r="AL30" s="70">
        <v>203.8</v>
      </c>
      <c r="AM30" s="70">
        <v>74.501249999999999</v>
      </c>
      <c r="AN30" s="70">
        <f t="shared" si="9"/>
        <v>36.556059862610404</v>
      </c>
      <c r="AO30" s="70"/>
      <c r="AP30" s="70"/>
      <c r="AQ30" s="70"/>
      <c r="AR30" s="70">
        <v>580.9</v>
      </c>
      <c r="AS30" s="70">
        <v>276</v>
      </c>
      <c r="AT30" s="70">
        <f t="shared" si="10"/>
        <v>47.512480633499742</v>
      </c>
      <c r="AU30" s="70">
        <v>447.8</v>
      </c>
      <c r="AV30" s="70">
        <v>295.55757999999997</v>
      </c>
      <c r="AW30" s="70">
        <f t="shared" si="11"/>
        <v>66.002139347923176</v>
      </c>
      <c r="AX30" s="70">
        <v>197</v>
      </c>
      <c r="AY30" s="70">
        <v>73.936250000000001</v>
      </c>
      <c r="AZ30" s="70">
        <f t="shared" si="12"/>
        <v>37.531091370558379</v>
      </c>
      <c r="BA30" s="70">
        <v>185</v>
      </c>
      <c r="BB30" s="70">
        <v>90.518270000000001</v>
      </c>
      <c r="BC30" s="70">
        <f t="shared" si="13"/>
        <v>48.928794594594592</v>
      </c>
      <c r="BD30" s="70"/>
      <c r="BE30" s="70"/>
      <c r="BF30" s="70"/>
      <c r="BG30" s="70">
        <v>207.1</v>
      </c>
      <c r="BH30" s="70">
        <v>85.122249999999994</v>
      </c>
      <c r="BI30" s="70">
        <f t="shared" si="15"/>
        <v>41.10200386286818</v>
      </c>
      <c r="BJ30" s="70">
        <v>195.2</v>
      </c>
      <c r="BK30" s="70">
        <v>63.23075</v>
      </c>
      <c r="BL30" s="70">
        <f t="shared" si="16"/>
        <v>32.392802254098363</v>
      </c>
      <c r="BM30" s="70">
        <v>195</v>
      </c>
      <c r="BN30" s="70">
        <v>64.180239999999998</v>
      </c>
      <c r="BO30" s="70">
        <f t="shared" si="17"/>
        <v>32.912943589743584</v>
      </c>
      <c r="BP30" s="70">
        <v>44.6</v>
      </c>
      <c r="BQ30" s="70">
        <v>0</v>
      </c>
      <c r="BR30" s="70">
        <f t="shared" si="18"/>
        <v>0</v>
      </c>
      <c r="BS30" s="70">
        <v>0.6</v>
      </c>
      <c r="BT30" s="70">
        <v>0</v>
      </c>
      <c r="BU30" s="70">
        <f t="shared" si="19"/>
        <v>0</v>
      </c>
      <c r="BV30" s="70">
        <v>898.6</v>
      </c>
      <c r="BW30" s="70">
        <v>318.44123000000002</v>
      </c>
      <c r="BX30" s="74">
        <f t="shared" si="20"/>
        <v>35.437483863788117</v>
      </c>
      <c r="BY30" s="70">
        <v>4.5999999999999996</v>
      </c>
      <c r="BZ30" s="70">
        <v>0</v>
      </c>
      <c r="CA30" s="74">
        <f t="shared" si="21"/>
        <v>0</v>
      </c>
    </row>
    <row r="31" spans="1:79" x14ac:dyDescent="0.25">
      <c r="A31" s="39" t="s">
        <v>37</v>
      </c>
      <c r="B31" s="40">
        <f t="shared" si="0"/>
        <v>281178.99999999988</v>
      </c>
      <c r="C31" s="40">
        <f t="shared" si="0"/>
        <v>153250.27920000002</v>
      </c>
      <c r="D31" s="40">
        <f t="shared" si="1"/>
        <v>54.502747075706246</v>
      </c>
      <c r="E31" s="70">
        <v>64015.3</v>
      </c>
      <c r="F31" s="70">
        <v>30196.07935</v>
      </c>
      <c r="G31" s="71">
        <f t="shared" si="2"/>
        <v>47.170097382969381</v>
      </c>
      <c r="H31" s="70">
        <v>3418.3</v>
      </c>
      <c r="I31" s="70">
        <v>2503.6149999999998</v>
      </c>
      <c r="J31" s="71">
        <f t="shared" si="3"/>
        <v>73.241523564344831</v>
      </c>
      <c r="K31" s="70">
        <v>237.9</v>
      </c>
      <c r="L31" s="70">
        <v>127.52657000000001</v>
      </c>
      <c r="M31" s="71">
        <f t="shared" si="4"/>
        <v>53.605115594787719</v>
      </c>
      <c r="N31" s="70">
        <v>189473.9</v>
      </c>
      <c r="O31" s="70">
        <v>108467.75476</v>
      </c>
      <c r="P31" s="71">
        <f t="shared" si="5"/>
        <v>57.246805370027218</v>
      </c>
      <c r="Q31" s="70"/>
      <c r="R31" s="70"/>
      <c r="S31" s="71"/>
      <c r="T31" s="70"/>
      <c r="U31" s="70"/>
      <c r="V31" s="71"/>
      <c r="W31" s="71"/>
      <c r="X31" s="71"/>
      <c r="Y31" s="71"/>
      <c r="Z31" s="76"/>
      <c r="AA31" s="76"/>
      <c r="AB31" s="76"/>
      <c r="AC31" s="70">
        <v>4528.8</v>
      </c>
      <c r="AD31" s="70">
        <v>2062.4327699999999</v>
      </c>
      <c r="AE31" s="70">
        <f t="shared" si="6"/>
        <v>45.54038089560148</v>
      </c>
      <c r="AF31" s="70">
        <v>2263</v>
      </c>
      <c r="AG31" s="70">
        <v>816.57906000000003</v>
      </c>
      <c r="AH31" s="70">
        <f t="shared" si="7"/>
        <v>36.083917808219176</v>
      </c>
      <c r="AI31" s="70">
        <v>231.3</v>
      </c>
      <c r="AJ31" s="70">
        <v>111</v>
      </c>
      <c r="AK31" s="70">
        <f t="shared" si="8"/>
        <v>47.989623865110239</v>
      </c>
      <c r="AL31" s="70">
        <v>382.1</v>
      </c>
      <c r="AM31" s="70">
        <v>166.76303999999999</v>
      </c>
      <c r="AN31" s="70">
        <f t="shared" si="9"/>
        <v>43.64382098926982</v>
      </c>
      <c r="AO31" s="70">
        <v>739.5</v>
      </c>
      <c r="AP31" s="70">
        <v>338.9</v>
      </c>
      <c r="AQ31" s="70">
        <f t="shared" si="22"/>
        <v>45.828262339418522</v>
      </c>
      <c r="AR31" s="70">
        <v>1838.9</v>
      </c>
      <c r="AS31" s="70">
        <v>876</v>
      </c>
      <c r="AT31" s="70">
        <f t="shared" si="10"/>
        <v>47.637174397737773</v>
      </c>
      <c r="AU31" s="70">
        <v>11443.1</v>
      </c>
      <c r="AV31" s="70">
        <v>6472.9771499999997</v>
      </c>
      <c r="AW31" s="70">
        <f t="shared" si="11"/>
        <v>56.566639721753717</v>
      </c>
      <c r="AX31" s="70">
        <v>565.4</v>
      </c>
      <c r="AY31" s="70">
        <v>268.565</v>
      </c>
      <c r="AZ31" s="70">
        <f t="shared" si="12"/>
        <v>47.5</v>
      </c>
      <c r="BA31" s="70">
        <v>555.1</v>
      </c>
      <c r="BB31" s="70">
        <v>273.7</v>
      </c>
      <c r="BC31" s="70">
        <f t="shared" si="13"/>
        <v>49.306431273644385</v>
      </c>
      <c r="BD31" s="70">
        <v>11.3</v>
      </c>
      <c r="BE31" s="70">
        <v>0</v>
      </c>
      <c r="BF31" s="70">
        <f t="shared" si="14"/>
        <v>0</v>
      </c>
      <c r="BG31" s="70">
        <v>207.1</v>
      </c>
      <c r="BH31" s="70">
        <v>102.32</v>
      </c>
      <c r="BI31" s="70">
        <f t="shared" si="15"/>
        <v>49.406084017382909</v>
      </c>
      <c r="BJ31" s="70">
        <v>195.2</v>
      </c>
      <c r="BK31" s="70">
        <v>77.108050000000006</v>
      </c>
      <c r="BL31" s="70">
        <f t="shared" si="16"/>
        <v>39.502074795081974</v>
      </c>
      <c r="BM31" s="70">
        <v>195</v>
      </c>
      <c r="BN31" s="70">
        <v>92.625</v>
      </c>
      <c r="BO31" s="70">
        <f t="shared" si="17"/>
        <v>47.5</v>
      </c>
      <c r="BP31" s="70">
        <v>93.6</v>
      </c>
      <c r="BQ31" s="70">
        <v>18.899999999999999</v>
      </c>
      <c r="BR31" s="70">
        <f t="shared" si="18"/>
        <v>20.192307692307693</v>
      </c>
      <c r="BS31" s="70">
        <v>1.4</v>
      </c>
      <c r="BT31" s="70">
        <v>0</v>
      </c>
      <c r="BU31" s="70">
        <f t="shared" si="19"/>
        <v>0</v>
      </c>
      <c r="BV31" s="70">
        <v>769.5</v>
      </c>
      <c r="BW31" s="70">
        <v>277.43344999999999</v>
      </c>
      <c r="BX31" s="74">
        <f t="shared" si="20"/>
        <v>36.053729694606886</v>
      </c>
      <c r="BY31" s="70">
        <v>13.3</v>
      </c>
      <c r="BZ31" s="70">
        <v>0</v>
      </c>
      <c r="CA31" s="74">
        <f t="shared" si="21"/>
        <v>0</v>
      </c>
    </row>
    <row r="32" spans="1:79" x14ac:dyDescent="0.25">
      <c r="A32" s="39" t="s">
        <v>38</v>
      </c>
      <c r="B32" s="40">
        <f t="shared" si="0"/>
        <v>147779.30000000002</v>
      </c>
      <c r="C32" s="40">
        <f t="shared" si="0"/>
        <v>75669.347680000006</v>
      </c>
      <c r="D32" s="40">
        <f t="shared" si="1"/>
        <v>51.204294295615149</v>
      </c>
      <c r="E32" s="70">
        <v>38304.5</v>
      </c>
      <c r="F32" s="70">
        <v>16086.70775</v>
      </c>
      <c r="G32" s="71">
        <f t="shared" si="2"/>
        <v>41.996913548016551</v>
      </c>
      <c r="H32" s="70">
        <v>1062.5</v>
      </c>
      <c r="I32" s="70">
        <v>317.88299999999998</v>
      </c>
      <c r="J32" s="71">
        <f t="shared" si="3"/>
        <v>29.918400000000002</v>
      </c>
      <c r="K32" s="70">
        <v>96.2</v>
      </c>
      <c r="L32" s="70">
        <v>29.8796</v>
      </c>
      <c r="M32" s="71">
        <f t="shared" si="4"/>
        <v>31.059875259875259</v>
      </c>
      <c r="N32" s="70">
        <v>99553.2</v>
      </c>
      <c r="O32" s="70">
        <v>55673.091630000003</v>
      </c>
      <c r="P32" s="71">
        <f t="shared" si="5"/>
        <v>55.922955394703543</v>
      </c>
      <c r="Q32" s="70"/>
      <c r="R32" s="70"/>
      <c r="S32" s="71"/>
      <c r="T32" s="70"/>
      <c r="U32" s="70"/>
      <c r="V32" s="71"/>
      <c r="W32" s="71"/>
      <c r="X32" s="71"/>
      <c r="Y32" s="71"/>
      <c r="Z32" s="76"/>
      <c r="AA32" s="76"/>
      <c r="AB32" s="76"/>
      <c r="AC32" s="70">
        <v>2678.9</v>
      </c>
      <c r="AD32" s="70">
        <v>1113.673</v>
      </c>
      <c r="AE32" s="70">
        <f t="shared" si="6"/>
        <v>41.572025831498003</v>
      </c>
      <c r="AF32" s="70">
        <v>491.8</v>
      </c>
      <c r="AG32" s="70">
        <v>241.774</v>
      </c>
      <c r="AH32" s="70">
        <f t="shared" si="7"/>
        <v>49.161041073607159</v>
      </c>
      <c r="AI32" s="70">
        <v>92.5</v>
      </c>
      <c r="AJ32" s="70">
        <v>34.822000000000003</v>
      </c>
      <c r="AK32" s="70">
        <f t="shared" si="8"/>
        <v>37.645405405405405</v>
      </c>
      <c r="AL32" s="70">
        <v>203.8</v>
      </c>
      <c r="AM32" s="70">
        <v>80.929090000000002</v>
      </c>
      <c r="AN32" s="70">
        <f t="shared" si="9"/>
        <v>39.710053974484786</v>
      </c>
      <c r="AO32" s="70"/>
      <c r="AP32" s="70"/>
      <c r="AQ32" s="70"/>
      <c r="AR32" s="70">
        <v>714.2</v>
      </c>
      <c r="AS32" s="70">
        <v>342</v>
      </c>
      <c r="AT32" s="70">
        <f t="shared" si="10"/>
        <v>47.885746289554746</v>
      </c>
      <c r="AU32" s="70">
        <v>2579.4</v>
      </c>
      <c r="AV32" s="70">
        <v>967.77805000000001</v>
      </c>
      <c r="AW32" s="70">
        <f t="shared" si="11"/>
        <v>37.519502597503298</v>
      </c>
      <c r="AX32" s="70">
        <v>197</v>
      </c>
      <c r="AY32" s="70">
        <v>84.822919999999996</v>
      </c>
      <c r="AZ32" s="70">
        <f t="shared" si="12"/>
        <v>43.05731979695431</v>
      </c>
      <c r="BA32" s="70">
        <v>185</v>
      </c>
      <c r="BB32" s="70">
        <v>78.214759999999998</v>
      </c>
      <c r="BC32" s="70">
        <f t="shared" si="13"/>
        <v>42.278248648648649</v>
      </c>
      <c r="BD32" s="70"/>
      <c r="BE32" s="70"/>
      <c r="BF32" s="70"/>
      <c r="BG32" s="70">
        <v>207.1</v>
      </c>
      <c r="BH32" s="70">
        <v>78.215549999999993</v>
      </c>
      <c r="BI32" s="70">
        <f t="shared" si="15"/>
        <v>37.767044905842582</v>
      </c>
      <c r="BJ32" s="70">
        <v>195.2</v>
      </c>
      <c r="BK32" s="70">
        <v>73.698930000000004</v>
      </c>
      <c r="BL32" s="70">
        <f t="shared" si="16"/>
        <v>37.755599385245908</v>
      </c>
      <c r="BM32" s="70">
        <v>195</v>
      </c>
      <c r="BN32" s="70">
        <v>86.166539999999998</v>
      </c>
      <c r="BO32" s="70">
        <f t="shared" si="17"/>
        <v>44.187969230769234</v>
      </c>
      <c r="BP32" s="70">
        <v>44.6</v>
      </c>
      <c r="BQ32" s="70">
        <v>0</v>
      </c>
      <c r="BR32" s="70">
        <f t="shared" si="18"/>
        <v>0</v>
      </c>
      <c r="BS32" s="70">
        <v>0.6</v>
      </c>
      <c r="BT32" s="70">
        <v>0</v>
      </c>
      <c r="BU32" s="70">
        <f t="shared" si="19"/>
        <v>0</v>
      </c>
      <c r="BV32" s="70">
        <v>972.6</v>
      </c>
      <c r="BW32" s="70">
        <v>379.69085999999999</v>
      </c>
      <c r="BX32" s="74">
        <f t="shared" si="20"/>
        <v>39.038747686613199</v>
      </c>
      <c r="BY32" s="70">
        <v>5.2</v>
      </c>
      <c r="BZ32" s="70">
        <v>0</v>
      </c>
      <c r="CA32" s="74">
        <f t="shared" si="21"/>
        <v>0</v>
      </c>
    </row>
    <row r="33" spans="1:79" x14ac:dyDescent="0.25">
      <c r="A33" s="39" t="s">
        <v>39</v>
      </c>
      <c r="B33" s="40">
        <f t="shared" si="0"/>
        <v>423359.4</v>
      </c>
      <c r="C33" s="40">
        <f t="shared" si="0"/>
        <v>227468.34835000004</v>
      </c>
      <c r="D33" s="40">
        <f t="shared" si="1"/>
        <v>53.729372337073421</v>
      </c>
      <c r="E33" s="70">
        <v>107432.1</v>
      </c>
      <c r="F33" s="70">
        <v>46424.249940000002</v>
      </c>
      <c r="G33" s="71">
        <f t="shared" si="2"/>
        <v>43.212643092706926</v>
      </c>
      <c r="H33" s="70">
        <v>6602.1</v>
      </c>
      <c r="I33" s="70">
        <v>4687.8</v>
      </c>
      <c r="J33" s="71">
        <f t="shared" si="3"/>
        <v>71.00468032898624</v>
      </c>
      <c r="K33" s="70">
        <v>375.4</v>
      </c>
      <c r="L33" s="70">
        <v>156.14448999999999</v>
      </c>
      <c r="M33" s="71">
        <f t="shared" si="4"/>
        <v>41.594163558870541</v>
      </c>
      <c r="N33" s="70">
        <v>285841.2</v>
      </c>
      <c r="O33" s="70">
        <v>164165.79956000001</v>
      </c>
      <c r="P33" s="71">
        <f t="shared" si="5"/>
        <v>57.432518321361655</v>
      </c>
      <c r="Q33" s="70"/>
      <c r="R33" s="70"/>
      <c r="S33" s="71"/>
      <c r="T33" s="70"/>
      <c r="U33" s="70"/>
      <c r="V33" s="71"/>
      <c r="W33" s="71"/>
      <c r="X33" s="71"/>
      <c r="Y33" s="71"/>
      <c r="Z33" s="76"/>
      <c r="AA33" s="76"/>
      <c r="AB33" s="76"/>
      <c r="AC33" s="70">
        <v>6723.9</v>
      </c>
      <c r="AD33" s="70">
        <v>4203.6689999999999</v>
      </c>
      <c r="AE33" s="70">
        <f t="shared" si="6"/>
        <v>62.518315263463172</v>
      </c>
      <c r="AF33" s="70">
        <v>1742.1</v>
      </c>
      <c r="AG33" s="70">
        <v>860.04280000000006</v>
      </c>
      <c r="AH33" s="70">
        <f t="shared" si="7"/>
        <v>49.368164858504109</v>
      </c>
      <c r="AI33" s="70">
        <v>388.4</v>
      </c>
      <c r="AJ33" s="70">
        <v>157.01355000000001</v>
      </c>
      <c r="AK33" s="70">
        <f t="shared" si="8"/>
        <v>40.425733779608656</v>
      </c>
      <c r="AL33" s="70">
        <v>581.29999999999995</v>
      </c>
      <c r="AM33" s="70">
        <v>265.94355999999999</v>
      </c>
      <c r="AN33" s="70">
        <f t="shared" si="9"/>
        <v>45.749795286426973</v>
      </c>
      <c r="AO33" s="70"/>
      <c r="AP33" s="70"/>
      <c r="AQ33" s="70"/>
      <c r="AR33" s="70">
        <v>2525.9</v>
      </c>
      <c r="AS33" s="70">
        <v>1201</v>
      </c>
      <c r="AT33" s="70">
        <f t="shared" si="10"/>
        <v>47.547408844372299</v>
      </c>
      <c r="AU33" s="70">
        <v>8030.5</v>
      </c>
      <c r="AV33" s="70">
        <v>4008.6943900000001</v>
      </c>
      <c r="AW33" s="70">
        <f t="shared" si="11"/>
        <v>49.918366104227637</v>
      </c>
      <c r="AX33" s="70">
        <v>399.6</v>
      </c>
      <c r="AY33" s="70">
        <v>186.9417</v>
      </c>
      <c r="AZ33" s="70">
        <f t="shared" si="12"/>
        <v>46.782207207207207</v>
      </c>
      <c r="BA33" s="70">
        <v>971</v>
      </c>
      <c r="BB33" s="70">
        <v>434.04065000000003</v>
      </c>
      <c r="BC33" s="70">
        <f t="shared" si="13"/>
        <v>44.700375901132858</v>
      </c>
      <c r="BD33" s="70"/>
      <c r="BE33" s="70"/>
      <c r="BF33" s="70"/>
      <c r="BG33" s="70">
        <v>216.3</v>
      </c>
      <c r="BH33" s="70">
        <v>87.961219999999997</v>
      </c>
      <c r="BI33" s="70">
        <f t="shared" si="15"/>
        <v>40.666306056403137</v>
      </c>
      <c r="BJ33" s="70">
        <v>204.4</v>
      </c>
      <c r="BK33" s="70">
        <v>84.520240000000001</v>
      </c>
      <c r="BL33" s="70">
        <f t="shared" si="16"/>
        <v>41.350410958904114</v>
      </c>
      <c r="BM33" s="70">
        <v>204.2</v>
      </c>
      <c r="BN33" s="70">
        <v>89.318039999999996</v>
      </c>
      <c r="BO33" s="70">
        <f t="shared" si="17"/>
        <v>43.740470127326155</v>
      </c>
      <c r="BP33" s="70">
        <v>44.6</v>
      </c>
      <c r="BQ33" s="70">
        <v>0</v>
      </c>
      <c r="BR33" s="70">
        <f t="shared" si="18"/>
        <v>0</v>
      </c>
      <c r="BS33" s="70">
        <v>0.6</v>
      </c>
      <c r="BT33" s="70">
        <v>0</v>
      </c>
      <c r="BU33" s="70">
        <f t="shared" si="19"/>
        <v>0</v>
      </c>
      <c r="BV33" s="70">
        <v>1058.8</v>
      </c>
      <c r="BW33" s="70">
        <v>455.20920999999998</v>
      </c>
      <c r="BX33" s="74">
        <f t="shared" si="20"/>
        <v>42.992936343029847</v>
      </c>
      <c r="BY33" s="70">
        <v>17</v>
      </c>
      <c r="BZ33" s="70">
        <v>0</v>
      </c>
      <c r="CA33" s="74">
        <f t="shared" si="21"/>
        <v>0</v>
      </c>
    </row>
    <row r="34" spans="1:79" x14ac:dyDescent="0.25">
      <c r="A34" s="39" t="s">
        <v>40</v>
      </c>
      <c r="B34" s="40">
        <f t="shared" si="0"/>
        <v>149276.09999999998</v>
      </c>
      <c r="C34" s="40">
        <f t="shared" si="0"/>
        <v>76913.867190000019</v>
      </c>
      <c r="D34" s="40">
        <f t="shared" si="1"/>
        <v>51.524569030139475</v>
      </c>
      <c r="E34" s="70">
        <v>28566.7</v>
      </c>
      <c r="F34" s="70">
        <v>12603.245000000001</v>
      </c>
      <c r="G34" s="71">
        <f t="shared" si="2"/>
        <v>44.118659138087359</v>
      </c>
      <c r="H34" s="70">
        <v>1766.3</v>
      </c>
      <c r="I34" s="70">
        <v>454.85829999999999</v>
      </c>
      <c r="J34" s="71">
        <f t="shared" si="3"/>
        <v>25.752040989639358</v>
      </c>
      <c r="K34" s="70">
        <v>107.5</v>
      </c>
      <c r="L34" s="70">
        <v>38.023949999999999</v>
      </c>
      <c r="M34" s="71">
        <f t="shared" si="4"/>
        <v>35.371116279069767</v>
      </c>
      <c r="N34" s="70">
        <v>109881.3</v>
      </c>
      <c r="O34" s="70">
        <v>59896.53</v>
      </c>
      <c r="P34" s="71">
        <f t="shared" si="5"/>
        <v>54.510212383726795</v>
      </c>
      <c r="Q34" s="70"/>
      <c r="R34" s="70"/>
      <c r="S34" s="71"/>
      <c r="T34" s="70"/>
      <c r="U34" s="70"/>
      <c r="V34" s="71"/>
      <c r="W34" s="71"/>
      <c r="X34" s="71"/>
      <c r="Y34" s="71"/>
      <c r="Z34" s="76"/>
      <c r="AA34" s="76"/>
      <c r="AB34" s="76"/>
      <c r="AC34" s="70">
        <v>3669.8</v>
      </c>
      <c r="AD34" s="70">
        <v>1635.9937399999999</v>
      </c>
      <c r="AE34" s="70">
        <f t="shared" si="6"/>
        <v>44.579915526731696</v>
      </c>
      <c r="AF34" s="70">
        <v>873.3</v>
      </c>
      <c r="AG34" s="70">
        <v>403.92500000000001</v>
      </c>
      <c r="AH34" s="70">
        <f t="shared" si="7"/>
        <v>46.252719569449219</v>
      </c>
      <c r="AI34" s="70">
        <v>92.5</v>
      </c>
      <c r="AJ34" s="70">
        <v>37.607199999999999</v>
      </c>
      <c r="AK34" s="70">
        <f t="shared" si="8"/>
        <v>40.656432432432432</v>
      </c>
      <c r="AL34" s="70">
        <v>203.8</v>
      </c>
      <c r="AM34" s="70">
        <v>55.333509999999997</v>
      </c>
      <c r="AN34" s="70">
        <f t="shared" si="9"/>
        <v>27.150888125613342</v>
      </c>
      <c r="AO34" s="70"/>
      <c r="AP34" s="70"/>
      <c r="AQ34" s="70"/>
      <c r="AR34" s="70">
        <v>733.6</v>
      </c>
      <c r="AS34" s="70">
        <v>348</v>
      </c>
      <c r="AT34" s="70">
        <f t="shared" si="10"/>
        <v>47.437295528898581</v>
      </c>
      <c r="AU34" s="70">
        <v>1261.9000000000001</v>
      </c>
      <c r="AV34" s="70">
        <v>714.42861000000005</v>
      </c>
      <c r="AW34" s="70">
        <f t="shared" si="11"/>
        <v>56.615311038909574</v>
      </c>
      <c r="AX34" s="70">
        <v>197</v>
      </c>
      <c r="AY34" s="70">
        <v>72.000529999999998</v>
      </c>
      <c r="AZ34" s="70">
        <f t="shared" si="12"/>
        <v>36.548492385786801</v>
      </c>
      <c r="BA34" s="70">
        <v>370.1</v>
      </c>
      <c r="BB34" s="70">
        <v>94.119489999999999</v>
      </c>
      <c r="BC34" s="70">
        <f t="shared" si="13"/>
        <v>25.430826803566603</v>
      </c>
      <c r="BD34" s="70"/>
      <c r="BE34" s="70"/>
      <c r="BF34" s="70"/>
      <c r="BG34" s="70">
        <v>207.1</v>
      </c>
      <c r="BH34" s="70">
        <v>78.848249999999993</v>
      </c>
      <c r="BI34" s="70">
        <f t="shared" si="15"/>
        <v>38.072549492998547</v>
      </c>
      <c r="BJ34" s="70">
        <v>195.2</v>
      </c>
      <c r="BK34" s="70">
        <v>78.991249999999994</v>
      </c>
      <c r="BL34" s="70">
        <f t="shared" si="16"/>
        <v>40.466828893442624</v>
      </c>
      <c r="BM34" s="70">
        <v>195</v>
      </c>
      <c r="BN34" s="70">
        <v>65.931929999999994</v>
      </c>
      <c r="BO34" s="70">
        <f t="shared" si="17"/>
        <v>33.811246153846156</v>
      </c>
      <c r="BP34" s="70">
        <v>44.6</v>
      </c>
      <c r="BQ34" s="70">
        <v>0</v>
      </c>
      <c r="BR34" s="70">
        <f t="shared" si="18"/>
        <v>0</v>
      </c>
      <c r="BS34" s="70">
        <v>0.6</v>
      </c>
      <c r="BT34" s="70">
        <v>0</v>
      </c>
      <c r="BU34" s="70">
        <f t="shared" si="19"/>
        <v>0</v>
      </c>
      <c r="BV34" s="70">
        <v>904.9</v>
      </c>
      <c r="BW34" s="70">
        <v>336.03043000000002</v>
      </c>
      <c r="BX34" s="74">
        <f t="shared" si="20"/>
        <v>37.134537517957789</v>
      </c>
      <c r="BY34" s="70">
        <v>4.9000000000000004</v>
      </c>
      <c r="BZ34" s="70">
        <v>0</v>
      </c>
      <c r="CA34" s="74">
        <f t="shared" si="21"/>
        <v>0</v>
      </c>
    </row>
    <row r="35" spans="1:79" x14ac:dyDescent="0.25">
      <c r="A35" s="39" t="s">
        <v>41</v>
      </c>
      <c r="B35" s="40">
        <f t="shared" si="0"/>
        <v>106739.60000000003</v>
      </c>
      <c r="C35" s="40">
        <f t="shared" si="0"/>
        <v>54658.713069999991</v>
      </c>
      <c r="D35" s="40">
        <f t="shared" si="1"/>
        <v>51.207530354245257</v>
      </c>
      <c r="E35" s="70">
        <v>18545.7</v>
      </c>
      <c r="F35" s="70">
        <v>7905.5365499999998</v>
      </c>
      <c r="G35" s="71">
        <f t="shared" si="2"/>
        <v>42.627328976528247</v>
      </c>
      <c r="H35" s="70">
        <v>691.1</v>
      </c>
      <c r="I35" s="70">
        <v>238.76964000000001</v>
      </c>
      <c r="J35" s="71">
        <f t="shared" si="3"/>
        <v>34.549217189986976</v>
      </c>
      <c r="K35" s="70">
        <v>62.2</v>
      </c>
      <c r="L35" s="70">
        <v>20.801469999999998</v>
      </c>
      <c r="M35" s="71">
        <f t="shared" si="4"/>
        <v>33.442877813504815</v>
      </c>
      <c r="N35" s="70">
        <v>81060.100000000006</v>
      </c>
      <c r="O35" s="70">
        <v>44004.164839999998</v>
      </c>
      <c r="P35" s="71">
        <f t="shared" si="5"/>
        <v>54.285850671292039</v>
      </c>
      <c r="Q35" s="70"/>
      <c r="R35" s="70"/>
      <c r="S35" s="71"/>
      <c r="T35" s="70"/>
      <c r="U35" s="70"/>
      <c r="V35" s="71"/>
      <c r="W35" s="71"/>
      <c r="X35" s="71"/>
      <c r="Y35" s="71"/>
      <c r="Z35" s="76"/>
      <c r="AA35" s="76"/>
      <c r="AB35" s="76"/>
      <c r="AC35" s="70">
        <v>2010.1</v>
      </c>
      <c r="AD35" s="70">
        <v>778.78854999999999</v>
      </c>
      <c r="AE35" s="70">
        <f t="shared" si="6"/>
        <v>38.743771454156509</v>
      </c>
      <c r="AF35" s="70">
        <v>688.7</v>
      </c>
      <c r="AG35" s="70">
        <v>11.88603</v>
      </c>
      <c r="AH35" s="70">
        <f t="shared" si="7"/>
        <v>1.7258646725715114</v>
      </c>
      <c r="AI35" s="70">
        <v>46.3</v>
      </c>
      <c r="AJ35" s="70">
        <v>16.500060000000001</v>
      </c>
      <c r="AK35" s="70">
        <f t="shared" si="8"/>
        <v>35.637278617710585</v>
      </c>
      <c r="AL35" s="70">
        <v>203.8</v>
      </c>
      <c r="AM35" s="70">
        <v>98.312089999999998</v>
      </c>
      <c r="AN35" s="70">
        <f t="shared" si="9"/>
        <v>48.239494602551517</v>
      </c>
      <c r="AO35" s="70"/>
      <c r="AP35" s="70"/>
      <c r="AQ35" s="70"/>
      <c r="AR35" s="70">
        <v>618.6</v>
      </c>
      <c r="AS35" s="70">
        <v>294</v>
      </c>
      <c r="AT35" s="70">
        <f t="shared" si="10"/>
        <v>47.526673132880696</v>
      </c>
      <c r="AU35" s="70">
        <v>1223.5</v>
      </c>
      <c r="AV35" s="70">
        <v>578.93547999999998</v>
      </c>
      <c r="AW35" s="70">
        <f t="shared" si="11"/>
        <v>47.317979566816511</v>
      </c>
      <c r="AX35" s="70">
        <v>197</v>
      </c>
      <c r="AY35" s="70">
        <v>93.363919999999993</v>
      </c>
      <c r="AZ35" s="70">
        <f t="shared" si="12"/>
        <v>47.39285279187817</v>
      </c>
      <c r="BA35" s="70">
        <v>185</v>
      </c>
      <c r="BB35" s="70">
        <v>88.920439999999999</v>
      </c>
      <c r="BC35" s="70">
        <f t="shared" si="13"/>
        <v>48.065102702702703</v>
      </c>
      <c r="BD35" s="70"/>
      <c r="BE35" s="70"/>
      <c r="BF35" s="70"/>
      <c r="BG35" s="70">
        <v>207.1</v>
      </c>
      <c r="BH35" s="70">
        <v>98.732280000000003</v>
      </c>
      <c r="BI35" s="70">
        <f t="shared" si="15"/>
        <v>47.673722839208118</v>
      </c>
      <c r="BJ35" s="70">
        <v>195.2</v>
      </c>
      <c r="BK35" s="70">
        <v>96.928250000000006</v>
      </c>
      <c r="BL35" s="70">
        <f t="shared" si="16"/>
        <v>49.655865778688529</v>
      </c>
      <c r="BM35" s="70">
        <v>195</v>
      </c>
      <c r="BN35" s="70">
        <v>82.565349999999995</v>
      </c>
      <c r="BO35" s="70">
        <f t="shared" si="17"/>
        <v>42.341205128205125</v>
      </c>
      <c r="BP35" s="70">
        <v>44.6</v>
      </c>
      <c r="BQ35" s="70">
        <v>0</v>
      </c>
      <c r="BR35" s="70">
        <f t="shared" si="18"/>
        <v>0</v>
      </c>
      <c r="BS35" s="70">
        <v>0.6</v>
      </c>
      <c r="BT35" s="70">
        <v>0</v>
      </c>
      <c r="BU35" s="70">
        <f t="shared" si="19"/>
        <v>0</v>
      </c>
      <c r="BV35" s="70">
        <v>560.1</v>
      </c>
      <c r="BW35" s="70">
        <v>250.50811999999999</v>
      </c>
      <c r="BX35" s="74">
        <f t="shared" si="20"/>
        <v>44.725606141760402</v>
      </c>
      <c r="BY35" s="70">
        <v>4.9000000000000004</v>
      </c>
      <c r="BZ35" s="70">
        <v>0</v>
      </c>
      <c r="CA35" s="74">
        <f t="shared" si="21"/>
        <v>0</v>
      </c>
    </row>
    <row r="36" spans="1:79" x14ac:dyDescent="0.25">
      <c r="A36" s="39" t="s">
        <v>42</v>
      </c>
      <c r="B36" s="40">
        <f t="shared" si="0"/>
        <v>352816.79999999993</v>
      </c>
      <c r="C36" s="40">
        <f t="shared" si="0"/>
        <v>187939.53884000002</v>
      </c>
      <c r="D36" s="40">
        <f t="shared" si="1"/>
        <v>53.268307756320013</v>
      </c>
      <c r="E36" s="70">
        <v>84767.7</v>
      </c>
      <c r="F36" s="70">
        <v>38189.073270000001</v>
      </c>
      <c r="G36" s="71">
        <f t="shared" si="2"/>
        <v>45.051444441691821</v>
      </c>
      <c r="H36" s="70">
        <v>3566.7</v>
      </c>
      <c r="I36" s="70">
        <v>2960.2867900000001</v>
      </c>
      <c r="J36" s="71">
        <f t="shared" si="3"/>
        <v>82.997919365239582</v>
      </c>
      <c r="K36" s="70">
        <v>242.1</v>
      </c>
      <c r="L36" s="70">
        <v>144.10352</v>
      </c>
      <c r="M36" s="71">
        <f t="shared" si="4"/>
        <v>59.522313093762911</v>
      </c>
      <c r="N36" s="70">
        <v>223637.4</v>
      </c>
      <c r="O36" s="70">
        <v>128506.92962</v>
      </c>
      <c r="P36" s="71">
        <f t="shared" si="5"/>
        <v>57.462181915904942</v>
      </c>
      <c r="Q36" s="70">
        <v>12567.1</v>
      </c>
      <c r="R36" s="70">
        <v>5236.2</v>
      </c>
      <c r="S36" s="71">
        <f t="shared" ref="S36:S45" si="23">R36/Q36*100</f>
        <v>41.665937248848181</v>
      </c>
      <c r="T36" s="70">
        <v>125.7</v>
      </c>
      <c r="U36" s="70">
        <v>52.4</v>
      </c>
      <c r="V36" s="71">
        <f t="shared" ref="V36:V51" si="24">U36/T36*100</f>
        <v>41.686555290373903</v>
      </c>
      <c r="W36" s="71"/>
      <c r="X36" s="71"/>
      <c r="Y36" s="71"/>
      <c r="Z36" s="76"/>
      <c r="AA36" s="76"/>
      <c r="AB36" s="76"/>
      <c r="AC36" s="70">
        <v>5010.1000000000004</v>
      </c>
      <c r="AD36" s="70">
        <v>2341.3623699999998</v>
      </c>
      <c r="AE36" s="70">
        <f t="shared" si="6"/>
        <v>46.732847048961091</v>
      </c>
      <c r="AF36" s="70">
        <v>761.2</v>
      </c>
      <c r="AG36" s="70">
        <v>303.57400999999999</v>
      </c>
      <c r="AH36" s="70">
        <f t="shared" si="7"/>
        <v>39.880978717813974</v>
      </c>
      <c r="AI36" s="70">
        <v>339.8</v>
      </c>
      <c r="AJ36" s="70">
        <v>144.82174000000001</v>
      </c>
      <c r="AK36" s="70">
        <f t="shared" si="8"/>
        <v>42.619699823425542</v>
      </c>
      <c r="AL36" s="70">
        <v>581.29999999999995</v>
      </c>
      <c r="AM36" s="70">
        <v>248.55690999999999</v>
      </c>
      <c r="AN36" s="70">
        <f t="shared" si="9"/>
        <v>42.758800963357992</v>
      </c>
      <c r="AO36" s="70"/>
      <c r="AP36" s="70"/>
      <c r="AQ36" s="70"/>
      <c r="AR36" s="70">
        <v>2365.1</v>
      </c>
      <c r="AS36" s="70">
        <v>1122</v>
      </c>
      <c r="AT36" s="70">
        <f t="shared" si="10"/>
        <v>47.43985455160459</v>
      </c>
      <c r="AU36" s="70">
        <v>15816.1</v>
      </c>
      <c r="AV36" s="70">
        <v>7479.7315799999997</v>
      </c>
      <c r="AW36" s="70">
        <f t="shared" si="11"/>
        <v>47.291883460524396</v>
      </c>
      <c r="AX36" s="70">
        <v>592.9</v>
      </c>
      <c r="AY36" s="70">
        <v>231.46080000000001</v>
      </c>
      <c r="AZ36" s="70">
        <f t="shared" si="12"/>
        <v>39.03875864395345</v>
      </c>
      <c r="BA36" s="70">
        <v>776.8</v>
      </c>
      <c r="BB36" s="70">
        <v>357.90834000000001</v>
      </c>
      <c r="BC36" s="70">
        <f t="shared" si="13"/>
        <v>46.074709062821839</v>
      </c>
      <c r="BD36" s="70">
        <v>56.2</v>
      </c>
      <c r="BE36" s="70">
        <v>4.5</v>
      </c>
      <c r="BF36" s="70">
        <f t="shared" si="14"/>
        <v>8.0071174377224192</v>
      </c>
      <c r="BG36" s="70">
        <v>216.3</v>
      </c>
      <c r="BH36" s="70">
        <v>53.446260000000002</v>
      </c>
      <c r="BI36" s="70">
        <f t="shared" si="15"/>
        <v>24.709320388349514</v>
      </c>
      <c r="BJ36" s="70">
        <v>204.4</v>
      </c>
      <c r="BK36" s="70">
        <v>51.226559999999999</v>
      </c>
      <c r="BL36" s="70">
        <f t="shared" si="16"/>
        <v>25.061917808219174</v>
      </c>
      <c r="BM36" s="70">
        <v>204.2</v>
      </c>
      <c r="BN36" s="70">
        <v>84.437520000000006</v>
      </c>
      <c r="BO36" s="70">
        <f t="shared" si="17"/>
        <v>41.350401567091097</v>
      </c>
      <c r="BP36" s="70">
        <v>44.6</v>
      </c>
      <c r="BQ36" s="70">
        <v>0</v>
      </c>
      <c r="BR36" s="70">
        <f t="shared" si="18"/>
        <v>0</v>
      </c>
      <c r="BS36" s="70">
        <v>0.6</v>
      </c>
      <c r="BT36" s="70">
        <v>0</v>
      </c>
      <c r="BU36" s="70">
        <f t="shared" si="19"/>
        <v>0</v>
      </c>
      <c r="BV36" s="70">
        <v>923.4</v>
      </c>
      <c r="BW36" s="70">
        <v>427.51954999999998</v>
      </c>
      <c r="BX36" s="74">
        <f t="shared" si="20"/>
        <v>46.298413471951484</v>
      </c>
      <c r="BY36" s="70">
        <v>17.100000000000001</v>
      </c>
      <c r="BZ36" s="70">
        <v>0</v>
      </c>
      <c r="CA36" s="74">
        <f t="shared" si="21"/>
        <v>0</v>
      </c>
    </row>
    <row r="37" spans="1:79" x14ac:dyDescent="0.25">
      <c r="A37" s="39" t="s">
        <v>43</v>
      </c>
      <c r="B37" s="40">
        <f t="shared" si="0"/>
        <v>160557.30000000002</v>
      </c>
      <c r="C37" s="40">
        <f t="shared" si="0"/>
        <v>92954.748550000004</v>
      </c>
      <c r="D37" s="40">
        <f t="shared" si="1"/>
        <v>57.895062105553585</v>
      </c>
      <c r="E37" s="70">
        <v>18453.7</v>
      </c>
      <c r="F37" s="70">
        <v>9224.5059999999994</v>
      </c>
      <c r="G37" s="71">
        <f t="shared" si="2"/>
        <v>49.987297940250457</v>
      </c>
      <c r="H37" s="70">
        <v>955.9</v>
      </c>
      <c r="I37" s="70">
        <v>424.02202999999997</v>
      </c>
      <c r="J37" s="71">
        <f t="shared" si="3"/>
        <v>44.358408829375456</v>
      </c>
      <c r="K37" s="70">
        <v>79.8</v>
      </c>
      <c r="L37" s="70">
        <v>29.295000000000002</v>
      </c>
      <c r="M37" s="71">
        <f t="shared" si="4"/>
        <v>36.71052631578948</v>
      </c>
      <c r="N37" s="70">
        <v>132041.9</v>
      </c>
      <c r="O37" s="70">
        <v>79176.356</v>
      </c>
      <c r="P37" s="71">
        <f t="shared" si="5"/>
        <v>59.963054151750313</v>
      </c>
      <c r="Q37" s="70"/>
      <c r="R37" s="70"/>
      <c r="S37" s="71"/>
      <c r="T37" s="70"/>
      <c r="U37" s="70"/>
      <c r="V37" s="71"/>
      <c r="W37" s="71"/>
      <c r="X37" s="71"/>
      <c r="Y37" s="71"/>
      <c r="Z37" s="76"/>
      <c r="AA37" s="76"/>
      <c r="AB37" s="76"/>
      <c r="AC37" s="70">
        <v>3535.3</v>
      </c>
      <c r="AD37" s="70">
        <v>1691.578</v>
      </c>
      <c r="AE37" s="70">
        <f t="shared" si="6"/>
        <v>47.848216558707882</v>
      </c>
      <c r="AF37" s="70">
        <v>813.5</v>
      </c>
      <c r="AG37" s="70">
        <v>406.9</v>
      </c>
      <c r="AH37" s="70">
        <f t="shared" si="7"/>
        <v>50.01843884449908</v>
      </c>
      <c r="AI37" s="70">
        <v>92.5</v>
      </c>
      <c r="AJ37" s="70">
        <v>28.9695</v>
      </c>
      <c r="AK37" s="70">
        <f t="shared" si="8"/>
        <v>31.31837837837838</v>
      </c>
      <c r="AL37" s="70">
        <v>203.8</v>
      </c>
      <c r="AM37" s="70">
        <v>97.031270000000006</v>
      </c>
      <c r="AN37" s="70">
        <f t="shared" si="9"/>
        <v>47.61102551521099</v>
      </c>
      <c r="AO37" s="70"/>
      <c r="AP37" s="70"/>
      <c r="AQ37" s="70"/>
      <c r="AR37" s="70">
        <v>795</v>
      </c>
      <c r="AS37" s="70">
        <v>378</v>
      </c>
      <c r="AT37" s="70">
        <f t="shared" si="10"/>
        <v>47.547169811320757</v>
      </c>
      <c r="AU37" s="70">
        <v>1493.5</v>
      </c>
      <c r="AV37" s="70">
        <v>605.47343999999998</v>
      </c>
      <c r="AW37" s="70">
        <f t="shared" si="11"/>
        <v>40.540571811181785</v>
      </c>
      <c r="AX37" s="70">
        <v>197</v>
      </c>
      <c r="AY37" s="70">
        <v>90.992800000000003</v>
      </c>
      <c r="AZ37" s="70">
        <f t="shared" si="12"/>
        <v>46.189238578680204</v>
      </c>
      <c r="BA37" s="70">
        <v>185</v>
      </c>
      <c r="BB37" s="70">
        <v>82.507429999999999</v>
      </c>
      <c r="BC37" s="70">
        <f t="shared" si="13"/>
        <v>44.598610810810811</v>
      </c>
      <c r="BD37" s="70">
        <v>107.6</v>
      </c>
      <c r="BE37" s="70">
        <v>0</v>
      </c>
      <c r="BF37" s="70">
        <f t="shared" si="14"/>
        <v>0</v>
      </c>
      <c r="BG37" s="70">
        <v>207.1</v>
      </c>
      <c r="BH37" s="70">
        <v>98.762699999999995</v>
      </c>
      <c r="BI37" s="70">
        <f t="shared" si="15"/>
        <v>47.688411395461131</v>
      </c>
      <c r="BJ37" s="70">
        <v>195.2</v>
      </c>
      <c r="BK37" s="70">
        <v>76.53201</v>
      </c>
      <c r="BL37" s="70">
        <f t="shared" si="16"/>
        <v>39.206972336065576</v>
      </c>
      <c r="BM37" s="70">
        <v>195</v>
      </c>
      <c r="BN37" s="70">
        <v>92.623999999999995</v>
      </c>
      <c r="BO37" s="70">
        <f t="shared" si="17"/>
        <v>47.499487179487176</v>
      </c>
      <c r="BP37" s="70">
        <v>44.6</v>
      </c>
      <c r="BQ37" s="70">
        <v>6.7</v>
      </c>
      <c r="BR37" s="70">
        <f t="shared" si="18"/>
        <v>15.022421524663676</v>
      </c>
      <c r="BS37" s="70">
        <v>0.6</v>
      </c>
      <c r="BT37" s="70">
        <v>0</v>
      </c>
      <c r="BU37" s="70">
        <f t="shared" si="19"/>
        <v>0</v>
      </c>
      <c r="BV37" s="70">
        <v>954.1</v>
      </c>
      <c r="BW37" s="70">
        <v>444.49837000000002</v>
      </c>
      <c r="BX37" s="74">
        <f t="shared" si="20"/>
        <v>46.588237082066868</v>
      </c>
      <c r="BY37" s="70">
        <v>6.2</v>
      </c>
      <c r="BZ37" s="70">
        <v>0</v>
      </c>
      <c r="CA37" s="74">
        <f t="shared" si="21"/>
        <v>0</v>
      </c>
    </row>
    <row r="38" spans="1:79" x14ac:dyDescent="0.25">
      <c r="A38" s="39" t="s">
        <v>44</v>
      </c>
      <c r="B38" s="40">
        <f t="shared" si="0"/>
        <v>370897.6</v>
      </c>
      <c r="C38" s="40">
        <f t="shared" si="0"/>
        <v>193787.39679000003</v>
      </c>
      <c r="D38" s="40">
        <f t="shared" si="1"/>
        <v>52.248220746103513</v>
      </c>
      <c r="E38" s="70">
        <v>108043.4</v>
      </c>
      <c r="F38" s="70">
        <v>51000</v>
      </c>
      <c r="G38" s="71">
        <f t="shared" si="2"/>
        <v>47.203253507386847</v>
      </c>
      <c r="H38" s="70">
        <v>4223.5</v>
      </c>
      <c r="I38" s="70">
        <v>2220.7988099999998</v>
      </c>
      <c r="J38" s="71">
        <f t="shared" si="3"/>
        <v>52.581953592991596</v>
      </c>
      <c r="K38" s="70">
        <v>175.7</v>
      </c>
      <c r="L38" s="70">
        <v>95.761809999999997</v>
      </c>
      <c r="M38" s="71">
        <f t="shared" si="4"/>
        <v>54.50302219692658</v>
      </c>
      <c r="N38" s="70">
        <v>241644.1</v>
      </c>
      <c r="O38" s="70">
        <v>132870.17300000001</v>
      </c>
      <c r="P38" s="71">
        <f t="shared" si="5"/>
        <v>54.985895786406537</v>
      </c>
      <c r="Q38" s="70"/>
      <c r="R38" s="70"/>
      <c r="S38" s="71"/>
      <c r="T38" s="70"/>
      <c r="U38" s="70"/>
      <c r="V38" s="71"/>
      <c r="W38" s="71"/>
      <c r="X38" s="71"/>
      <c r="Y38" s="71"/>
      <c r="Z38" s="76"/>
      <c r="AA38" s="76"/>
      <c r="AB38" s="76"/>
      <c r="AC38" s="70">
        <v>6184.9</v>
      </c>
      <c r="AD38" s="70">
        <v>3119.7080000000001</v>
      </c>
      <c r="AE38" s="70">
        <f t="shared" si="6"/>
        <v>50.44071852414752</v>
      </c>
      <c r="AF38" s="70">
        <v>2016.6</v>
      </c>
      <c r="AG38" s="70">
        <v>650.64800000000002</v>
      </c>
      <c r="AH38" s="70">
        <f t="shared" si="7"/>
        <v>32.264603788554993</v>
      </c>
      <c r="AI38" s="70">
        <v>277.5</v>
      </c>
      <c r="AJ38" s="70">
        <v>105.43797000000001</v>
      </c>
      <c r="AK38" s="70">
        <f t="shared" si="8"/>
        <v>37.995664864864871</v>
      </c>
      <c r="AL38" s="70">
        <v>581.29999999999995</v>
      </c>
      <c r="AM38" s="70">
        <v>227.64471</v>
      </c>
      <c r="AN38" s="70">
        <f t="shared" si="9"/>
        <v>39.16131257526235</v>
      </c>
      <c r="AO38" s="70"/>
      <c r="AP38" s="70"/>
      <c r="AQ38" s="70"/>
      <c r="AR38" s="70">
        <v>2151.3000000000002</v>
      </c>
      <c r="AS38" s="70">
        <v>1020</v>
      </c>
      <c r="AT38" s="70">
        <f t="shared" si="10"/>
        <v>47.41319202342769</v>
      </c>
      <c r="AU38" s="70">
        <v>2074.5</v>
      </c>
      <c r="AV38" s="70">
        <v>1177.3613399999999</v>
      </c>
      <c r="AW38" s="70">
        <f t="shared" si="11"/>
        <v>56.753981200289225</v>
      </c>
      <c r="AX38" s="70">
        <v>206.2</v>
      </c>
      <c r="AY38" s="70">
        <v>97.355999999999995</v>
      </c>
      <c r="AZ38" s="70">
        <f t="shared" si="12"/>
        <v>47.214354995150337</v>
      </c>
      <c r="BA38" s="70">
        <v>776.8</v>
      </c>
      <c r="BB38" s="70">
        <v>323.54946999999999</v>
      </c>
      <c r="BC38" s="70">
        <f t="shared" si="13"/>
        <v>41.651579557157568</v>
      </c>
      <c r="BD38" s="70"/>
      <c r="BE38" s="70"/>
      <c r="BF38" s="70"/>
      <c r="BG38" s="70">
        <v>216.3</v>
      </c>
      <c r="BH38" s="70">
        <v>32.404049999999998</v>
      </c>
      <c r="BI38" s="70">
        <f t="shared" si="15"/>
        <v>14.981067961165046</v>
      </c>
      <c r="BJ38" s="70">
        <v>204.4</v>
      </c>
      <c r="BK38" s="70">
        <v>51.093269999999997</v>
      </c>
      <c r="BL38" s="70">
        <f t="shared" si="16"/>
        <v>24.996707436399216</v>
      </c>
      <c r="BM38" s="70">
        <v>204.2</v>
      </c>
      <c r="BN38" s="70">
        <v>87.156940000000006</v>
      </c>
      <c r="BO38" s="70">
        <f t="shared" si="17"/>
        <v>42.682144955925565</v>
      </c>
      <c r="BP38" s="70">
        <v>55.7</v>
      </c>
      <c r="BQ38" s="70">
        <v>0</v>
      </c>
      <c r="BR38" s="70">
        <f t="shared" si="18"/>
        <v>0</v>
      </c>
      <c r="BS38" s="70">
        <v>0.8</v>
      </c>
      <c r="BT38" s="70">
        <v>0</v>
      </c>
      <c r="BU38" s="70">
        <f t="shared" si="19"/>
        <v>0</v>
      </c>
      <c r="BV38" s="70">
        <v>1846.8</v>
      </c>
      <c r="BW38" s="70">
        <v>708.30341999999996</v>
      </c>
      <c r="BX38" s="74">
        <f t="shared" si="20"/>
        <v>38.353011695906432</v>
      </c>
      <c r="BY38" s="70">
        <v>13.6</v>
      </c>
      <c r="BZ38" s="70">
        <v>0</v>
      </c>
      <c r="CA38" s="74">
        <f t="shared" si="21"/>
        <v>0</v>
      </c>
    </row>
    <row r="39" spans="1:79" x14ac:dyDescent="0.25">
      <c r="A39" s="39" t="s">
        <v>45</v>
      </c>
      <c r="B39" s="40">
        <f t="shared" si="0"/>
        <v>171318.60000000003</v>
      </c>
      <c r="C39" s="40">
        <f t="shared" si="0"/>
        <v>88832.735009999989</v>
      </c>
      <c r="D39" s="40">
        <f t="shared" si="1"/>
        <v>51.852358710612847</v>
      </c>
      <c r="E39" s="70">
        <v>42524.1</v>
      </c>
      <c r="F39" s="70">
        <v>18760.46557</v>
      </c>
      <c r="G39" s="71">
        <f t="shared" si="2"/>
        <v>44.117254850778735</v>
      </c>
      <c r="H39" s="70">
        <v>3357.5</v>
      </c>
      <c r="I39" s="70">
        <v>1414.3530000000001</v>
      </c>
      <c r="J39" s="71">
        <f t="shared" si="3"/>
        <v>42.125182427401342</v>
      </c>
      <c r="K39" s="70">
        <v>246.2</v>
      </c>
      <c r="L39" s="70">
        <v>96.480149999999995</v>
      </c>
      <c r="M39" s="71">
        <f t="shared" si="4"/>
        <v>39.187713241267261</v>
      </c>
      <c r="N39" s="70">
        <v>114101.3</v>
      </c>
      <c r="O39" s="70">
        <v>63333.530070000001</v>
      </c>
      <c r="P39" s="71">
        <f t="shared" si="5"/>
        <v>55.506405334557975</v>
      </c>
      <c r="Q39" s="70"/>
      <c r="R39" s="70"/>
      <c r="S39" s="71"/>
      <c r="T39" s="70"/>
      <c r="U39" s="70"/>
      <c r="V39" s="71"/>
      <c r="W39" s="71"/>
      <c r="X39" s="71"/>
      <c r="Y39" s="71"/>
      <c r="Z39" s="76"/>
      <c r="AA39" s="76"/>
      <c r="AB39" s="76"/>
      <c r="AC39" s="70">
        <v>3283</v>
      </c>
      <c r="AD39" s="70">
        <v>1636.2</v>
      </c>
      <c r="AE39" s="70">
        <f t="shared" si="6"/>
        <v>49.83856229058788</v>
      </c>
      <c r="AF39" s="70">
        <v>1140.5</v>
      </c>
      <c r="AG39" s="70">
        <v>565.29</v>
      </c>
      <c r="AH39" s="70">
        <f t="shared" si="7"/>
        <v>49.565103024989035</v>
      </c>
      <c r="AI39" s="70">
        <v>185</v>
      </c>
      <c r="AJ39" s="70">
        <v>66.050460000000001</v>
      </c>
      <c r="AK39" s="70">
        <f t="shared" si="8"/>
        <v>35.702951351351352</v>
      </c>
      <c r="AL39" s="70">
        <v>203.8</v>
      </c>
      <c r="AM39" s="70">
        <v>95.107240000000004</v>
      </c>
      <c r="AN39" s="70">
        <f t="shared" si="9"/>
        <v>46.666947988223754</v>
      </c>
      <c r="AO39" s="70"/>
      <c r="AP39" s="70"/>
      <c r="AQ39" s="70"/>
      <c r="AR39" s="70">
        <v>1143.0999999999999</v>
      </c>
      <c r="AS39" s="70">
        <v>540</v>
      </c>
      <c r="AT39" s="70">
        <f t="shared" si="10"/>
        <v>47.239961508179519</v>
      </c>
      <c r="AU39" s="70">
        <v>3120.5</v>
      </c>
      <c r="AV39" s="70">
        <v>1447.7291</v>
      </c>
      <c r="AW39" s="70">
        <f t="shared" si="11"/>
        <v>46.394138759814133</v>
      </c>
      <c r="AX39" s="70">
        <v>197</v>
      </c>
      <c r="AY39" s="70">
        <v>86.202979999999997</v>
      </c>
      <c r="AZ39" s="70">
        <f t="shared" si="12"/>
        <v>43.757857868020302</v>
      </c>
      <c r="BA39" s="70">
        <v>370.1</v>
      </c>
      <c r="BB39" s="70">
        <v>170.04614000000001</v>
      </c>
      <c r="BC39" s="70">
        <f t="shared" si="13"/>
        <v>45.94599837881654</v>
      </c>
      <c r="BD39" s="70"/>
      <c r="BE39" s="70"/>
      <c r="BF39" s="70"/>
      <c r="BG39" s="70">
        <v>207.1</v>
      </c>
      <c r="BH39" s="70">
        <v>102.31452</v>
      </c>
      <c r="BI39" s="70">
        <f t="shared" si="15"/>
        <v>49.403437952679866</v>
      </c>
      <c r="BJ39" s="70">
        <v>195.2</v>
      </c>
      <c r="BK39" s="70">
        <v>88.43817</v>
      </c>
      <c r="BL39" s="70">
        <f t="shared" si="16"/>
        <v>45.306439549180332</v>
      </c>
      <c r="BM39" s="70">
        <v>195</v>
      </c>
      <c r="BN39" s="70">
        <v>92.343400000000003</v>
      </c>
      <c r="BO39" s="70">
        <f t="shared" si="17"/>
        <v>47.355589743589746</v>
      </c>
      <c r="BP39" s="70">
        <v>40.1</v>
      </c>
      <c r="BQ39" s="70">
        <v>20</v>
      </c>
      <c r="BR39" s="70">
        <f t="shared" si="18"/>
        <v>49.875311720698249</v>
      </c>
      <c r="BS39" s="70">
        <v>0.6</v>
      </c>
      <c r="BT39" s="70">
        <v>0.1</v>
      </c>
      <c r="BU39" s="70">
        <f t="shared" si="19"/>
        <v>16.666666666666668</v>
      </c>
      <c r="BV39" s="70">
        <v>800.2</v>
      </c>
      <c r="BW39" s="70">
        <v>318.08420999999998</v>
      </c>
      <c r="BX39" s="74">
        <f t="shared" si="20"/>
        <v>39.750588602849284</v>
      </c>
      <c r="BY39" s="70">
        <v>8.3000000000000007</v>
      </c>
      <c r="BZ39" s="70">
        <v>0</v>
      </c>
      <c r="CA39" s="74">
        <f t="shared" si="21"/>
        <v>0</v>
      </c>
    </row>
    <row r="40" spans="1:79" x14ac:dyDescent="0.25">
      <c r="A40" s="39" t="s">
        <v>46</v>
      </c>
      <c r="B40" s="40">
        <f t="shared" si="0"/>
        <v>221560.3</v>
      </c>
      <c r="C40" s="40">
        <f t="shared" si="0"/>
        <v>122366.67201000001</v>
      </c>
      <c r="D40" s="40">
        <f t="shared" si="1"/>
        <v>55.229511789792674</v>
      </c>
      <c r="E40" s="70">
        <v>30236.7</v>
      </c>
      <c r="F40" s="70">
        <v>14360</v>
      </c>
      <c r="G40" s="71">
        <f t="shared" si="2"/>
        <v>47.491955140607274</v>
      </c>
      <c r="H40" s="70">
        <v>3473.1</v>
      </c>
      <c r="I40" s="70">
        <v>2213.8927100000001</v>
      </c>
      <c r="J40" s="71">
        <f t="shared" si="3"/>
        <v>63.74399556592094</v>
      </c>
      <c r="K40" s="70">
        <v>158.80000000000001</v>
      </c>
      <c r="L40" s="70">
        <v>39.06</v>
      </c>
      <c r="M40" s="71">
        <f t="shared" si="4"/>
        <v>24.596977329974813</v>
      </c>
      <c r="N40" s="70">
        <v>180133.2</v>
      </c>
      <c r="O40" s="70">
        <v>102377.1</v>
      </c>
      <c r="P40" s="71">
        <f t="shared" si="5"/>
        <v>56.834109425691658</v>
      </c>
      <c r="Q40" s="70"/>
      <c r="R40" s="70"/>
      <c r="S40" s="71"/>
      <c r="T40" s="70"/>
      <c r="U40" s="75"/>
      <c r="V40" s="71"/>
      <c r="W40" s="71"/>
      <c r="X40" s="71"/>
      <c r="Y40" s="71"/>
      <c r="Z40" s="76"/>
      <c r="AA40" s="76"/>
      <c r="AB40" s="76"/>
      <c r="AC40" s="70">
        <v>3113.8</v>
      </c>
      <c r="AD40" s="70">
        <v>1463.04367</v>
      </c>
      <c r="AE40" s="70">
        <f t="shared" si="6"/>
        <v>46.985794527586869</v>
      </c>
      <c r="AF40" s="70">
        <v>300.10000000000002</v>
      </c>
      <c r="AG40" s="70">
        <v>123.758</v>
      </c>
      <c r="AH40" s="70">
        <f t="shared" si="7"/>
        <v>41.238920359880041</v>
      </c>
      <c r="AI40" s="70">
        <v>138.80000000000001</v>
      </c>
      <c r="AJ40" s="70">
        <v>40.453150000000001</v>
      </c>
      <c r="AK40" s="70">
        <f t="shared" si="8"/>
        <v>29.144920749279535</v>
      </c>
      <c r="AL40" s="70">
        <v>203.8</v>
      </c>
      <c r="AM40" s="70">
        <v>65.448650000000001</v>
      </c>
      <c r="AN40" s="70">
        <f t="shared" si="9"/>
        <v>32.114156035328747</v>
      </c>
      <c r="AO40" s="70"/>
      <c r="AP40" s="70"/>
      <c r="AQ40" s="70"/>
      <c r="AR40" s="70">
        <v>1251.5</v>
      </c>
      <c r="AS40" s="70">
        <v>594</v>
      </c>
      <c r="AT40" s="70">
        <f t="shared" si="10"/>
        <v>47.46304434678386</v>
      </c>
      <c r="AU40" s="70">
        <v>478.8</v>
      </c>
      <c r="AV40" s="70">
        <v>318.86092000000002</v>
      </c>
      <c r="AW40" s="70">
        <f t="shared" si="11"/>
        <v>66.595847953216378</v>
      </c>
      <c r="AX40" s="70">
        <v>197</v>
      </c>
      <c r="AY40" s="70">
        <v>77.249679999999998</v>
      </c>
      <c r="AZ40" s="70">
        <f t="shared" si="12"/>
        <v>39.213035532994923</v>
      </c>
      <c r="BA40" s="70">
        <v>370.1</v>
      </c>
      <c r="BB40" s="70">
        <v>153.11664999999999</v>
      </c>
      <c r="BC40" s="70">
        <f t="shared" si="13"/>
        <v>41.371696838692237</v>
      </c>
      <c r="BD40" s="70">
        <v>9.8000000000000007</v>
      </c>
      <c r="BE40" s="70">
        <v>0.8</v>
      </c>
      <c r="BF40" s="70">
        <f t="shared" si="14"/>
        <v>8.1632653061224492</v>
      </c>
      <c r="BG40" s="70">
        <v>207.1</v>
      </c>
      <c r="BH40" s="70">
        <v>77.306020000000004</v>
      </c>
      <c r="BI40" s="70">
        <f t="shared" si="15"/>
        <v>37.327870593915982</v>
      </c>
      <c r="BJ40" s="70">
        <v>195.2</v>
      </c>
      <c r="BK40" s="70">
        <v>55.305100000000003</v>
      </c>
      <c r="BL40" s="70">
        <f t="shared" si="16"/>
        <v>28.332530737704921</v>
      </c>
      <c r="BM40" s="70">
        <v>195</v>
      </c>
      <c r="BN40" s="70">
        <v>68.750039999999998</v>
      </c>
      <c r="BO40" s="70">
        <f t="shared" si="17"/>
        <v>35.256430769230768</v>
      </c>
      <c r="BP40" s="70">
        <v>51.2</v>
      </c>
      <c r="BQ40" s="70">
        <v>22.5</v>
      </c>
      <c r="BR40" s="70">
        <f t="shared" si="18"/>
        <v>43.9453125</v>
      </c>
      <c r="BS40" s="70">
        <v>0.8</v>
      </c>
      <c r="BT40" s="70">
        <v>0</v>
      </c>
      <c r="BU40" s="70">
        <f t="shared" si="19"/>
        <v>0</v>
      </c>
      <c r="BV40" s="70">
        <v>837.2</v>
      </c>
      <c r="BW40" s="70">
        <v>316.02742000000001</v>
      </c>
      <c r="BX40" s="74">
        <f t="shared" si="20"/>
        <v>37.748139034878164</v>
      </c>
      <c r="BY40" s="70">
        <v>8.3000000000000007</v>
      </c>
      <c r="BZ40" s="70">
        <v>0</v>
      </c>
      <c r="CA40" s="74">
        <f t="shared" si="21"/>
        <v>0</v>
      </c>
    </row>
    <row r="41" spans="1:79" x14ac:dyDescent="0.25">
      <c r="A41" s="39" t="s">
        <v>47</v>
      </c>
      <c r="B41" s="40">
        <f t="shared" si="0"/>
        <v>99984.000000000029</v>
      </c>
      <c r="C41" s="40">
        <f t="shared" si="0"/>
        <v>47680.171380000007</v>
      </c>
      <c r="D41" s="40">
        <f t="shared" si="1"/>
        <v>47.687801428228511</v>
      </c>
      <c r="E41" s="70">
        <v>14704.5</v>
      </c>
      <c r="F41" s="70">
        <v>5883.9513500000003</v>
      </c>
      <c r="G41" s="71">
        <f t="shared" si="2"/>
        <v>40.014630555272198</v>
      </c>
      <c r="H41" s="70">
        <v>341.5</v>
      </c>
      <c r="I41" s="70">
        <v>153</v>
      </c>
      <c r="J41" s="71">
        <f t="shared" si="3"/>
        <v>44.802342606149345</v>
      </c>
      <c r="K41" s="70">
        <v>29.4</v>
      </c>
      <c r="L41" s="70">
        <v>11.65691</v>
      </c>
      <c r="M41" s="71">
        <f t="shared" si="4"/>
        <v>39.649353741496604</v>
      </c>
      <c r="N41" s="70">
        <v>74675.100000000006</v>
      </c>
      <c r="O41" s="70">
        <v>38901.455520000003</v>
      </c>
      <c r="P41" s="71">
        <f t="shared" si="5"/>
        <v>52.094279780006993</v>
      </c>
      <c r="Q41" s="70"/>
      <c r="R41" s="70"/>
      <c r="S41" s="71"/>
      <c r="T41" s="70"/>
      <c r="U41" s="75"/>
      <c r="V41" s="71"/>
      <c r="W41" s="71"/>
      <c r="X41" s="71"/>
      <c r="Y41" s="71"/>
      <c r="Z41" s="76"/>
      <c r="AA41" s="76"/>
      <c r="AB41" s="76"/>
      <c r="AC41" s="70">
        <v>1633.1</v>
      </c>
      <c r="AD41" s="70">
        <v>594.08121000000006</v>
      </c>
      <c r="AE41" s="70">
        <f t="shared" si="6"/>
        <v>36.377515767558641</v>
      </c>
      <c r="AF41" s="70">
        <v>456.7</v>
      </c>
      <c r="AG41" s="70">
        <v>144.64892</v>
      </c>
      <c r="AH41" s="70">
        <f t="shared" si="7"/>
        <v>31.672634114298226</v>
      </c>
      <c r="AI41" s="70">
        <v>46.3</v>
      </c>
      <c r="AJ41" s="70">
        <v>16.674430000000001</v>
      </c>
      <c r="AK41" s="70">
        <f t="shared" si="8"/>
        <v>36.013887688984887</v>
      </c>
      <c r="AL41" s="70">
        <v>203.8</v>
      </c>
      <c r="AM41" s="70">
        <v>85.733320000000006</v>
      </c>
      <c r="AN41" s="70">
        <f t="shared" si="9"/>
        <v>42.067379784102059</v>
      </c>
      <c r="AO41" s="70"/>
      <c r="AP41" s="70"/>
      <c r="AQ41" s="70"/>
      <c r="AR41" s="70">
        <v>484.7</v>
      </c>
      <c r="AS41" s="70">
        <v>228</v>
      </c>
      <c r="AT41" s="70">
        <f t="shared" si="10"/>
        <v>47.039405818031774</v>
      </c>
      <c r="AU41" s="70">
        <v>5820.1</v>
      </c>
      <c r="AV41" s="70">
        <v>1089.5386699999999</v>
      </c>
      <c r="AW41" s="70">
        <f t="shared" si="11"/>
        <v>18.720274050274046</v>
      </c>
      <c r="AX41" s="70">
        <v>197</v>
      </c>
      <c r="AY41" s="70">
        <v>70.672700000000006</v>
      </c>
      <c r="AZ41" s="70">
        <f t="shared" si="12"/>
        <v>35.874467005076141</v>
      </c>
      <c r="BA41" s="70">
        <v>185</v>
      </c>
      <c r="BB41" s="70">
        <v>84.39837</v>
      </c>
      <c r="BC41" s="70">
        <f t="shared" si="13"/>
        <v>45.620740540540538</v>
      </c>
      <c r="BD41" s="70"/>
      <c r="BE41" s="70"/>
      <c r="BF41" s="70"/>
      <c r="BG41" s="70">
        <v>207.1</v>
      </c>
      <c r="BH41" s="70">
        <v>83.172160000000005</v>
      </c>
      <c r="BI41" s="70">
        <f t="shared" si="15"/>
        <v>40.160386286817968</v>
      </c>
      <c r="BJ41" s="70">
        <v>195.2</v>
      </c>
      <c r="BK41" s="70">
        <v>77.915319999999994</v>
      </c>
      <c r="BL41" s="70">
        <f t="shared" si="16"/>
        <v>39.91563524590164</v>
      </c>
      <c r="BM41" s="70">
        <v>195</v>
      </c>
      <c r="BN41" s="70">
        <v>71.743700000000004</v>
      </c>
      <c r="BO41" s="70">
        <f t="shared" si="17"/>
        <v>36.791641025641027</v>
      </c>
      <c r="BP41" s="70">
        <v>44.6</v>
      </c>
      <c r="BQ41" s="70">
        <v>0</v>
      </c>
      <c r="BR41" s="70">
        <f t="shared" si="18"/>
        <v>0</v>
      </c>
      <c r="BS41" s="70">
        <v>0.6</v>
      </c>
      <c r="BT41" s="70">
        <v>0</v>
      </c>
      <c r="BU41" s="70">
        <f t="shared" si="19"/>
        <v>0</v>
      </c>
      <c r="BV41" s="70">
        <v>560.1</v>
      </c>
      <c r="BW41" s="70">
        <v>183.52879999999999</v>
      </c>
      <c r="BX41" s="74">
        <f t="shared" si="20"/>
        <v>32.76714872344224</v>
      </c>
      <c r="BY41" s="70">
        <v>4.2</v>
      </c>
      <c r="BZ41" s="70">
        <v>0</v>
      </c>
      <c r="CA41" s="74">
        <f t="shared" si="21"/>
        <v>0</v>
      </c>
    </row>
    <row r="42" spans="1:79" x14ac:dyDescent="0.25">
      <c r="A42" s="39" t="s">
        <v>48</v>
      </c>
      <c r="B42" s="40">
        <f t="shared" si="0"/>
        <v>156635.80000000005</v>
      </c>
      <c r="C42" s="40">
        <f t="shared" si="0"/>
        <v>85711.848659999989</v>
      </c>
      <c r="D42" s="40">
        <f t="shared" si="1"/>
        <v>54.720471731238938</v>
      </c>
      <c r="E42" s="70">
        <v>28310.7</v>
      </c>
      <c r="F42" s="70">
        <v>14062</v>
      </c>
      <c r="G42" s="71">
        <f t="shared" si="2"/>
        <v>49.670266012497038</v>
      </c>
      <c r="H42" s="70">
        <v>1831.1</v>
      </c>
      <c r="I42" s="70">
        <v>892.20216000000005</v>
      </c>
      <c r="J42" s="71">
        <f t="shared" si="3"/>
        <v>48.724928185243847</v>
      </c>
      <c r="K42" s="70">
        <v>118.7</v>
      </c>
      <c r="L42" s="70">
        <v>49.24503</v>
      </c>
      <c r="M42" s="71">
        <f t="shared" si="4"/>
        <v>41.486967144060657</v>
      </c>
      <c r="N42" s="70">
        <v>117381.2</v>
      </c>
      <c r="O42" s="70">
        <v>66557.877999999997</v>
      </c>
      <c r="P42" s="71">
        <f t="shared" si="5"/>
        <v>56.702332230374196</v>
      </c>
      <c r="Q42" s="70"/>
      <c r="R42" s="70"/>
      <c r="S42" s="71"/>
      <c r="T42" s="70"/>
      <c r="U42" s="75"/>
      <c r="V42" s="71"/>
      <c r="W42" s="71"/>
      <c r="X42" s="71"/>
      <c r="Y42" s="71"/>
      <c r="Z42" s="76"/>
      <c r="AA42" s="76"/>
      <c r="AB42" s="76"/>
      <c r="AC42" s="70">
        <v>2815.2</v>
      </c>
      <c r="AD42" s="70">
        <v>1548.36</v>
      </c>
      <c r="AE42" s="70">
        <f t="shared" si="6"/>
        <v>55.000000000000007</v>
      </c>
      <c r="AF42" s="70">
        <v>751.2</v>
      </c>
      <c r="AG42" s="70">
        <v>373.29599999999999</v>
      </c>
      <c r="AH42" s="70">
        <f t="shared" si="7"/>
        <v>49.693290734824274</v>
      </c>
      <c r="AI42" s="70">
        <v>138.80000000000001</v>
      </c>
      <c r="AJ42" s="70">
        <v>53.978459999999998</v>
      </c>
      <c r="AK42" s="70">
        <f t="shared" si="8"/>
        <v>38.889380403458205</v>
      </c>
      <c r="AL42" s="70">
        <v>203.8</v>
      </c>
      <c r="AM42" s="70">
        <v>83.354349999999997</v>
      </c>
      <c r="AN42" s="70">
        <f t="shared" si="9"/>
        <v>40.900073601570163</v>
      </c>
      <c r="AO42" s="70"/>
      <c r="AP42" s="70"/>
      <c r="AQ42" s="70"/>
      <c r="AR42" s="70">
        <v>838.6</v>
      </c>
      <c r="AS42" s="70">
        <v>396</v>
      </c>
      <c r="AT42" s="70">
        <f t="shared" si="10"/>
        <v>47.221559742427857</v>
      </c>
      <c r="AU42" s="70">
        <v>2145</v>
      </c>
      <c r="AV42" s="70">
        <v>946.08387000000005</v>
      </c>
      <c r="AW42" s="70">
        <f t="shared" si="11"/>
        <v>44.106474125874129</v>
      </c>
      <c r="AX42" s="70">
        <v>197</v>
      </c>
      <c r="AY42" s="70">
        <v>73.097650000000002</v>
      </c>
      <c r="AZ42" s="70">
        <f t="shared" si="12"/>
        <v>37.105406091370554</v>
      </c>
      <c r="BA42" s="70">
        <v>185</v>
      </c>
      <c r="BB42" s="70">
        <v>76.815420000000003</v>
      </c>
      <c r="BC42" s="70">
        <f t="shared" si="13"/>
        <v>41.52184864864865</v>
      </c>
      <c r="BD42" s="70"/>
      <c r="BE42" s="70"/>
      <c r="BF42" s="70"/>
      <c r="BG42" s="70">
        <v>207.1</v>
      </c>
      <c r="BH42" s="70">
        <v>35.312150000000003</v>
      </c>
      <c r="BI42" s="70">
        <f t="shared" si="15"/>
        <v>17.050772573635925</v>
      </c>
      <c r="BJ42" s="70">
        <v>195.2</v>
      </c>
      <c r="BK42" s="70">
        <v>95.244299999999996</v>
      </c>
      <c r="BL42" s="70">
        <f t="shared" si="16"/>
        <v>48.79318647540984</v>
      </c>
      <c r="BM42" s="70">
        <v>195</v>
      </c>
      <c r="BN42" s="70">
        <v>92.187309999999997</v>
      </c>
      <c r="BO42" s="70">
        <f t="shared" si="17"/>
        <v>47.275543589743592</v>
      </c>
      <c r="BP42" s="70">
        <v>44.6</v>
      </c>
      <c r="BQ42" s="70">
        <v>0</v>
      </c>
      <c r="BR42" s="70">
        <f t="shared" si="18"/>
        <v>0</v>
      </c>
      <c r="BS42" s="70">
        <v>0.6</v>
      </c>
      <c r="BT42" s="70">
        <v>0</v>
      </c>
      <c r="BU42" s="70">
        <f t="shared" si="19"/>
        <v>0</v>
      </c>
      <c r="BV42" s="70">
        <v>1071</v>
      </c>
      <c r="BW42" s="70">
        <v>376.79396000000003</v>
      </c>
      <c r="BX42" s="74">
        <f t="shared" si="20"/>
        <v>35.181508870214756</v>
      </c>
      <c r="BY42" s="70">
        <v>6</v>
      </c>
      <c r="BZ42" s="70">
        <v>0</v>
      </c>
      <c r="CA42" s="74">
        <f t="shared" si="21"/>
        <v>0</v>
      </c>
    </row>
    <row r="43" spans="1:79" x14ac:dyDescent="0.25">
      <c r="A43" s="39" t="s">
        <v>49</v>
      </c>
      <c r="B43" s="40">
        <f t="shared" si="0"/>
        <v>164249.9</v>
      </c>
      <c r="C43" s="40">
        <f t="shared" si="0"/>
        <v>83624.035029999999</v>
      </c>
      <c r="D43" s="40">
        <f t="shared" si="1"/>
        <v>50.912685505440194</v>
      </c>
      <c r="E43" s="70">
        <v>23263.9</v>
      </c>
      <c r="F43" s="70">
        <v>11293.792949999999</v>
      </c>
      <c r="G43" s="71">
        <f t="shared" si="2"/>
        <v>48.546430091257264</v>
      </c>
      <c r="H43" s="70">
        <v>1813.4</v>
      </c>
      <c r="I43" s="70">
        <v>1309.3879300000001</v>
      </c>
      <c r="J43" s="71">
        <f t="shared" si="3"/>
        <v>72.206238557405982</v>
      </c>
      <c r="K43" s="70">
        <v>132.19999999999999</v>
      </c>
      <c r="L43" s="70">
        <v>59.63785</v>
      </c>
      <c r="M43" s="71">
        <f t="shared" si="4"/>
        <v>45.111838124054465</v>
      </c>
      <c r="N43" s="70">
        <v>125057.7</v>
      </c>
      <c r="O43" s="70">
        <v>64873.185279999998</v>
      </c>
      <c r="P43" s="71">
        <f t="shared" si="5"/>
        <v>51.874602907297998</v>
      </c>
      <c r="Q43" s="70">
        <v>1546</v>
      </c>
      <c r="R43" s="70">
        <v>833.3</v>
      </c>
      <c r="S43" s="71">
        <f t="shared" si="23"/>
        <v>53.900388098318238</v>
      </c>
      <c r="T43" s="70">
        <v>15.5</v>
      </c>
      <c r="U43" s="70">
        <v>5.2</v>
      </c>
      <c r="V43" s="71">
        <f t="shared" si="24"/>
        <v>33.548387096774199</v>
      </c>
      <c r="W43" s="71"/>
      <c r="X43" s="71"/>
      <c r="Y43" s="71"/>
      <c r="Z43" s="76"/>
      <c r="AA43" s="76"/>
      <c r="AB43" s="76"/>
      <c r="AC43" s="70">
        <v>3530.3</v>
      </c>
      <c r="AD43" s="70">
        <v>977.67579000000001</v>
      </c>
      <c r="AE43" s="70">
        <f t="shared" si="6"/>
        <v>27.693844432484489</v>
      </c>
      <c r="AF43" s="70">
        <v>1127.3</v>
      </c>
      <c r="AG43" s="70">
        <v>479.17480999999998</v>
      </c>
      <c r="AH43" s="70">
        <f t="shared" si="7"/>
        <v>42.506414441586088</v>
      </c>
      <c r="AI43" s="70">
        <v>92.5</v>
      </c>
      <c r="AJ43" s="70">
        <v>38.850990000000003</v>
      </c>
      <c r="AK43" s="70">
        <f t="shared" si="8"/>
        <v>42.001070270270276</v>
      </c>
      <c r="AL43" s="70">
        <v>203.8</v>
      </c>
      <c r="AM43" s="70">
        <v>98.700609999999998</v>
      </c>
      <c r="AN43" s="70">
        <f t="shared" si="9"/>
        <v>48.430132482826302</v>
      </c>
      <c r="AO43" s="70"/>
      <c r="AP43" s="70"/>
      <c r="AQ43" s="70"/>
      <c r="AR43" s="70">
        <v>968.6</v>
      </c>
      <c r="AS43" s="70">
        <v>462</v>
      </c>
      <c r="AT43" s="70">
        <f t="shared" si="10"/>
        <v>47.697708032211438</v>
      </c>
      <c r="AU43" s="70">
        <v>4045</v>
      </c>
      <c r="AV43" s="70">
        <v>2204.1305000000002</v>
      </c>
      <c r="AW43" s="70">
        <f t="shared" si="11"/>
        <v>54.490247218788632</v>
      </c>
      <c r="AX43" s="70">
        <v>197</v>
      </c>
      <c r="AY43" s="70">
        <v>92.593100000000007</v>
      </c>
      <c r="AZ43" s="70">
        <f t="shared" si="12"/>
        <v>47.001573604060916</v>
      </c>
      <c r="BA43" s="70">
        <v>370.1</v>
      </c>
      <c r="BB43" s="70">
        <v>133.81541000000001</v>
      </c>
      <c r="BC43" s="70">
        <f t="shared" si="13"/>
        <v>36.156554985139152</v>
      </c>
      <c r="BD43" s="70"/>
      <c r="BE43" s="70"/>
      <c r="BF43" s="70"/>
      <c r="BG43" s="70">
        <v>207.1</v>
      </c>
      <c r="BH43" s="70">
        <v>98.512020000000007</v>
      </c>
      <c r="BI43" s="70">
        <f t="shared" si="15"/>
        <v>47.567368421052635</v>
      </c>
      <c r="BJ43" s="70">
        <v>195.2</v>
      </c>
      <c r="BK43" s="70">
        <v>97.245239999999995</v>
      </c>
      <c r="BL43" s="70">
        <f t="shared" si="16"/>
        <v>49.81825819672131</v>
      </c>
      <c r="BM43" s="70">
        <v>195</v>
      </c>
      <c r="BN43" s="70">
        <v>120.4572</v>
      </c>
      <c r="BO43" s="70">
        <f t="shared" si="17"/>
        <v>61.772923076923078</v>
      </c>
      <c r="BP43" s="70">
        <v>153.69999999999999</v>
      </c>
      <c r="BQ43" s="70">
        <v>0</v>
      </c>
      <c r="BR43" s="70">
        <f t="shared" si="18"/>
        <v>0</v>
      </c>
      <c r="BS43" s="70">
        <v>2.2999999999999998</v>
      </c>
      <c r="BT43" s="70">
        <v>0</v>
      </c>
      <c r="BU43" s="70">
        <f t="shared" si="19"/>
        <v>0</v>
      </c>
      <c r="BV43" s="70">
        <v>1126</v>
      </c>
      <c r="BW43" s="70">
        <v>446.37535000000003</v>
      </c>
      <c r="BX43" s="74">
        <f t="shared" si="20"/>
        <v>39.642571047957375</v>
      </c>
      <c r="BY43" s="70">
        <v>7.3</v>
      </c>
      <c r="BZ43" s="70">
        <v>0</v>
      </c>
      <c r="CA43" s="74">
        <f t="shared" si="21"/>
        <v>0</v>
      </c>
    </row>
    <row r="44" spans="1:79" x14ac:dyDescent="0.25">
      <c r="A44" s="39" t="s">
        <v>50</v>
      </c>
      <c r="B44" s="40">
        <f t="shared" si="0"/>
        <v>1742479.8999999997</v>
      </c>
      <c r="C44" s="40">
        <f t="shared" si="0"/>
        <v>908514.47271</v>
      </c>
      <c r="D44" s="40">
        <f t="shared" si="1"/>
        <v>52.139165146754351</v>
      </c>
      <c r="E44" s="70">
        <v>503942.3</v>
      </c>
      <c r="F44" s="70">
        <v>225779.68164</v>
      </c>
      <c r="G44" s="71">
        <f t="shared" si="2"/>
        <v>44.802685077239992</v>
      </c>
      <c r="H44" s="70">
        <v>45039.6</v>
      </c>
      <c r="I44" s="70">
        <v>35957.364119999998</v>
      </c>
      <c r="J44" s="71">
        <f t="shared" si="3"/>
        <v>79.834998801055065</v>
      </c>
      <c r="K44" s="70">
        <v>1840.1</v>
      </c>
      <c r="L44" s="70">
        <v>724.87774000000002</v>
      </c>
      <c r="M44" s="71">
        <f t="shared" si="4"/>
        <v>39.393388402804199</v>
      </c>
      <c r="N44" s="70">
        <v>1031351.7</v>
      </c>
      <c r="O44" s="70">
        <v>568655.94421999995</v>
      </c>
      <c r="P44" s="71">
        <f t="shared" si="5"/>
        <v>55.136957084571634</v>
      </c>
      <c r="Q44" s="75"/>
      <c r="R44" s="75"/>
      <c r="S44" s="71"/>
      <c r="T44" s="75"/>
      <c r="U44" s="75"/>
      <c r="V44" s="71"/>
      <c r="W44" s="70">
        <v>9451.7000000000007</v>
      </c>
      <c r="X44" s="70">
        <v>3732.4</v>
      </c>
      <c r="Y44" s="70">
        <f>X44/W44*100</f>
        <v>39.489192420411143</v>
      </c>
      <c r="Z44" s="70">
        <v>94.5</v>
      </c>
      <c r="AA44" s="71">
        <v>33</v>
      </c>
      <c r="AB44" s="71">
        <f>AA44/Z44*100</f>
        <v>34.920634920634917</v>
      </c>
      <c r="AC44" s="70">
        <v>24808.5</v>
      </c>
      <c r="AD44" s="70">
        <v>11737.57516</v>
      </c>
      <c r="AE44" s="70">
        <f t="shared" si="6"/>
        <v>47.312716044903965</v>
      </c>
      <c r="AF44" s="70">
        <v>3029.7</v>
      </c>
      <c r="AG44" s="70">
        <v>1015.90097</v>
      </c>
      <c r="AH44" s="70">
        <f t="shared" si="7"/>
        <v>33.531404759547151</v>
      </c>
      <c r="AI44" s="70">
        <v>2338.1999999999998</v>
      </c>
      <c r="AJ44" s="70">
        <v>833.57560000000001</v>
      </c>
      <c r="AK44" s="70">
        <f t="shared" si="8"/>
        <v>35.650312205970408</v>
      </c>
      <c r="AL44" s="70">
        <v>1477.5</v>
      </c>
      <c r="AM44" s="70">
        <v>712.53520000000003</v>
      </c>
      <c r="AN44" s="70">
        <f t="shared" si="9"/>
        <v>48.225732656514388</v>
      </c>
      <c r="AO44" s="70">
        <v>1292.8</v>
      </c>
      <c r="AP44" s="70">
        <v>599.9</v>
      </c>
      <c r="AQ44" s="70">
        <f t="shared" si="22"/>
        <v>46.403155940594061</v>
      </c>
      <c r="AR44" s="70">
        <v>13145.2</v>
      </c>
      <c r="AS44" s="70">
        <v>6246</v>
      </c>
      <c r="AT44" s="70">
        <f t="shared" si="10"/>
        <v>47.515442899309249</v>
      </c>
      <c r="AU44" s="70">
        <v>90724.1</v>
      </c>
      <c r="AV44" s="70">
        <v>46376.482989999997</v>
      </c>
      <c r="AW44" s="70">
        <f t="shared" si="11"/>
        <v>51.11815161572283</v>
      </c>
      <c r="AX44" s="70">
        <v>3591.9</v>
      </c>
      <c r="AY44" s="70">
        <v>1706.1</v>
      </c>
      <c r="AZ44" s="70">
        <f t="shared" si="12"/>
        <v>47.498538378017201</v>
      </c>
      <c r="BA44" s="70">
        <v>5951.7</v>
      </c>
      <c r="BB44" s="70">
        <v>2730.0104900000001</v>
      </c>
      <c r="BC44" s="70">
        <f t="shared" si="13"/>
        <v>45.869423694070605</v>
      </c>
      <c r="BD44" s="70">
        <v>103.7</v>
      </c>
      <c r="BE44" s="70">
        <v>10.5</v>
      </c>
      <c r="BF44" s="70">
        <f t="shared" si="14"/>
        <v>10.125361620057859</v>
      </c>
      <c r="BG44" s="70">
        <v>1173.2</v>
      </c>
      <c r="BH44" s="70">
        <v>491.03079000000002</v>
      </c>
      <c r="BI44" s="70">
        <f t="shared" si="15"/>
        <v>41.853971189907945</v>
      </c>
      <c r="BJ44" s="70">
        <v>668.3</v>
      </c>
      <c r="BK44" s="70">
        <v>318.76486999999997</v>
      </c>
      <c r="BL44" s="70">
        <f t="shared" si="16"/>
        <v>47.697870716743978</v>
      </c>
      <c r="BM44" s="70">
        <v>445.1</v>
      </c>
      <c r="BN44" s="70">
        <v>171.17167000000001</v>
      </c>
      <c r="BO44" s="70">
        <f t="shared" si="17"/>
        <v>38.456901819815769</v>
      </c>
      <c r="BP44" s="70">
        <v>389.9</v>
      </c>
      <c r="BQ44" s="70">
        <v>44.3</v>
      </c>
      <c r="BR44" s="70">
        <f t="shared" si="18"/>
        <v>11.361887663503463</v>
      </c>
      <c r="BS44" s="70">
        <v>5.8</v>
      </c>
      <c r="BT44" s="70">
        <v>0.5</v>
      </c>
      <c r="BU44" s="70">
        <f t="shared" si="19"/>
        <v>8.6206896551724146</v>
      </c>
      <c r="BV44" s="70">
        <v>1535.9</v>
      </c>
      <c r="BW44" s="70">
        <v>636.85725000000002</v>
      </c>
      <c r="BX44" s="74">
        <f t="shared" si="20"/>
        <v>41.464760075525746</v>
      </c>
      <c r="BY44" s="70">
        <v>78.5</v>
      </c>
      <c r="BZ44" s="70">
        <v>0</v>
      </c>
      <c r="CA44" s="74">
        <f t="shared" si="21"/>
        <v>0</v>
      </c>
    </row>
    <row r="45" spans="1:79" ht="43.5" x14ac:dyDescent="0.25">
      <c r="A45" s="77" t="s">
        <v>51</v>
      </c>
      <c r="B45" s="78">
        <f>SUM(B7:B44)</f>
        <v>11651412.699999999</v>
      </c>
      <c r="C45" s="78">
        <f>SUM(C7:C44)</f>
        <v>6116753.1078399988</v>
      </c>
      <c r="D45" s="78">
        <f t="shared" si="1"/>
        <v>52.497952525876968</v>
      </c>
      <c r="E45" s="79">
        <f>SUM(E7:E44)</f>
        <v>2722737</v>
      </c>
      <c r="F45" s="79">
        <f>SUM(F7:F44)</f>
        <v>1247739.3759299999</v>
      </c>
      <c r="G45" s="79">
        <f>F45/E45*100</f>
        <v>45.826658099184748</v>
      </c>
      <c r="H45" s="79">
        <f>SUM(H7:H44)</f>
        <v>182244.4</v>
      </c>
      <c r="I45" s="79">
        <f>SUM(I7:I44)</f>
        <v>120028.84993</v>
      </c>
      <c r="J45" s="79">
        <f>I45/H45*100</f>
        <v>65.861474991824167</v>
      </c>
      <c r="K45" s="79">
        <f>SUM(K7:K44)</f>
        <v>9722.9999999999982</v>
      </c>
      <c r="L45" s="79">
        <f>SUM(L7:L44)</f>
        <v>3954.2552000000005</v>
      </c>
      <c r="M45" s="79">
        <f>L45/K45*100</f>
        <v>40.669085673146164</v>
      </c>
      <c r="N45" s="79">
        <f>SUM(N7:N44)</f>
        <v>7774391.7000000002</v>
      </c>
      <c r="O45" s="79">
        <f>SUM(O7:O44)</f>
        <v>4297511.201700001</v>
      </c>
      <c r="P45" s="79">
        <f>O45/N45*100</f>
        <v>55.277780790232121</v>
      </c>
      <c r="Q45" s="79">
        <f t="shared" ref="Q45:R45" si="25">SUM(Q7:Q44)</f>
        <v>24658</v>
      </c>
      <c r="R45" s="79">
        <f t="shared" si="25"/>
        <v>10379</v>
      </c>
      <c r="S45" s="79">
        <f t="shared" si="23"/>
        <v>42.091816043474736</v>
      </c>
      <c r="T45" s="79">
        <f t="shared" ref="T45:U45" si="26">SUM(T7:T44)</f>
        <v>246.60000000000002</v>
      </c>
      <c r="U45" s="79">
        <f t="shared" si="26"/>
        <v>109.5</v>
      </c>
      <c r="V45" s="79">
        <f t="shared" si="24"/>
        <v>44.403892944038923</v>
      </c>
      <c r="W45" s="79">
        <f t="shared" ref="W45:X45" si="27">SUM(W7:W44)</f>
        <v>9451.7000000000007</v>
      </c>
      <c r="X45" s="79">
        <f t="shared" si="27"/>
        <v>3732.4</v>
      </c>
      <c r="Y45" s="79">
        <f t="shared" ref="Y45:Y51" si="28">X45/W45*100</f>
        <v>39.489192420411143</v>
      </c>
      <c r="Z45" s="79">
        <f t="shared" ref="Z45" si="29">SUM(Z7:Z44)</f>
        <v>94.5</v>
      </c>
      <c r="AA45" s="79">
        <f t="shared" ref="AA45" si="30">SUM(AA7:AA44)</f>
        <v>33</v>
      </c>
      <c r="AB45" s="79">
        <f t="shared" ref="AB45:AB51" si="31">AA45/Z45*100</f>
        <v>34.920634920634917</v>
      </c>
      <c r="AC45" s="79">
        <f t="shared" ref="AC45" si="32">SUM(AC7:AC44)</f>
        <v>196025.99999999997</v>
      </c>
      <c r="AD45" s="79">
        <f t="shared" ref="AD45" si="33">SUM(AD7:AD44)</f>
        <v>91463.586310000013</v>
      </c>
      <c r="AE45" s="79">
        <f t="shared" si="6"/>
        <v>46.658905609459985</v>
      </c>
      <c r="AF45" s="79">
        <f t="shared" ref="AF45:AG45" si="34">SUM(AF7:AF44)</f>
        <v>57948.799999999996</v>
      </c>
      <c r="AG45" s="79">
        <f t="shared" si="34"/>
        <v>24694.064280000002</v>
      </c>
      <c r="AH45" s="79">
        <f t="shared" si="7"/>
        <v>42.61359041084544</v>
      </c>
      <c r="AI45" s="79">
        <f t="shared" ref="AI45:AJ45" si="35">SUM(AI7:AI44)</f>
        <v>10502.000000000002</v>
      </c>
      <c r="AJ45" s="79">
        <f t="shared" si="35"/>
        <v>4038.0868899999996</v>
      </c>
      <c r="AK45" s="79">
        <f t="shared" si="8"/>
        <v>38.450646448295551</v>
      </c>
      <c r="AL45" s="79">
        <f t="shared" ref="AL45:BW45" si="36">SUM(AL7:AL44)</f>
        <v>13307.299999999996</v>
      </c>
      <c r="AM45" s="79">
        <f t="shared" si="36"/>
        <v>5868.6065500000004</v>
      </c>
      <c r="AN45" s="79">
        <f t="shared" si="9"/>
        <v>44.100655655166733</v>
      </c>
      <c r="AO45" s="79">
        <f t="shared" si="36"/>
        <v>7279.5</v>
      </c>
      <c r="AP45" s="79">
        <f t="shared" si="36"/>
        <v>3224.6</v>
      </c>
      <c r="AQ45" s="79">
        <f t="shared" si="22"/>
        <v>44.296998420221165</v>
      </c>
      <c r="AR45" s="79">
        <f t="shared" si="36"/>
        <v>69295.599999999991</v>
      </c>
      <c r="AS45" s="79">
        <f t="shared" si="36"/>
        <v>32929</v>
      </c>
      <c r="AT45" s="79">
        <f t="shared" si="10"/>
        <v>47.519611634793556</v>
      </c>
      <c r="AU45" s="79">
        <f t="shared" si="36"/>
        <v>455394.19999999995</v>
      </c>
      <c r="AV45" s="79">
        <f t="shared" si="36"/>
        <v>223371.02556999994</v>
      </c>
      <c r="AW45" s="79">
        <f t="shared" si="11"/>
        <v>49.050037433502659</v>
      </c>
      <c r="AX45" s="79">
        <f t="shared" si="36"/>
        <v>23790.9</v>
      </c>
      <c r="AY45" s="79">
        <f t="shared" si="36"/>
        <v>9954.3225999999977</v>
      </c>
      <c r="AZ45" s="79">
        <f t="shared" si="12"/>
        <v>41.840882858571966</v>
      </c>
      <c r="BA45" s="79">
        <f t="shared" si="36"/>
        <v>26738.099999999995</v>
      </c>
      <c r="BB45" s="79">
        <f t="shared" si="36"/>
        <v>11972.721470000002</v>
      </c>
      <c r="BC45" s="79">
        <f>BB45/BA45*100</f>
        <v>44.777757095679966</v>
      </c>
      <c r="BD45" s="79">
        <f t="shared" si="36"/>
        <v>963.80000000000018</v>
      </c>
      <c r="BE45" s="79">
        <f t="shared" si="36"/>
        <v>196.90000000000003</v>
      </c>
      <c r="BF45" s="79">
        <f t="shared" si="14"/>
        <v>20.429549699107699</v>
      </c>
      <c r="BG45" s="79">
        <f t="shared" si="36"/>
        <v>10710.600000000008</v>
      </c>
      <c r="BH45" s="79">
        <f t="shared" si="36"/>
        <v>4460.4624200000007</v>
      </c>
      <c r="BI45" s="79">
        <f t="shared" si="15"/>
        <v>41.645308572815694</v>
      </c>
      <c r="BJ45" s="79">
        <f t="shared" si="36"/>
        <v>8889.3999999999942</v>
      </c>
      <c r="BK45" s="79">
        <f t="shared" si="36"/>
        <v>3680.8752399999994</v>
      </c>
      <c r="BL45" s="79">
        <f t="shared" si="16"/>
        <v>41.407465520732579</v>
      </c>
      <c r="BM45" s="79">
        <f t="shared" si="36"/>
        <v>8008.6</v>
      </c>
      <c r="BN45" s="79">
        <f t="shared" si="36"/>
        <v>3352.7084799999998</v>
      </c>
      <c r="BO45" s="79">
        <f t="shared" si="17"/>
        <v>41.863852358714375</v>
      </c>
      <c r="BP45" s="79">
        <f t="shared" si="36"/>
        <v>3068.6999999999985</v>
      </c>
      <c r="BQ45" s="79">
        <f t="shared" si="36"/>
        <v>174.2</v>
      </c>
      <c r="BR45" s="79">
        <f t="shared" si="18"/>
        <v>5.6766709029882385</v>
      </c>
      <c r="BS45" s="79">
        <f t="shared" si="36"/>
        <v>44.300000000000004</v>
      </c>
      <c r="BT45" s="79">
        <f t="shared" si="36"/>
        <v>1.1000000000000001</v>
      </c>
      <c r="BU45" s="79">
        <f t="shared" si="19"/>
        <v>2.4830699774266365</v>
      </c>
      <c r="BV45" s="79">
        <f t="shared" si="36"/>
        <v>35408.1</v>
      </c>
      <c r="BW45" s="79">
        <f t="shared" si="36"/>
        <v>13883.26527</v>
      </c>
      <c r="BX45" s="80">
        <f t="shared" si="20"/>
        <v>39.209291856947985</v>
      </c>
      <c r="BY45" s="79">
        <f t="shared" ref="BY45:CA45" si="37">SUM(BY7:BY44)</f>
        <v>489.90000000000009</v>
      </c>
      <c r="BZ45" s="79">
        <f t="shared" si="37"/>
        <v>0</v>
      </c>
      <c r="CA45" s="80">
        <f t="shared" si="21"/>
        <v>0</v>
      </c>
    </row>
    <row r="46" spans="1:79" x14ac:dyDescent="0.25">
      <c r="A46" s="39" t="s">
        <v>52</v>
      </c>
      <c r="B46" s="40">
        <f>E46+H46+K46+N46+Q46+T46+W46+Z46+AC46+AF46+AI46+AL46+AO46+AR46+AU46+AX46+BA46+BD46+BG46+BJ46+BM46+BP46+BS46+BV46+BY46</f>
        <v>4544989.1999999974</v>
      </c>
      <c r="C46" s="40">
        <f>F46+I46+L46+O46+R46+U46+X46+AA46+AD46+AG46+AJ46+AM46+AP46+AS46+AV46+AY46+BB46+BE46+BH46+BK46+BN46+BQ46+BT46+BW46+BZ46</f>
        <v>2475865.75697</v>
      </c>
      <c r="D46" s="40">
        <f t="shared" si="1"/>
        <v>54.474623547400327</v>
      </c>
      <c r="E46" s="70">
        <v>1352766</v>
      </c>
      <c r="F46" s="70">
        <v>677896.3</v>
      </c>
      <c r="G46" s="71">
        <f>F46/E46*100</f>
        <v>50.111867093052311</v>
      </c>
      <c r="H46" s="70">
        <v>143516.79999999999</v>
      </c>
      <c r="I46" s="70">
        <v>90714.153309999994</v>
      </c>
      <c r="J46" s="71">
        <f>I46/H46*100</f>
        <v>63.208037881279409</v>
      </c>
      <c r="K46" s="70">
        <v>5063.7</v>
      </c>
      <c r="L46" s="70">
        <v>2449.5010000000002</v>
      </c>
      <c r="M46" s="71">
        <f>L46/K46*100</f>
        <v>48.373738570610428</v>
      </c>
      <c r="N46" s="70">
        <v>2557578.1</v>
      </c>
      <c r="O46" s="70">
        <v>1464321.1529999999</v>
      </c>
      <c r="P46" s="71">
        <f>O46/N46*100</f>
        <v>57.254210653430285</v>
      </c>
      <c r="Q46" s="70">
        <v>49661.4</v>
      </c>
      <c r="R46" s="70">
        <v>24750.799999999999</v>
      </c>
      <c r="S46" s="71">
        <f>R46/Q46*100</f>
        <v>49.839110456008086</v>
      </c>
      <c r="T46" s="70">
        <v>496.6</v>
      </c>
      <c r="U46" s="70">
        <v>173.7</v>
      </c>
      <c r="V46" s="71">
        <f t="shared" si="24"/>
        <v>34.977849375755135</v>
      </c>
      <c r="W46" s="70">
        <v>20371.3</v>
      </c>
      <c r="X46" s="70">
        <v>7758.5</v>
      </c>
      <c r="Y46" s="70">
        <f t="shared" si="28"/>
        <v>38.085443737022182</v>
      </c>
      <c r="Z46" s="70">
        <v>203.7</v>
      </c>
      <c r="AA46" s="71">
        <v>21.4</v>
      </c>
      <c r="AB46" s="71">
        <f t="shared" si="31"/>
        <v>10.505645557191949</v>
      </c>
      <c r="AC46" s="70">
        <v>70201.7</v>
      </c>
      <c r="AD46" s="70">
        <v>30052.616999999998</v>
      </c>
      <c r="AE46" s="70">
        <f t="shared" si="6"/>
        <v>42.808959042302391</v>
      </c>
      <c r="AF46" s="70">
        <v>13867.8</v>
      </c>
      <c r="AG46" s="70">
        <v>7042.5540000000001</v>
      </c>
      <c r="AH46" s="70">
        <f t="shared" si="7"/>
        <v>50.783498464067847</v>
      </c>
      <c r="AI46" s="70">
        <v>6323.8</v>
      </c>
      <c r="AJ46" s="71">
        <v>3332.6603700000001</v>
      </c>
      <c r="AK46" s="70">
        <f t="shared" si="8"/>
        <v>52.70028100192922</v>
      </c>
      <c r="AL46" s="70">
        <v>3789.6</v>
      </c>
      <c r="AM46" s="70">
        <v>1737.2072800000001</v>
      </c>
      <c r="AN46" s="70">
        <f t="shared" si="9"/>
        <v>45.841441840827528</v>
      </c>
      <c r="AO46" s="70">
        <v>1935.6</v>
      </c>
      <c r="AP46" s="70">
        <v>919.4</v>
      </c>
      <c r="AQ46" s="70">
        <f t="shared" si="22"/>
        <v>47.499483364331475</v>
      </c>
      <c r="AR46" s="70"/>
      <c r="AS46" s="70"/>
      <c r="AT46" s="70"/>
      <c r="AU46" s="70">
        <v>279174.2</v>
      </c>
      <c r="AV46" s="70">
        <v>146079.05286</v>
      </c>
      <c r="AW46" s="70">
        <f t="shared" si="11"/>
        <v>52.325412899902638</v>
      </c>
      <c r="AX46" s="70">
        <v>14624.1</v>
      </c>
      <c r="AY46" s="70">
        <v>6946.4475000000002</v>
      </c>
      <c r="AZ46" s="70">
        <f t="shared" si="12"/>
        <v>47.5</v>
      </c>
      <c r="BA46" s="70">
        <v>14879.3</v>
      </c>
      <c r="BB46" s="70">
        <v>7495.8477999999996</v>
      </c>
      <c r="BC46" s="70">
        <f>BB46/BA46*100</f>
        <v>50.377691154825833</v>
      </c>
      <c r="BD46" s="70">
        <v>799.9</v>
      </c>
      <c r="BE46" s="70">
        <v>181.9</v>
      </c>
      <c r="BF46" s="70">
        <f t="shared" si="14"/>
        <v>22.740342542817853</v>
      </c>
      <c r="BG46" s="70">
        <v>1877.1</v>
      </c>
      <c r="BH46" s="70">
        <v>872.00955999999996</v>
      </c>
      <c r="BI46" s="70">
        <f t="shared" si="15"/>
        <v>46.455146768952105</v>
      </c>
      <c r="BJ46" s="70">
        <v>1336.6</v>
      </c>
      <c r="BK46" s="70">
        <v>549.94745999999998</v>
      </c>
      <c r="BL46" s="70">
        <f t="shared" si="16"/>
        <v>41.145253628609908</v>
      </c>
      <c r="BM46" s="70">
        <v>890.2</v>
      </c>
      <c r="BN46" s="70">
        <v>420.60583000000003</v>
      </c>
      <c r="BO46" s="70">
        <f t="shared" si="17"/>
        <v>47.248464390024715</v>
      </c>
      <c r="BP46" s="70">
        <v>5235.8</v>
      </c>
      <c r="BQ46" s="70">
        <v>2150</v>
      </c>
      <c r="BR46" s="70">
        <f t="shared" si="18"/>
        <v>41.063447801673099</v>
      </c>
      <c r="BS46" s="70">
        <v>77.599999999999994</v>
      </c>
      <c r="BT46" s="70">
        <v>0</v>
      </c>
      <c r="BU46" s="70">
        <f t="shared" si="19"/>
        <v>0</v>
      </c>
      <c r="BV46" s="70"/>
      <c r="BW46" s="70"/>
      <c r="BX46" s="74"/>
      <c r="BY46" s="70">
        <v>318.3</v>
      </c>
      <c r="BZ46" s="70">
        <v>0</v>
      </c>
      <c r="CA46" s="74"/>
    </row>
    <row r="47" spans="1:79" x14ac:dyDescent="0.25">
      <c r="A47" s="39" t="s">
        <v>53</v>
      </c>
      <c r="B47" s="40">
        <f t="shared" ref="B47:C49" si="38">E47+H47+K47+N47+Q47+T47+W47+Z47+AC47+AF47+AI47+AL47+AO47+AR47+AU47+AX47+BA47+BD47+BG47+BJ47+BM47+BP47+BS47+BV47+BY47</f>
        <v>22870.000000000004</v>
      </c>
      <c r="C47" s="40">
        <f t="shared" si="38"/>
        <v>11653.92446</v>
      </c>
      <c r="D47" s="40">
        <f t="shared" si="1"/>
        <v>50.957256055968514</v>
      </c>
      <c r="E47" s="70">
        <v>9068.7000000000007</v>
      </c>
      <c r="F47" s="70">
        <v>3901.36</v>
      </c>
      <c r="G47" s="71">
        <f t="shared" ref="G47:G49" si="39">F47/E47*100</f>
        <v>43.020058001698146</v>
      </c>
      <c r="H47" s="70">
        <v>286.2</v>
      </c>
      <c r="I47" s="70">
        <v>162.50156999999999</v>
      </c>
      <c r="J47" s="71">
        <f t="shared" ref="J47:J49" si="40">I47/H47*100</f>
        <v>56.779025157232695</v>
      </c>
      <c r="K47" s="70">
        <v>21.1</v>
      </c>
      <c r="L47" s="70">
        <v>11.455719999999999</v>
      </c>
      <c r="M47" s="71">
        <f t="shared" ref="M47:M49" si="41">L47/K47*100</f>
        <v>54.292511848341228</v>
      </c>
      <c r="N47" s="70">
        <v>11135.3</v>
      </c>
      <c r="O47" s="70">
        <v>6468.61</v>
      </c>
      <c r="P47" s="71">
        <f t="shared" ref="P47:P51" si="42">O47/N47*100</f>
        <v>58.091025836753388</v>
      </c>
      <c r="Q47" s="75"/>
      <c r="R47" s="75"/>
      <c r="S47" s="71"/>
      <c r="T47" s="75"/>
      <c r="U47" s="75"/>
      <c r="V47" s="71"/>
      <c r="W47" s="71"/>
      <c r="X47" s="71"/>
      <c r="Y47" s="70"/>
      <c r="Z47" s="71"/>
      <c r="AA47" s="71"/>
      <c r="AB47" s="71"/>
      <c r="AC47" s="70">
        <v>294.39999999999998</v>
      </c>
      <c r="AD47" s="70">
        <v>97.703999999999994</v>
      </c>
      <c r="AE47" s="70">
        <f t="shared" si="6"/>
        <v>33.1875</v>
      </c>
      <c r="AF47" s="70">
        <v>77.900000000000006</v>
      </c>
      <c r="AG47" s="70">
        <v>37.198</v>
      </c>
      <c r="AH47" s="70">
        <f t="shared" si="7"/>
        <v>47.75096277278562</v>
      </c>
      <c r="AI47" s="70">
        <v>46.3</v>
      </c>
      <c r="AJ47" s="71">
        <v>19.693999999999999</v>
      </c>
      <c r="AK47" s="70">
        <f t="shared" si="8"/>
        <v>42.535637149028076</v>
      </c>
      <c r="AL47" s="70">
        <v>203.8</v>
      </c>
      <c r="AM47" s="70">
        <v>100.26087</v>
      </c>
      <c r="AN47" s="70">
        <f t="shared" si="9"/>
        <v>49.195716388616283</v>
      </c>
      <c r="AO47" s="70"/>
      <c r="AP47" s="70"/>
      <c r="AQ47" s="70"/>
      <c r="AR47" s="70"/>
      <c r="AS47" s="70"/>
      <c r="AT47" s="70"/>
      <c r="AU47" s="70">
        <v>229.4</v>
      </c>
      <c r="AV47" s="70">
        <v>172.18405000000001</v>
      </c>
      <c r="AW47" s="70">
        <f t="shared" si="11"/>
        <v>75.058435047951178</v>
      </c>
      <c r="AX47" s="70">
        <v>197</v>
      </c>
      <c r="AY47" s="70">
        <v>80.963489999999993</v>
      </c>
      <c r="AZ47" s="70">
        <f t="shared" si="12"/>
        <v>41.098218274111673</v>
      </c>
      <c r="BA47" s="70">
        <v>185</v>
      </c>
      <c r="BB47" s="70">
        <v>96.3</v>
      </c>
      <c r="BC47" s="70">
        <f t="shared" ref="BC47:BC51" si="43">BB47/BA47*100</f>
        <v>52.054054054054056</v>
      </c>
      <c r="BD47" s="70"/>
      <c r="BE47" s="70"/>
      <c r="BF47" s="70"/>
      <c r="BG47" s="70">
        <v>621.29999999999995</v>
      </c>
      <c r="BH47" s="70">
        <v>289.18466000000001</v>
      </c>
      <c r="BI47" s="70">
        <f t="shared" si="15"/>
        <v>46.545092547883478</v>
      </c>
      <c r="BJ47" s="70">
        <v>195.2</v>
      </c>
      <c r="BK47" s="70">
        <v>90.705119999999994</v>
      </c>
      <c r="BL47" s="70">
        <f t="shared" si="16"/>
        <v>46.4677868852459</v>
      </c>
      <c r="BM47" s="70">
        <v>195</v>
      </c>
      <c r="BN47" s="70">
        <v>92.625</v>
      </c>
      <c r="BO47" s="70">
        <f t="shared" si="17"/>
        <v>47.5</v>
      </c>
      <c r="BP47" s="70">
        <v>44.6</v>
      </c>
      <c r="BQ47" s="70">
        <v>0</v>
      </c>
      <c r="BR47" s="70">
        <f t="shared" si="18"/>
        <v>0</v>
      </c>
      <c r="BS47" s="70">
        <v>0.6</v>
      </c>
      <c r="BT47" s="70">
        <v>0</v>
      </c>
      <c r="BU47" s="70">
        <f t="shared" si="19"/>
        <v>0</v>
      </c>
      <c r="BV47" s="70">
        <v>67.7</v>
      </c>
      <c r="BW47" s="70">
        <v>33.177979999999998</v>
      </c>
      <c r="BX47" s="74">
        <f t="shared" si="20"/>
        <v>49.007355982274738</v>
      </c>
      <c r="BY47" s="70">
        <v>0.5</v>
      </c>
      <c r="BZ47" s="70">
        <v>0</v>
      </c>
      <c r="CA47" s="74">
        <f t="shared" ref="CA47:CA51" si="44">BZ47/BY47*100</f>
        <v>0</v>
      </c>
    </row>
    <row r="48" spans="1:79" x14ac:dyDescent="0.25">
      <c r="A48" s="39" t="s">
        <v>54</v>
      </c>
      <c r="B48" s="40">
        <f t="shared" si="38"/>
        <v>95339.7</v>
      </c>
      <c r="C48" s="40">
        <f t="shared" si="38"/>
        <v>45798.046660000007</v>
      </c>
      <c r="D48" s="40">
        <f t="shared" si="1"/>
        <v>48.036701038497085</v>
      </c>
      <c r="E48" s="70">
        <v>35872</v>
      </c>
      <c r="F48" s="70">
        <v>16680.91041</v>
      </c>
      <c r="G48" s="71">
        <f t="shared" si="39"/>
        <v>46.501199849464761</v>
      </c>
      <c r="H48" s="70">
        <v>3439.5</v>
      </c>
      <c r="I48" s="70">
        <v>1270.39528</v>
      </c>
      <c r="J48" s="71">
        <f t="shared" si="40"/>
        <v>36.935463875563308</v>
      </c>
      <c r="K48" s="70">
        <v>192.6</v>
      </c>
      <c r="L48" s="70">
        <v>48.73433</v>
      </c>
      <c r="M48" s="71">
        <f t="shared" si="41"/>
        <v>25.303390446521291</v>
      </c>
      <c r="N48" s="70">
        <v>52189.7</v>
      </c>
      <c r="O48" s="70">
        <v>26200.7</v>
      </c>
      <c r="P48" s="71">
        <f t="shared" si="42"/>
        <v>50.202817797381485</v>
      </c>
      <c r="Q48" s="75"/>
      <c r="R48" s="75"/>
      <c r="S48" s="71"/>
      <c r="T48" s="75"/>
      <c r="U48" s="75"/>
      <c r="V48" s="71"/>
      <c r="W48" s="71"/>
      <c r="X48" s="71"/>
      <c r="Y48" s="70"/>
      <c r="Z48" s="71"/>
      <c r="AA48" s="71"/>
      <c r="AB48" s="71"/>
      <c r="AC48" s="70">
        <v>1155.7</v>
      </c>
      <c r="AD48" s="70">
        <v>431.88740000000001</v>
      </c>
      <c r="AE48" s="70">
        <f t="shared" si="6"/>
        <v>37.370199878861293</v>
      </c>
      <c r="AF48" s="70">
        <v>213.6</v>
      </c>
      <c r="AG48" s="70">
        <v>78.75994</v>
      </c>
      <c r="AH48" s="70">
        <f t="shared" si="7"/>
        <v>36.87263108614232</v>
      </c>
      <c r="AI48" s="70">
        <v>92.5</v>
      </c>
      <c r="AJ48" s="71">
        <v>43.860460000000003</v>
      </c>
      <c r="AK48" s="70">
        <f t="shared" si="8"/>
        <v>47.416713513513521</v>
      </c>
      <c r="AL48" s="70">
        <v>203.8</v>
      </c>
      <c r="AM48" s="70">
        <v>101.9</v>
      </c>
      <c r="AN48" s="70">
        <f t="shared" si="9"/>
        <v>50</v>
      </c>
      <c r="AO48" s="70"/>
      <c r="AP48" s="70"/>
      <c r="AQ48" s="70"/>
      <c r="AR48" s="70"/>
      <c r="AS48" s="70"/>
      <c r="AT48" s="70"/>
      <c r="AU48" s="70">
        <v>797.7</v>
      </c>
      <c r="AV48" s="70">
        <v>439.15555999999998</v>
      </c>
      <c r="AW48" s="70">
        <f t="shared" si="11"/>
        <v>55.052721574526764</v>
      </c>
      <c r="AX48" s="70">
        <v>197</v>
      </c>
      <c r="AY48" s="70">
        <v>81.619190000000003</v>
      </c>
      <c r="AZ48" s="70">
        <f t="shared" si="12"/>
        <v>41.431060913705586</v>
      </c>
      <c r="BA48" s="70">
        <v>185</v>
      </c>
      <c r="BB48" s="70">
        <v>86.379779999999997</v>
      </c>
      <c r="BC48" s="70">
        <f t="shared" si="43"/>
        <v>46.69177297297297</v>
      </c>
      <c r="BD48" s="70"/>
      <c r="BE48" s="70"/>
      <c r="BF48" s="70"/>
      <c r="BG48" s="70">
        <v>207.1</v>
      </c>
      <c r="BH48" s="70">
        <v>101.57221</v>
      </c>
      <c r="BI48" s="70">
        <f t="shared" si="15"/>
        <v>49.045007242877837</v>
      </c>
      <c r="BJ48" s="70">
        <v>195.2</v>
      </c>
      <c r="BK48" s="70">
        <v>51.125149999999998</v>
      </c>
      <c r="BL48" s="70">
        <f t="shared" si="16"/>
        <v>26.19116290983607</v>
      </c>
      <c r="BM48" s="70">
        <v>195</v>
      </c>
      <c r="BN48" s="70">
        <v>105.95251</v>
      </c>
      <c r="BO48" s="70">
        <f t="shared" si="17"/>
        <v>54.334620512820521</v>
      </c>
      <c r="BP48" s="70">
        <v>44.6</v>
      </c>
      <c r="BQ48" s="70">
        <v>0</v>
      </c>
      <c r="BR48" s="70">
        <f t="shared" si="18"/>
        <v>0</v>
      </c>
      <c r="BS48" s="70">
        <v>0.6</v>
      </c>
      <c r="BT48" s="70">
        <v>0</v>
      </c>
      <c r="BU48" s="70">
        <f t="shared" si="19"/>
        <v>0</v>
      </c>
      <c r="BV48" s="70">
        <v>153.9</v>
      </c>
      <c r="BW48" s="70">
        <v>75.094440000000006</v>
      </c>
      <c r="BX48" s="74">
        <f t="shared" si="20"/>
        <v>48.794307992202732</v>
      </c>
      <c r="BY48" s="70">
        <v>4.2</v>
      </c>
      <c r="BZ48" s="70">
        <v>0</v>
      </c>
      <c r="CA48" s="74">
        <f t="shared" si="44"/>
        <v>0</v>
      </c>
    </row>
    <row r="49" spans="1:79" x14ac:dyDescent="0.25">
      <c r="A49" s="39" t="s">
        <v>55</v>
      </c>
      <c r="B49" s="40">
        <f t="shared" si="38"/>
        <v>58452.000000000007</v>
      </c>
      <c r="C49" s="40">
        <f t="shared" si="38"/>
        <v>30464.816709999999</v>
      </c>
      <c r="D49" s="40">
        <f t="shared" si="1"/>
        <v>52.119374375556006</v>
      </c>
      <c r="E49" s="70">
        <v>25127.1</v>
      </c>
      <c r="F49" s="70">
        <v>11969</v>
      </c>
      <c r="G49" s="71">
        <f t="shared" si="39"/>
        <v>47.633829610261436</v>
      </c>
      <c r="H49" s="70">
        <v>940.2</v>
      </c>
      <c r="I49" s="70">
        <v>612.89012000000002</v>
      </c>
      <c r="J49" s="71">
        <f t="shared" si="40"/>
        <v>65.187206977238887</v>
      </c>
      <c r="K49" s="70">
        <v>45.4</v>
      </c>
      <c r="L49" s="70">
        <v>17.518149999999999</v>
      </c>
      <c r="M49" s="71">
        <f t="shared" si="41"/>
        <v>38.586233480176205</v>
      </c>
      <c r="N49" s="70">
        <v>27833.9</v>
      </c>
      <c r="O49" s="70">
        <v>15750.272999999999</v>
      </c>
      <c r="P49" s="71">
        <f t="shared" si="42"/>
        <v>56.586655121991527</v>
      </c>
      <c r="Q49" s="75"/>
      <c r="R49" s="75"/>
      <c r="S49" s="71"/>
      <c r="T49" s="75"/>
      <c r="U49" s="75"/>
      <c r="V49" s="71"/>
      <c r="W49" s="71"/>
      <c r="X49" s="71"/>
      <c r="Y49" s="70"/>
      <c r="Z49" s="71"/>
      <c r="AA49" s="71"/>
      <c r="AB49" s="71"/>
      <c r="AC49" s="70">
        <v>671.7</v>
      </c>
      <c r="AD49" s="70">
        <v>369.435</v>
      </c>
      <c r="AE49" s="70">
        <f t="shared" si="6"/>
        <v>54.999999999999993</v>
      </c>
      <c r="AF49" s="70">
        <v>292.89999999999998</v>
      </c>
      <c r="AG49" s="70">
        <v>146.5</v>
      </c>
      <c r="AH49" s="70">
        <f t="shared" si="7"/>
        <v>50.017070672584509</v>
      </c>
      <c r="AI49" s="70">
        <v>46.3</v>
      </c>
      <c r="AJ49" s="71">
        <v>18.80979</v>
      </c>
      <c r="AK49" s="70">
        <f t="shared" si="8"/>
        <v>40.625896328293734</v>
      </c>
      <c r="AL49" s="70">
        <v>203.8</v>
      </c>
      <c r="AM49" s="70">
        <v>89.920270000000002</v>
      </c>
      <c r="AN49" s="70">
        <f t="shared" si="9"/>
        <v>44.121820412168795</v>
      </c>
      <c r="AO49" s="70"/>
      <c r="AP49" s="70"/>
      <c r="AQ49" s="70"/>
      <c r="AR49" s="70"/>
      <c r="AS49" s="70"/>
      <c r="AT49" s="70"/>
      <c r="AU49" s="70">
        <v>2110.4</v>
      </c>
      <c r="AV49" s="70">
        <v>1038.9108100000001</v>
      </c>
      <c r="AW49" s="70">
        <f t="shared" si="11"/>
        <v>49.228146796815771</v>
      </c>
      <c r="AX49" s="70">
        <v>197</v>
      </c>
      <c r="AY49" s="70">
        <v>93.546360000000007</v>
      </c>
      <c r="AZ49" s="70">
        <f t="shared" si="12"/>
        <v>47.485461928934015</v>
      </c>
      <c r="BA49" s="70">
        <v>185</v>
      </c>
      <c r="BB49" s="70">
        <v>37.549390000000002</v>
      </c>
      <c r="BC49" s="70">
        <f t="shared" si="43"/>
        <v>20.29696756756757</v>
      </c>
      <c r="BD49" s="70"/>
      <c r="BE49" s="70"/>
      <c r="BF49" s="70"/>
      <c r="BG49" s="70">
        <v>207.1</v>
      </c>
      <c r="BH49" s="70">
        <v>90.556650000000005</v>
      </c>
      <c r="BI49" s="70">
        <f t="shared" si="15"/>
        <v>43.726050217286335</v>
      </c>
      <c r="BJ49" s="70">
        <v>195.2</v>
      </c>
      <c r="BK49" s="70">
        <v>86.839420000000004</v>
      </c>
      <c r="BL49" s="70">
        <f t="shared" si="16"/>
        <v>44.48740778688525</v>
      </c>
      <c r="BM49" s="70">
        <v>195</v>
      </c>
      <c r="BN49" s="70">
        <v>84.705860000000001</v>
      </c>
      <c r="BO49" s="70">
        <f t="shared" si="17"/>
        <v>43.438902564102563</v>
      </c>
      <c r="BP49" s="70">
        <v>44.6</v>
      </c>
      <c r="BQ49" s="70">
        <v>0</v>
      </c>
      <c r="BR49" s="70">
        <f t="shared" si="18"/>
        <v>0</v>
      </c>
      <c r="BS49" s="70">
        <v>0.6</v>
      </c>
      <c r="BT49" s="70">
        <v>0</v>
      </c>
      <c r="BU49" s="70">
        <f t="shared" si="19"/>
        <v>0</v>
      </c>
      <c r="BV49" s="70">
        <v>153.9</v>
      </c>
      <c r="BW49" s="70">
        <v>58.361890000000002</v>
      </c>
      <c r="BX49" s="74">
        <f t="shared" si="20"/>
        <v>37.921955815464585</v>
      </c>
      <c r="BY49" s="70">
        <v>1.9</v>
      </c>
      <c r="BZ49" s="70">
        <v>0</v>
      </c>
      <c r="CA49" s="74">
        <f t="shared" si="44"/>
        <v>0</v>
      </c>
    </row>
    <row r="50" spans="1:79" ht="29.25" x14ac:dyDescent="0.25">
      <c r="A50" s="77" t="s">
        <v>56</v>
      </c>
      <c r="B50" s="78">
        <f>SUM(B46:B49)</f>
        <v>4721650.8999999976</v>
      </c>
      <c r="C50" s="78">
        <f>SUM(C46:C49)</f>
        <v>2563782.5447999998</v>
      </c>
      <c r="D50" s="78">
        <f t="shared" si="1"/>
        <v>54.298434998656951</v>
      </c>
      <c r="E50" s="79">
        <f>SUM(E46:E49)</f>
        <v>1422833.8</v>
      </c>
      <c r="F50" s="79">
        <f>SUM(F46:F49)</f>
        <v>710447.57041000004</v>
      </c>
      <c r="G50" s="81">
        <f>F50/E50*100</f>
        <v>49.931873308744848</v>
      </c>
      <c r="H50" s="79">
        <f>SUM(H46:H49)</f>
        <v>148182.70000000001</v>
      </c>
      <c r="I50" s="79">
        <f>SUM(I46:I49)</f>
        <v>92759.940279999981</v>
      </c>
      <c r="J50" s="79">
        <f>I50/H50*100</f>
        <v>62.598360186445504</v>
      </c>
      <c r="K50" s="79">
        <f>SUM(K46:K49)</f>
        <v>5322.8</v>
      </c>
      <c r="L50" s="79">
        <f>SUM(L46:L49)</f>
        <v>2527.2092000000002</v>
      </c>
      <c r="M50" s="79">
        <f>L50/K50*100</f>
        <v>47.478943413241154</v>
      </c>
      <c r="N50" s="79">
        <f>SUM(N46:N49)</f>
        <v>2648737</v>
      </c>
      <c r="O50" s="79">
        <f>SUM(O46:O49)</f>
        <v>1512740.736</v>
      </c>
      <c r="P50" s="79">
        <f t="shared" si="42"/>
        <v>57.111775763316629</v>
      </c>
      <c r="Q50" s="79">
        <f t="shared" ref="Q50:R50" si="45">SUM(Q46:Q49)</f>
        <v>49661.4</v>
      </c>
      <c r="R50" s="79">
        <f t="shared" si="45"/>
        <v>24750.799999999999</v>
      </c>
      <c r="S50" s="79">
        <f t="shared" ref="S50:S51" si="46">R50/Q50*100</f>
        <v>49.839110456008086</v>
      </c>
      <c r="T50" s="79">
        <f t="shared" ref="T50" si="47">SUM(T46:T49)</f>
        <v>496.6</v>
      </c>
      <c r="U50" s="79">
        <f t="shared" ref="U50" si="48">SUM(U46:U49)</f>
        <v>173.7</v>
      </c>
      <c r="V50" s="79">
        <f t="shared" si="24"/>
        <v>34.977849375755135</v>
      </c>
      <c r="W50" s="79">
        <f>SUM(W46:W49)</f>
        <v>20371.3</v>
      </c>
      <c r="X50" s="79">
        <f t="shared" ref="X50:AA50" si="49">SUM(X46:X49)</f>
        <v>7758.5</v>
      </c>
      <c r="Y50" s="79">
        <f t="shared" si="28"/>
        <v>38.085443737022182</v>
      </c>
      <c r="Z50" s="79">
        <f t="shared" si="49"/>
        <v>203.7</v>
      </c>
      <c r="AA50" s="79">
        <f t="shared" si="49"/>
        <v>21.4</v>
      </c>
      <c r="AB50" s="79">
        <f t="shared" si="31"/>
        <v>10.505645557191949</v>
      </c>
      <c r="AC50" s="79">
        <f>SUM(AC46:AC49)</f>
        <v>72323.499999999985</v>
      </c>
      <c r="AD50" s="79">
        <f t="shared" ref="AD50:AJ50" si="50">SUM(AD46:AD49)</f>
        <v>30951.643400000001</v>
      </c>
      <c r="AE50" s="79">
        <f t="shared" si="6"/>
        <v>42.796108318872847</v>
      </c>
      <c r="AF50" s="79">
        <f t="shared" si="50"/>
        <v>14452.199999999999</v>
      </c>
      <c r="AG50" s="79">
        <f t="shared" si="50"/>
        <v>7305.0119400000003</v>
      </c>
      <c r="AH50" s="79">
        <f t="shared" si="7"/>
        <v>50.546020259891236</v>
      </c>
      <c r="AI50" s="79">
        <f t="shared" si="50"/>
        <v>6508.9000000000005</v>
      </c>
      <c r="AJ50" s="79">
        <f t="shared" si="50"/>
        <v>3415.0246199999997</v>
      </c>
      <c r="AK50" s="79">
        <f t="shared" si="8"/>
        <v>52.467000875724004</v>
      </c>
      <c r="AL50" s="79">
        <f>SUM(AL46:AL49)</f>
        <v>4401</v>
      </c>
      <c r="AM50" s="79">
        <f t="shared" ref="AM50:BK50" si="51">SUM(AM46:AM49)</f>
        <v>2029.2884200000003</v>
      </c>
      <c r="AN50" s="79">
        <f t="shared" si="9"/>
        <v>46.109711883662811</v>
      </c>
      <c r="AO50" s="79">
        <f t="shared" si="51"/>
        <v>1935.6</v>
      </c>
      <c r="AP50" s="79">
        <f t="shared" si="51"/>
        <v>919.4</v>
      </c>
      <c r="AQ50" s="79">
        <f t="shared" si="22"/>
        <v>47.499483364331475</v>
      </c>
      <c r="AR50" s="79"/>
      <c r="AS50" s="79"/>
      <c r="AT50" s="79"/>
      <c r="AU50" s="79">
        <f t="shared" si="51"/>
        <v>282311.70000000007</v>
      </c>
      <c r="AV50" s="79">
        <f t="shared" si="51"/>
        <v>147729.30328000002</v>
      </c>
      <c r="AW50" s="79">
        <f t="shared" si="11"/>
        <v>52.328438134161637</v>
      </c>
      <c r="AX50" s="79">
        <f t="shared" si="51"/>
        <v>15215.1</v>
      </c>
      <c r="AY50" s="79">
        <f t="shared" si="51"/>
        <v>7202.5765400000009</v>
      </c>
      <c r="AZ50" s="79">
        <f t="shared" si="12"/>
        <v>47.338345065099809</v>
      </c>
      <c r="BA50" s="79">
        <f t="shared" si="51"/>
        <v>15434.3</v>
      </c>
      <c r="BB50" s="79">
        <f t="shared" si="51"/>
        <v>7716.0769700000001</v>
      </c>
      <c r="BC50" s="79">
        <f t="shared" si="43"/>
        <v>49.993047757267902</v>
      </c>
      <c r="BD50" s="79">
        <f t="shared" si="51"/>
        <v>799.9</v>
      </c>
      <c r="BE50" s="79">
        <f t="shared" si="51"/>
        <v>181.9</v>
      </c>
      <c r="BF50" s="79">
        <f t="shared" si="14"/>
        <v>22.740342542817853</v>
      </c>
      <c r="BG50" s="79">
        <f t="shared" si="51"/>
        <v>2912.5999999999995</v>
      </c>
      <c r="BH50" s="79">
        <f t="shared" si="51"/>
        <v>1353.3230799999999</v>
      </c>
      <c r="BI50" s="79">
        <f t="shared" si="15"/>
        <v>46.464433152509784</v>
      </c>
      <c r="BJ50" s="79">
        <f t="shared" si="51"/>
        <v>1922.2</v>
      </c>
      <c r="BK50" s="79">
        <f t="shared" si="51"/>
        <v>778.61714999999992</v>
      </c>
      <c r="BL50" s="79">
        <f t="shared" si="16"/>
        <v>40.506562792633439</v>
      </c>
      <c r="BM50" s="79">
        <f t="shared" ref="BM50:BN50" si="52">SUM(BM46:BM49)</f>
        <v>1475.2</v>
      </c>
      <c r="BN50" s="79">
        <f t="shared" si="52"/>
        <v>703.88919999999996</v>
      </c>
      <c r="BO50" s="79">
        <f t="shared" si="17"/>
        <v>47.714831887201733</v>
      </c>
      <c r="BP50" s="79">
        <f t="shared" ref="BP50:BQ50" si="53">SUM(BP46:BP49)</f>
        <v>5369.6000000000013</v>
      </c>
      <c r="BQ50" s="79">
        <f t="shared" si="53"/>
        <v>2150</v>
      </c>
      <c r="BR50" s="79">
        <f t="shared" si="18"/>
        <v>40.040226460071501</v>
      </c>
      <c r="BS50" s="79">
        <f t="shared" ref="BS50:BT50" si="54">SUM(BS46:BS49)</f>
        <v>79.399999999999977</v>
      </c>
      <c r="BT50" s="79">
        <f t="shared" si="54"/>
        <v>0</v>
      </c>
      <c r="BU50" s="79">
        <f t="shared" si="19"/>
        <v>0</v>
      </c>
      <c r="BV50" s="79">
        <f t="shared" ref="BV50:BW50" si="55">SUM(BV46:BV49)</f>
        <v>375.5</v>
      </c>
      <c r="BW50" s="79">
        <f t="shared" si="55"/>
        <v>166.63431000000003</v>
      </c>
      <c r="BX50" s="80">
        <f t="shared" si="20"/>
        <v>44.376647137150471</v>
      </c>
      <c r="BY50" s="79">
        <f t="shared" ref="BY50:BZ50" si="56">SUM(BY46:BY49)</f>
        <v>324.89999999999998</v>
      </c>
      <c r="BZ50" s="79">
        <f t="shared" si="56"/>
        <v>0</v>
      </c>
      <c r="CA50" s="80">
        <f t="shared" si="44"/>
        <v>0</v>
      </c>
    </row>
    <row r="51" spans="1:79" ht="16.5" thickBot="1" x14ac:dyDescent="0.3">
      <c r="A51" s="82" t="s">
        <v>4</v>
      </c>
      <c r="B51" s="83">
        <f>E51+H51+K51+N51+Q51+T51+W51+Z51+AC51+AF51+AI51+AL51+AO51+AR51+AU51+AX51+BA51+BD51+BG51+BJ51+BM51+BP51+BS51+BV51+BY51</f>
        <v>16373063.599999998</v>
      </c>
      <c r="C51" s="83">
        <f>F51+I51+L51+O51+R51+U51+X51+AA51+AD51+AG51+AJ51+AM51+AP51+AS51+AV51+AY51+BB51+BE51+BH51+BK51+BN51+BQ51+BT51+BW51+BZ51</f>
        <v>8680535.65264</v>
      </c>
      <c r="D51" s="83">
        <f t="shared" si="1"/>
        <v>53.017174211917194</v>
      </c>
      <c r="E51" s="84">
        <f>E45+E50</f>
        <v>4145570.8</v>
      </c>
      <c r="F51" s="84">
        <f>F45+F50</f>
        <v>1958186.9463399998</v>
      </c>
      <c r="G51" s="85">
        <f>F51/E51*100</f>
        <v>47.235641141142729</v>
      </c>
      <c r="H51" s="84">
        <f>H45+H50</f>
        <v>330427.09999999998</v>
      </c>
      <c r="I51" s="84">
        <f>I45+I50</f>
        <v>212788.79020999998</v>
      </c>
      <c r="J51" s="84">
        <f>I51/H51*100</f>
        <v>64.398104819489689</v>
      </c>
      <c r="K51" s="84">
        <f>K50+K45</f>
        <v>15045.8</v>
      </c>
      <c r="L51" s="84">
        <f>L50+L45</f>
        <v>6481.4644000000008</v>
      </c>
      <c r="M51" s="84">
        <f>L51/K51*100</f>
        <v>43.078230469632729</v>
      </c>
      <c r="N51" s="84">
        <f>N45+N50</f>
        <v>10423128.699999999</v>
      </c>
      <c r="O51" s="84">
        <f>O45+O50</f>
        <v>5810251.9377000015</v>
      </c>
      <c r="P51" s="84">
        <f t="shared" si="42"/>
        <v>55.743837622383019</v>
      </c>
      <c r="Q51" s="84">
        <f t="shared" ref="Q51:R51" si="57">Q45+Q50</f>
        <v>74319.399999999994</v>
      </c>
      <c r="R51" s="84">
        <f t="shared" si="57"/>
        <v>35129.800000000003</v>
      </c>
      <c r="S51" s="84">
        <f t="shared" si="46"/>
        <v>47.268680855873441</v>
      </c>
      <c r="T51" s="84">
        <f t="shared" ref="T51:U51" si="58">T45+T50</f>
        <v>743.2</v>
      </c>
      <c r="U51" s="84">
        <f t="shared" si="58"/>
        <v>283.2</v>
      </c>
      <c r="V51" s="84">
        <f t="shared" si="24"/>
        <v>38.105489773950481</v>
      </c>
      <c r="W51" s="84">
        <f t="shared" ref="W51:X51" si="59">W45+W50</f>
        <v>29823</v>
      </c>
      <c r="X51" s="84">
        <f t="shared" si="59"/>
        <v>11490.9</v>
      </c>
      <c r="Y51" s="84">
        <f t="shared" si="28"/>
        <v>38.530328940750422</v>
      </c>
      <c r="Z51" s="84">
        <f t="shared" ref="Z51:AA51" si="60">Z45+Z50</f>
        <v>298.2</v>
      </c>
      <c r="AA51" s="84">
        <f t="shared" si="60"/>
        <v>54.4</v>
      </c>
      <c r="AB51" s="84">
        <f t="shared" si="31"/>
        <v>18.242790073775989</v>
      </c>
      <c r="AC51" s="84">
        <f t="shared" ref="AC51:AD51" si="61">AC45+AC50</f>
        <v>268349.49999999994</v>
      </c>
      <c r="AD51" s="84">
        <f t="shared" si="61"/>
        <v>122415.22971000001</v>
      </c>
      <c r="AE51" s="84">
        <f t="shared" si="6"/>
        <v>45.617834096951938</v>
      </c>
      <c r="AF51" s="84">
        <f>AF45+AF50</f>
        <v>72401</v>
      </c>
      <c r="AG51" s="84">
        <f t="shared" ref="AG51" si="62">AG45+AG50</f>
        <v>31999.076220000003</v>
      </c>
      <c r="AH51" s="84">
        <f t="shared" si="7"/>
        <v>44.197008632477456</v>
      </c>
      <c r="AI51" s="84">
        <f t="shared" ref="AI51:AJ51" si="63">AI45+AI50</f>
        <v>17010.900000000001</v>
      </c>
      <c r="AJ51" s="84">
        <f t="shared" si="63"/>
        <v>7453.1115099999988</v>
      </c>
      <c r="AK51" s="84">
        <f t="shared" si="8"/>
        <v>43.813740072541712</v>
      </c>
      <c r="AL51" s="84">
        <f t="shared" ref="AL51:BK51" si="64">AL45+AL50</f>
        <v>17708.299999999996</v>
      </c>
      <c r="AM51" s="84">
        <f t="shared" si="64"/>
        <v>7897.8949700000012</v>
      </c>
      <c r="AN51" s="84">
        <f t="shared" si="9"/>
        <v>44.599961430515648</v>
      </c>
      <c r="AO51" s="84">
        <f t="shared" si="64"/>
        <v>9215.1</v>
      </c>
      <c r="AP51" s="84">
        <f t="shared" si="64"/>
        <v>4144</v>
      </c>
      <c r="AQ51" s="84">
        <f t="shared" si="22"/>
        <v>44.969669347049951</v>
      </c>
      <c r="AR51" s="84">
        <f t="shared" si="64"/>
        <v>69295.599999999991</v>
      </c>
      <c r="AS51" s="84">
        <f t="shared" si="64"/>
        <v>32929</v>
      </c>
      <c r="AT51" s="84">
        <f>AS51/AR51*100</f>
        <v>47.519611634793556</v>
      </c>
      <c r="AU51" s="84">
        <f t="shared" si="64"/>
        <v>737705.9</v>
      </c>
      <c r="AV51" s="84">
        <f t="shared" si="64"/>
        <v>371100.32884999993</v>
      </c>
      <c r="AW51" s="84">
        <f t="shared" si="11"/>
        <v>50.304644283040155</v>
      </c>
      <c r="AX51" s="84">
        <f t="shared" si="64"/>
        <v>39006</v>
      </c>
      <c r="AY51" s="84">
        <f t="shared" si="64"/>
        <v>17156.899139999998</v>
      </c>
      <c r="AZ51" s="84">
        <f t="shared" si="12"/>
        <v>43.985282110444537</v>
      </c>
      <c r="BA51" s="84">
        <f t="shared" si="64"/>
        <v>42172.399999999994</v>
      </c>
      <c r="BB51" s="84">
        <f t="shared" si="64"/>
        <v>19688.798440000002</v>
      </c>
      <c r="BC51" s="84">
        <f t="shared" si="43"/>
        <v>46.686454742912439</v>
      </c>
      <c r="BD51" s="84">
        <f t="shared" si="64"/>
        <v>1763.7000000000003</v>
      </c>
      <c r="BE51" s="84">
        <f t="shared" si="64"/>
        <v>378.80000000000007</v>
      </c>
      <c r="BF51" s="84">
        <f t="shared" si="14"/>
        <v>21.477575551397631</v>
      </c>
      <c r="BG51" s="84">
        <f t="shared" si="64"/>
        <v>13623.200000000008</v>
      </c>
      <c r="BH51" s="84">
        <f t="shared" si="64"/>
        <v>5813.7855000000009</v>
      </c>
      <c r="BI51" s="84">
        <f t="shared" si="15"/>
        <v>42.675623201597254</v>
      </c>
      <c r="BJ51" s="84">
        <f t="shared" si="64"/>
        <v>10811.599999999995</v>
      </c>
      <c r="BK51" s="84">
        <f t="shared" si="64"/>
        <v>4459.4923899999994</v>
      </c>
      <c r="BL51" s="84">
        <f t="shared" si="16"/>
        <v>41.247293555070499</v>
      </c>
      <c r="BM51" s="84">
        <f>BM45+BM50</f>
        <v>9483.8000000000011</v>
      </c>
      <c r="BN51" s="84">
        <f t="shared" ref="BN51:BW51" si="65">BN45+BN50</f>
        <v>4056.5976799999999</v>
      </c>
      <c r="BO51" s="84">
        <f t="shared" si="17"/>
        <v>42.773969084122392</v>
      </c>
      <c r="BP51" s="84">
        <f t="shared" si="65"/>
        <v>8438.2999999999993</v>
      </c>
      <c r="BQ51" s="84">
        <f t="shared" si="65"/>
        <v>2324.1999999999998</v>
      </c>
      <c r="BR51" s="84">
        <f t="shared" si="18"/>
        <v>27.543462545773441</v>
      </c>
      <c r="BS51" s="84">
        <f t="shared" si="65"/>
        <v>123.69999999999999</v>
      </c>
      <c r="BT51" s="84">
        <f t="shared" si="65"/>
        <v>1.1000000000000001</v>
      </c>
      <c r="BU51" s="84">
        <f t="shared" si="19"/>
        <v>0.88924818108326609</v>
      </c>
      <c r="BV51" s="84">
        <f t="shared" si="65"/>
        <v>35783.599999999999</v>
      </c>
      <c r="BW51" s="84">
        <f t="shared" si="65"/>
        <v>14049.899579999999</v>
      </c>
      <c r="BX51" s="86">
        <f t="shared" si="20"/>
        <v>39.263516191775004</v>
      </c>
      <c r="BY51" s="84">
        <f t="shared" ref="BY51:CA51" si="66">BY45+BY50</f>
        <v>814.80000000000007</v>
      </c>
      <c r="BZ51" s="84">
        <f t="shared" si="66"/>
        <v>0</v>
      </c>
      <c r="CA51" s="86">
        <f t="shared" si="44"/>
        <v>0</v>
      </c>
    </row>
  </sheetData>
  <mergeCells count="31">
    <mergeCell ref="BS5:BU5"/>
    <mergeCell ref="BV5:BX5"/>
    <mergeCell ref="BY5:CA5"/>
    <mergeCell ref="BA5:BC5"/>
    <mergeCell ref="BD5:BF5"/>
    <mergeCell ref="BG5:BI5"/>
    <mergeCell ref="BJ5:BL5"/>
    <mergeCell ref="BM5:BO5"/>
    <mergeCell ref="BP5:BR5"/>
    <mergeCell ref="AI5:AK5"/>
    <mergeCell ref="AL5:AN5"/>
    <mergeCell ref="AO5:AQ5"/>
    <mergeCell ref="AR5:AT5"/>
    <mergeCell ref="AU5:AW5"/>
    <mergeCell ref="AX5:AZ5"/>
    <mergeCell ref="Q5:S5"/>
    <mergeCell ref="T5:V5"/>
    <mergeCell ref="W5:Y5"/>
    <mergeCell ref="Z5:AB5"/>
    <mergeCell ref="AC5:AE5"/>
    <mergeCell ref="AF5:AH5"/>
    <mergeCell ref="A1:BX1"/>
    <mergeCell ref="A2:BX2"/>
    <mergeCell ref="BZ3:CA3"/>
    <mergeCell ref="A4:A6"/>
    <mergeCell ref="B4:D5"/>
    <mergeCell ref="E4:CA4"/>
    <mergeCell ref="E5:G5"/>
    <mergeCell ref="H5:J5"/>
    <mergeCell ref="K5:M5"/>
    <mergeCell ref="N5:P5"/>
  </mergeCells>
  <pageMargins left="0.31496062992125984" right="0.11811023622047245" top="0.74803149606299213" bottom="0.74803149606299213" header="0.31496062992125984" footer="0.31496062992125984"/>
  <pageSetup paperSize="8" scale="58" fitToWidth="0" orientation="landscape" r:id="rId1"/>
  <colBreaks count="2" manualBreakCount="2">
    <brk id="28" max="1048575" man="1"/>
    <brk id="58" max="5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3"/>
  <sheetViews>
    <sheetView view="pageBreakPreview" zoomScale="70" zoomScaleNormal="85" zoomScaleSheetLayoutView="70" workbookViewId="0">
      <pane xSplit="1" ySplit="6" topLeftCell="B49" activePane="bottomRight" state="frozen"/>
      <selection activeCell="K48" sqref="K48:L48"/>
      <selection pane="topRight" activeCell="K48" sqref="K48:L48"/>
      <selection pane="bottomLeft" activeCell="K48" sqref="K48:L48"/>
      <selection pane="bottomRight" activeCell="K48" sqref="K48:L48"/>
    </sheetView>
  </sheetViews>
  <sheetFormatPr defaultRowHeight="15.75" x14ac:dyDescent="0.25"/>
  <cols>
    <col min="1" max="1" width="20.625" customWidth="1"/>
    <col min="2" max="2" width="12.125" customWidth="1"/>
    <col min="3" max="3" width="10.25" customWidth="1"/>
    <col min="4" max="4" width="11.875" customWidth="1"/>
    <col min="7" max="7" width="11" customWidth="1"/>
    <col min="10" max="10" width="11.875" customWidth="1"/>
    <col min="13" max="13" width="11.125" customWidth="1"/>
    <col min="14" max="14" width="10.25" customWidth="1"/>
    <col min="16" max="16" width="11.5" customWidth="1"/>
    <col min="19" max="22" width="11" customWidth="1"/>
    <col min="23" max="23" width="9.25" customWidth="1"/>
    <col min="24" max="25" width="11" customWidth="1"/>
    <col min="26" max="26" width="9.875" customWidth="1"/>
    <col min="27" max="28" width="11" customWidth="1"/>
    <col min="29" max="29" width="9.5" customWidth="1"/>
    <col min="30" max="31" width="11" customWidth="1"/>
    <col min="32" max="32" width="9.5" customWidth="1"/>
    <col min="33" max="34" width="11" customWidth="1"/>
    <col min="35" max="35" width="9.75" customWidth="1"/>
    <col min="36" max="37" width="11" customWidth="1"/>
    <col min="38" max="38" width="9.375" customWidth="1"/>
    <col min="39" max="49" width="11" customWidth="1"/>
    <col min="52" max="52" width="10.25" customWidth="1"/>
    <col min="55" max="55" width="10.25" customWidth="1"/>
    <col min="57" max="57" width="7.75" customWidth="1"/>
    <col min="58" max="58" width="11.125" customWidth="1"/>
    <col min="60" max="60" width="6.875" customWidth="1"/>
    <col min="61" max="61" width="11.125" customWidth="1"/>
    <col min="63" max="63" width="6.75" customWidth="1"/>
    <col min="64" max="64" width="11" customWidth="1"/>
    <col min="67" max="67" width="10.625" customWidth="1"/>
    <col min="70" max="70" width="10.25" customWidth="1"/>
    <col min="73" max="73" width="10.75" customWidth="1"/>
  </cols>
  <sheetData>
    <row r="1" spans="1:73" ht="22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ht="22.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</row>
    <row r="3" spans="1:73" ht="16.5" thickBot="1" x14ac:dyDescent="0.3">
      <c r="BT3" s="58" t="s">
        <v>2</v>
      </c>
      <c r="BU3" s="58"/>
    </row>
    <row r="4" spans="1:73" ht="17.25" customHeight="1" x14ac:dyDescent="0.25">
      <c r="A4" s="87" t="s">
        <v>3</v>
      </c>
      <c r="B4" s="88" t="s">
        <v>90</v>
      </c>
      <c r="C4" s="88"/>
      <c r="D4" s="88"/>
      <c r="E4" s="89" t="s">
        <v>58</v>
      </c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90"/>
    </row>
    <row r="5" spans="1:73" ht="249.75" customHeight="1" x14ac:dyDescent="0.25">
      <c r="A5" s="91"/>
      <c r="B5" s="9"/>
      <c r="C5" s="9"/>
      <c r="D5" s="9"/>
      <c r="E5" s="92" t="s">
        <v>91</v>
      </c>
      <c r="F5" s="92"/>
      <c r="G5" s="92"/>
      <c r="H5" s="92" t="s">
        <v>92</v>
      </c>
      <c r="I5" s="92"/>
      <c r="J5" s="92"/>
      <c r="K5" s="92" t="s">
        <v>93</v>
      </c>
      <c r="L5" s="92"/>
      <c r="M5" s="92"/>
      <c r="N5" s="92" t="s">
        <v>94</v>
      </c>
      <c r="O5" s="92"/>
      <c r="P5" s="92"/>
      <c r="Q5" s="92" t="s">
        <v>95</v>
      </c>
      <c r="R5" s="92"/>
      <c r="S5" s="92"/>
      <c r="T5" s="92" t="s">
        <v>96</v>
      </c>
      <c r="U5" s="92"/>
      <c r="V5" s="92"/>
      <c r="W5" s="92" t="s">
        <v>97</v>
      </c>
      <c r="X5" s="92"/>
      <c r="Y5" s="92"/>
      <c r="Z5" s="92" t="s">
        <v>98</v>
      </c>
      <c r="AA5" s="92"/>
      <c r="AB5" s="92"/>
      <c r="AC5" s="92" t="s">
        <v>99</v>
      </c>
      <c r="AD5" s="92"/>
      <c r="AE5" s="92"/>
      <c r="AF5" s="92" t="s">
        <v>100</v>
      </c>
      <c r="AG5" s="92"/>
      <c r="AH5" s="92"/>
      <c r="AI5" s="92" t="s">
        <v>101</v>
      </c>
      <c r="AJ5" s="92"/>
      <c r="AK5" s="92"/>
      <c r="AL5" s="92" t="s">
        <v>102</v>
      </c>
      <c r="AM5" s="92"/>
      <c r="AN5" s="92"/>
      <c r="AO5" s="92" t="s">
        <v>103</v>
      </c>
      <c r="AP5" s="92"/>
      <c r="AQ5" s="92"/>
      <c r="AR5" s="92" t="s">
        <v>104</v>
      </c>
      <c r="AS5" s="92"/>
      <c r="AT5" s="92"/>
      <c r="AU5" s="93" t="s">
        <v>105</v>
      </c>
      <c r="AV5" s="93"/>
      <c r="AW5" s="93"/>
      <c r="AX5" s="93" t="s">
        <v>106</v>
      </c>
      <c r="AY5" s="93"/>
      <c r="AZ5" s="93"/>
      <c r="BA5" s="93" t="s">
        <v>107</v>
      </c>
      <c r="BB5" s="93"/>
      <c r="BC5" s="93"/>
      <c r="BD5" s="93" t="s">
        <v>108</v>
      </c>
      <c r="BE5" s="93"/>
      <c r="BF5" s="93"/>
      <c r="BG5" s="93" t="s">
        <v>109</v>
      </c>
      <c r="BH5" s="93"/>
      <c r="BI5" s="93"/>
      <c r="BJ5" s="93" t="s">
        <v>110</v>
      </c>
      <c r="BK5" s="93"/>
      <c r="BL5" s="93"/>
      <c r="BM5" s="93" t="s">
        <v>111</v>
      </c>
      <c r="BN5" s="93"/>
      <c r="BO5" s="93"/>
      <c r="BP5" s="93" t="s">
        <v>112</v>
      </c>
      <c r="BQ5" s="93"/>
      <c r="BR5" s="93"/>
      <c r="BS5" s="93" t="s">
        <v>113</v>
      </c>
      <c r="BT5" s="93"/>
      <c r="BU5" s="94"/>
    </row>
    <row r="6" spans="1:73" ht="30.75" customHeight="1" x14ac:dyDescent="0.25">
      <c r="A6" s="91"/>
      <c r="B6" s="15" t="s">
        <v>10</v>
      </c>
      <c r="C6" s="15" t="s">
        <v>11</v>
      </c>
      <c r="D6" s="15" t="s">
        <v>12</v>
      </c>
      <c r="E6" s="95" t="s">
        <v>10</v>
      </c>
      <c r="F6" s="95" t="s">
        <v>11</v>
      </c>
      <c r="G6" s="95" t="s">
        <v>12</v>
      </c>
      <c r="H6" s="95" t="s">
        <v>10</v>
      </c>
      <c r="I6" s="95" t="s">
        <v>11</v>
      </c>
      <c r="J6" s="95" t="s">
        <v>12</v>
      </c>
      <c r="K6" s="95" t="s">
        <v>10</v>
      </c>
      <c r="L6" s="95" t="s">
        <v>11</v>
      </c>
      <c r="M6" s="95" t="s">
        <v>12</v>
      </c>
      <c r="N6" s="95" t="s">
        <v>10</v>
      </c>
      <c r="O6" s="95" t="s">
        <v>11</v>
      </c>
      <c r="P6" s="95" t="s">
        <v>12</v>
      </c>
      <c r="Q6" s="95" t="s">
        <v>10</v>
      </c>
      <c r="R6" s="95" t="s">
        <v>11</v>
      </c>
      <c r="S6" s="95" t="s">
        <v>12</v>
      </c>
      <c r="T6" s="95" t="s">
        <v>10</v>
      </c>
      <c r="U6" s="95" t="s">
        <v>11</v>
      </c>
      <c r="V6" s="95" t="s">
        <v>12</v>
      </c>
      <c r="W6" s="95" t="s">
        <v>10</v>
      </c>
      <c r="X6" s="95" t="s">
        <v>11</v>
      </c>
      <c r="Y6" s="95" t="s">
        <v>12</v>
      </c>
      <c r="Z6" s="95" t="s">
        <v>10</v>
      </c>
      <c r="AA6" s="95" t="s">
        <v>11</v>
      </c>
      <c r="AB6" s="95" t="s">
        <v>12</v>
      </c>
      <c r="AC6" s="95" t="s">
        <v>10</v>
      </c>
      <c r="AD6" s="95" t="s">
        <v>11</v>
      </c>
      <c r="AE6" s="95" t="s">
        <v>12</v>
      </c>
      <c r="AF6" s="95" t="s">
        <v>10</v>
      </c>
      <c r="AG6" s="95" t="s">
        <v>11</v>
      </c>
      <c r="AH6" s="95" t="s">
        <v>12</v>
      </c>
      <c r="AI6" s="95" t="s">
        <v>10</v>
      </c>
      <c r="AJ6" s="95" t="s">
        <v>11</v>
      </c>
      <c r="AK6" s="95" t="s">
        <v>12</v>
      </c>
      <c r="AL6" s="95" t="s">
        <v>10</v>
      </c>
      <c r="AM6" s="95" t="s">
        <v>11</v>
      </c>
      <c r="AN6" s="95" t="s">
        <v>12</v>
      </c>
      <c r="AO6" s="95" t="s">
        <v>10</v>
      </c>
      <c r="AP6" s="95" t="s">
        <v>11</v>
      </c>
      <c r="AQ6" s="95" t="s">
        <v>12</v>
      </c>
      <c r="AR6" s="95" t="s">
        <v>10</v>
      </c>
      <c r="AS6" s="95" t="s">
        <v>11</v>
      </c>
      <c r="AT6" s="95" t="s">
        <v>12</v>
      </c>
      <c r="AU6" s="95" t="s">
        <v>10</v>
      </c>
      <c r="AV6" s="95" t="s">
        <v>11</v>
      </c>
      <c r="AW6" s="95" t="s">
        <v>12</v>
      </c>
      <c r="AX6" s="95" t="s">
        <v>10</v>
      </c>
      <c r="AY6" s="95" t="s">
        <v>11</v>
      </c>
      <c r="AZ6" s="95" t="s">
        <v>12</v>
      </c>
      <c r="BA6" s="95" t="s">
        <v>10</v>
      </c>
      <c r="BB6" s="95" t="s">
        <v>11</v>
      </c>
      <c r="BC6" s="95" t="s">
        <v>12</v>
      </c>
      <c r="BD6" s="95" t="s">
        <v>10</v>
      </c>
      <c r="BE6" s="95" t="s">
        <v>11</v>
      </c>
      <c r="BF6" s="95" t="s">
        <v>12</v>
      </c>
      <c r="BG6" s="95" t="s">
        <v>10</v>
      </c>
      <c r="BH6" s="95" t="s">
        <v>11</v>
      </c>
      <c r="BI6" s="95" t="s">
        <v>12</v>
      </c>
      <c r="BJ6" s="95" t="s">
        <v>10</v>
      </c>
      <c r="BK6" s="95" t="s">
        <v>11</v>
      </c>
      <c r="BL6" s="95" t="s">
        <v>12</v>
      </c>
      <c r="BM6" s="95" t="s">
        <v>10</v>
      </c>
      <c r="BN6" s="95" t="s">
        <v>11</v>
      </c>
      <c r="BO6" s="95" t="s">
        <v>12</v>
      </c>
      <c r="BP6" s="95" t="s">
        <v>10</v>
      </c>
      <c r="BQ6" s="95" t="s">
        <v>11</v>
      </c>
      <c r="BR6" s="95" t="s">
        <v>12</v>
      </c>
      <c r="BS6" s="95" t="s">
        <v>10</v>
      </c>
      <c r="BT6" s="95" t="s">
        <v>11</v>
      </c>
      <c r="BU6" s="96" t="s">
        <v>12</v>
      </c>
    </row>
    <row r="7" spans="1:73" x14ac:dyDescent="0.25">
      <c r="A7" s="39" t="s">
        <v>13</v>
      </c>
      <c r="B7" s="40">
        <f>E7+H7+K7+N7+Q7+T7+W7+Z7+AC7+AF7+AI7+AL7+AO7+AR7+AX7+BA7+AU7+BD7+BG7+BJ7+BM7+BP7+BS7</f>
        <v>24588.9427</v>
      </c>
      <c r="C7" s="40">
        <f>F7+I7+L7+O7+R7+U7+X7+AA7+AD7+AG7+AJ7+AM7+AP7+AS7+AY7+BB7+AV7+BE7+BH7+BK7+BN7+BQ7+BT7</f>
        <v>5666.61</v>
      </c>
      <c r="D7" s="40">
        <f>C7/B7*100</f>
        <v>23.045358513930733</v>
      </c>
      <c r="E7" s="44"/>
      <c r="F7" s="44"/>
      <c r="G7" s="44"/>
      <c r="H7" s="42">
        <v>85</v>
      </c>
      <c r="I7" s="42">
        <v>0</v>
      </c>
      <c r="J7" s="42">
        <f>I7/H7*100</f>
        <v>0</v>
      </c>
      <c r="K7" s="46"/>
      <c r="L7" s="46"/>
      <c r="M7" s="46"/>
      <c r="N7" s="70"/>
      <c r="O7" s="70"/>
      <c r="P7" s="70"/>
      <c r="Q7" s="70"/>
      <c r="R7" s="70"/>
      <c r="S7" s="70"/>
      <c r="T7" s="70"/>
      <c r="U7" s="70"/>
      <c r="V7" s="70"/>
      <c r="W7" s="73"/>
      <c r="X7" s="73"/>
      <c r="Y7" s="73"/>
      <c r="Z7" s="73"/>
      <c r="AA7" s="73"/>
      <c r="AB7" s="73"/>
      <c r="AC7" s="70">
        <v>2300</v>
      </c>
      <c r="AD7" s="70">
        <v>90</v>
      </c>
      <c r="AE7" s="70">
        <f>AD7/AC7*100</f>
        <v>3.9130434782608701</v>
      </c>
      <c r="AF7" s="70">
        <v>11429.4</v>
      </c>
      <c r="AG7" s="70">
        <v>5576.61</v>
      </c>
      <c r="AH7" s="70">
        <f>AG7/AF7*100</f>
        <v>48.791800094493148</v>
      </c>
      <c r="AI7" s="73"/>
      <c r="AJ7" s="73"/>
      <c r="AK7" s="73"/>
      <c r="AL7" s="73"/>
      <c r="AM7" s="73"/>
      <c r="AN7" s="73"/>
      <c r="AO7" s="70">
        <v>10500.6</v>
      </c>
      <c r="AP7" s="70">
        <v>0</v>
      </c>
      <c r="AQ7" s="70">
        <f>AP7/AO7*100</f>
        <v>0</v>
      </c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>
        <v>259.74270000000001</v>
      </c>
      <c r="BE7" s="70">
        <v>0</v>
      </c>
      <c r="BF7" s="70">
        <f>BE7/BD7*100</f>
        <v>0</v>
      </c>
      <c r="BG7" s="70">
        <v>14.2</v>
      </c>
      <c r="BH7" s="70">
        <v>0</v>
      </c>
      <c r="BI7" s="70">
        <f>BH7/BG7*100</f>
        <v>0</v>
      </c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4"/>
    </row>
    <row r="8" spans="1:73" x14ac:dyDescent="0.25">
      <c r="A8" s="39" t="s">
        <v>14</v>
      </c>
      <c r="B8" s="40">
        <f>E8+H8+K8+N8+Q8+T8+W8+Z8+AC8+AF8+AI8+AL8+AO8+AR8+AX8+BA8+AU8+BD8+BG8+BJ8+BM8+BP8+BS8</f>
        <v>17204</v>
      </c>
      <c r="C8" s="40">
        <f>F8+I8+L8+O8+R8+U8+X8+AA8+AD8+AG8+AJ8+AM8+AP8+AS8+AY8+BB8+AV8+BE8+BH8+BK8+BN8+BQ8+BT8</f>
        <v>3159.53</v>
      </c>
      <c r="D8" s="40">
        <f t="shared" ref="D8:D51" si="0">C8/B8*100</f>
        <v>18.365089514066497</v>
      </c>
      <c r="E8" s="44"/>
      <c r="F8" s="44"/>
      <c r="G8" s="44"/>
      <c r="H8" s="42"/>
      <c r="I8" s="42"/>
      <c r="J8" s="42"/>
      <c r="K8" s="46"/>
      <c r="L8" s="46"/>
      <c r="M8" s="46"/>
      <c r="N8" s="70"/>
      <c r="O8" s="70"/>
      <c r="P8" s="70"/>
      <c r="Q8" s="70"/>
      <c r="R8" s="70"/>
      <c r="S8" s="70"/>
      <c r="T8" s="70">
        <v>1300</v>
      </c>
      <c r="U8" s="70">
        <v>0</v>
      </c>
      <c r="V8" s="70">
        <f t="shared" ref="V8:V41" si="1">U8/T8*100</f>
        <v>0</v>
      </c>
      <c r="W8" s="73"/>
      <c r="X8" s="73"/>
      <c r="Y8" s="73"/>
      <c r="Z8" s="73"/>
      <c r="AA8" s="73"/>
      <c r="AB8" s="73"/>
      <c r="AC8" s="70"/>
      <c r="AD8" s="70"/>
      <c r="AE8" s="70"/>
      <c r="AF8" s="70">
        <v>7757.2</v>
      </c>
      <c r="AG8" s="70">
        <v>3159.53</v>
      </c>
      <c r="AH8" s="70">
        <f t="shared" ref="AH8:AH44" si="2">AG8/AF8*100</f>
        <v>40.730289279636992</v>
      </c>
      <c r="AI8" s="73"/>
      <c r="AJ8" s="73"/>
      <c r="AK8" s="73"/>
      <c r="AL8" s="73"/>
      <c r="AM8" s="73"/>
      <c r="AN8" s="73"/>
      <c r="AO8" s="70">
        <v>7164.2</v>
      </c>
      <c r="AP8" s="70">
        <v>0</v>
      </c>
      <c r="AQ8" s="70">
        <f t="shared" ref="AQ8:AQ51" si="3">AP8/AO8*100</f>
        <v>0</v>
      </c>
      <c r="AR8" s="70"/>
      <c r="AS8" s="70"/>
      <c r="AT8" s="70"/>
      <c r="AU8" s="70"/>
      <c r="AV8" s="70"/>
      <c r="AW8" s="70"/>
      <c r="AX8" s="70"/>
      <c r="AY8" s="70"/>
      <c r="AZ8" s="70"/>
      <c r="BA8" s="70">
        <v>720.6</v>
      </c>
      <c r="BB8" s="70">
        <v>0</v>
      </c>
      <c r="BC8" s="70">
        <f t="shared" ref="BC8:BC43" si="4">BB8/BA8*100</f>
        <v>0</v>
      </c>
      <c r="BD8" s="70"/>
      <c r="BE8" s="70"/>
      <c r="BF8" s="70"/>
      <c r="BG8" s="70">
        <v>20.399999999999999</v>
      </c>
      <c r="BH8" s="70">
        <v>0</v>
      </c>
      <c r="BI8" s="70">
        <f t="shared" ref="BI8:BI44" si="5">BH8/BG8*100</f>
        <v>0</v>
      </c>
      <c r="BJ8" s="70">
        <v>100</v>
      </c>
      <c r="BK8" s="70">
        <v>0</v>
      </c>
      <c r="BL8" s="70">
        <f t="shared" ref="BL8:BL14" si="6">BK8/BJ8*100</f>
        <v>0</v>
      </c>
      <c r="BM8" s="70">
        <v>91.6</v>
      </c>
      <c r="BN8" s="70">
        <v>0</v>
      </c>
      <c r="BO8" s="70">
        <f t="shared" ref="BO8:BO44" si="7">BN8/BM8*100</f>
        <v>0</v>
      </c>
      <c r="BP8" s="70">
        <v>50</v>
      </c>
      <c r="BQ8" s="70">
        <v>0</v>
      </c>
      <c r="BR8" s="70">
        <f t="shared" ref="BR8:BR14" si="8">BQ8/BP8*100</f>
        <v>0</v>
      </c>
      <c r="BS8" s="70"/>
      <c r="BT8" s="70"/>
      <c r="BU8" s="74"/>
    </row>
    <row r="9" spans="1:73" x14ac:dyDescent="0.25">
      <c r="A9" s="39" t="s">
        <v>15</v>
      </c>
      <c r="B9" s="40">
        <f>E9+H9+K9+N9+Q9+T9+W9+Z9+AC9+AF9+AI9+AL9+AO9+AR9+AX9+BA9+AU9+BD9+BG9+BJ9+BM9+BP9+BS9</f>
        <v>25505.9</v>
      </c>
      <c r="C9" s="40">
        <f>F9+I9+L9+O9+R9+U9+X9+AA9+AD9+AG9+AJ9+AM9+AP9+AS9+AY9+BB9+AV9+BE9+BH9+BK9+BN9+BQ9+BT9</f>
        <v>5714.9</v>
      </c>
      <c r="D9" s="40">
        <f t="shared" si="0"/>
        <v>22.406188372102136</v>
      </c>
      <c r="E9" s="44"/>
      <c r="F9" s="44"/>
      <c r="G9" s="44"/>
      <c r="H9" s="42">
        <v>369.6</v>
      </c>
      <c r="I9" s="42">
        <v>0</v>
      </c>
      <c r="J9" s="42">
        <f t="shared" ref="J9:J51" si="9">I9/H9*100</f>
        <v>0</v>
      </c>
      <c r="K9" s="46"/>
      <c r="L9" s="46"/>
      <c r="M9" s="46"/>
      <c r="N9" s="70"/>
      <c r="O9" s="70"/>
      <c r="P9" s="70"/>
      <c r="Q9" s="70"/>
      <c r="R9" s="70"/>
      <c r="S9" s="70"/>
      <c r="T9" s="70">
        <v>1300</v>
      </c>
      <c r="U9" s="70">
        <v>0</v>
      </c>
      <c r="V9" s="70">
        <f t="shared" si="1"/>
        <v>0</v>
      </c>
      <c r="W9" s="70"/>
      <c r="X9" s="70"/>
      <c r="Y9" s="70"/>
      <c r="Z9" s="73"/>
      <c r="AA9" s="73"/>
      <c r="AB9" s="73"/>
      <c r="AC9" s="70"/>
      <c r="AD9" s="70"/>
      <c r="AE9" s="70"/>
      <c r="AF9" s="70">
        <v>11893.7</v>
      </c>
      <c r="AG9" s="70">
        <v>5714.9</v>
      </c>
      <c r="AH9" s="70">
        <f t="shared" si="2"/>
        <v>48.049807881483467</v>
      </c>
      <c r="AI9" s="73"/>
      <c r="AJ9" s="73"/>
      <c r="AK9" s="73"/>
      <c r="AL9" s="73"/>
      <c r="AM9" s="73"/>
      <c r="AN9" s="73"/>
      <c r="AO9" s="70">
        <v>9828.1</v>
      </c>
      <c r="AP9" s="70">
        <v>0</v>
      </c>
      <c r="AQ9" s="70">
        <f t="shared" si="3"/>
        <v>0</v>
      </c>
      <c r="AR9" s="70"/>
      <c r="AS9" s="70"/>
      <c r="AT9" s="70"/>
      <c r="AU9" s="70"/>
      <c r="AV9" s="70"/>
      <c r="AW9" s="70"/>
      <c r="AX9" s="70"/>
      <c r="AY9" s="70"/>
      <c r="AZ9" s="70"/>
      <c r="BA9" s="97">
        <v>1521</v>
      </c>
      <c r="BB9" s="70">
        <v>0</v>
      </c>
      <c r="BC9" s="70">
        <f t="shared" si="4"/>
        <v>0</v>
      </c>
      <c r="BD9" s="70">
        <v>365.4</v>
      </c>
      <c r="BE9" s="70">
        <v>0</v>
      </c>
      <c r="BF9" s="70">
        <f t="shared" ref="BF9:BF44" si="10">BE9/BD9*100</f>
        <v>0</v>
      </c>
      <c r="BG9" s="70">
        <v>36.5</v>
      </c>
      <c r="BH9" s="70">
        <v>0</v>
      </c>
      <c r="BI9" s="70">
        <f t="shared" si="5"/>
        <v>0</v>
      </c>
      <c r="BJ9" s="70">
        <v>100</v>
      </c>
      <c r="BK9" s="70">
        <v>0</v>
      </c>
      <c r="BL9" s="70">
        <f t="shared" si="6"/>
        <v>0</v>
      </c>
      <c r="BM9" s="70">
        <v>91.6</v>
      </c>
      <c r="BN9" s="70">
        <v>0</v>
      </c>
      <c r="BO9" s="70">
        <f t="shared" si="7"/>
        <v>0</v>
      </c>
      <c r="BP9" s="70"/>
      <c r="BQ9" s="70"/>
      <c r="BR9" s="70"/>
      <c r="BS9" s="70"/>
      <c r="BT9" s="70"/>
      <c r="BU9" s="74"/>
    </row>
    <row r="10" spans="1:73" x14ac:dyDescent="0.25">
      <c r="A10" s="39" t="s">
        <v>16</v>
      </c>
      <c r="B10" s="40">
        <f>E10+H10+K10+N10+Q10+T10+W10+Z10+AC10+AF10+AI10+AL10+AO10+AR10+AX10+BA10+AU10+BD10+BG10+BJ10+BM10+BP10+BS10</f>
        <v>20517.427499999998</v>
      </c>
      <c r="C10" s="40">
        <f>F10+I10+L10+O10+R10+U10+X10+AA10+AD10+AG10+AJ10+AM10+AP10+AS10+AY10+BB10+AV10+BE10+BH10+BK10+BN10+BQ10+BT10</f>
        <v>5665.2</v>
      </c>
      <c r="D10" s="40">
        <f t="shared" si="0"/>
        <v>27.611648682565104</v>
      </c>
      <c r="E10" s="44"/>
      <c r="F10" s="43"/>
      <c r="G10" s="44"/>
      <c r="H10" s="42"/>
      <c r="I10" s="42"/>
      <c r="J10" s="42"/>
      <c r="K10" s="46"/>
      <c r="L10" s="46"/>
      <c r="M10" s="46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3"/>
      <c r="AA10" s="73"/>
      <c r="AB10" s="73"/>
      <c r="AC10" s="70">
        <v>2042</v>
      </c>
      <c r="AD10" s="70">
        <v>0</v>
      </c>
      <c r="AE10" s="70">
        <f t="shared" ref="AE10:AE44" si="11">AD10/AC10*100</f>
        <v>0</v>
      </c>
      <c r="AF10" s="70">
        <v>11561.8</v>
      </c>
      <c r="AG10" s="70">
        <v>5665.2</v>
      </c>
      <c r="AH10" s="70">
        <f t="shared" si="2"/>
        <v>48.999290767873518</v>
      </c>
      <c r="AI10" s="73"/>
      <c r="AJ10" s="73"/>
      <c r="AK10" s="73"/>
      <c r="AL10" s="73"/>
      <c r="AM10" s="73"/>
      <c r="AN10" s="73"/>
      <c r="AO10" s="70">
        <v>6336.5</v>
      </c>
      <c r="AP10" s="70">
        <v>0</v>
      </c>
      <c r="AQ10" s="70">
        <f t="shared" si="3"/>
        <v>0</v>
      </c>
      <c r="AR10" s="70"/>
      <c r="AS10" s="70"/>
      <c r="AT10" s="70"/>
      <c r="AU10" s="70"/>
      <c r="AV10" s="70"/>
      <c r="AW10" s="70"/>
      <c r="AX10" s="70"/>
      <c r="AY10" s="70"/>
      <c r="AZ10" s="70"/>
      <c r="BA10" s="97"/>
      <c r="BB10" s="70"/>
      <c r="BC10" s="70"/>
      <c r="BD10" s="70">
        <v>459.42750000000001</v>
      </c>
      <c r="BE10" s="70">
        <v>0</v>
      </c>
      <c r="BF10" s="70">
        <f t="shared" si="10"/>
        <v>0</v>
      </c>
      <c r="BG10" s="70">
        <v>26.1</v>
      </c>
      <c r="BH10" s="70">
        <v>0</v>
      </c>
      <c r="BI10" s="70">
        <f t="shared" si="5"/>
        <v>0</v>
      </c>
      <c r="BJ10" s="70"/>
      <c r="BK10" s="70"/>
      <c r="BL10" s="70"/>
      <c r="BM10" s="70">
        <v>91.6</v>
      </c>
      <c r="BN10" s="70">
        <v>0</v>
      </c>
      <c r="BO10" s="70">
        <f t="shared" si="7"/>
        <v>0</v>
      </c>
      <c r="BP10" s="70"/>
      <c r="BQ10" s="70"/>
      <c r="BR10" s="70"/>
      <c r="BS10" s="70"/>
      <c r="BT10" s="70"/>
      <c r="BU10" s="74"/>
    </row>
    <row r="11" spans="1:73" x14ac:dyDescent="0.25">
      <c r="A11" s="39" t="s">
        <v>17</v>
      </c>
      <c r="B11" s="40">
        <f>E11+H11+K11+N11+Q11+T11+W11+Z11+AC11+AF11+AI11+AL11+AO11+AR11+AX11+BA11+AU11+BD11+BG11+BJ11+BM11+BP11+BS11</f>
        <v>125761.7</v>
      </c>
      <c r="C11" s="40">
        <f>F11+I11+L11+O11+R11+U11+X11+AA11+AD11+AG11+AJ11+AM11+AP11+AS11+AY11+BB11+AV11+BE11+BH11+BK11+BN11+BQ11+BT11</f>
        <v>12195.400000000001</v>
      </c>
      <c r="D11" s="40">
        <f t="shared" si="0"/>
        <v>9.6972289655753716</v>
      </c>
      <c r="E11" s="42">
        <v>4860</v>
      </c>
      <c r="F11" s="43">
        <v>2430</v>
      </c>
      <c r="G11" s="43">
        <f>F11/E11*100</f>
        <v>50</v>
      </c>
      <c r="H11" s="42">
        <v>14579</v>
      </c>
      <c r="I11" s="42">
        <v>0</v>
      </c>
      <c r="J11" s="42">
        <f t="shared" si="9"/>
        <v>0</v>
      </c>
      <c r="K11" s="46"/>
      <c r="L11" s="46"/>
      <c r="M11" s="46"/>
      <c r="N11" s="70"/>
      <c r="O11" s="70"/>
      <c r="P11" s="70"/>
      <c r="Q11" s="70">
        <v>6500</v>
      </c>
      <c r="R11" s="70">
        <v>0</v>
      </c>
      <c r="S11" s="70">
        <f t="shared" ref="S11:S12" si="12">R11/Q11*100</f>
        <v>0</v>
      </c>
      <c r="T11" s="70"/>
      <c r="U11" s="70"/>
      <c r="V11" s="70"/>
      <c r="W11" s="70">
        <v>2962</v>
      </c>
      <c r="X11" s="70">
        <v>564.20000000000005</v>
      </c>
      <c r="Y11" s="70">
        <f t="shared" ref="Y11:Y44" si="13">X11/W11*100</f>
        <v>19.047940580688724</v>
      </c>
      <c r="Z11" s="73"/>
      <c r="AA11" s="73"/>
      <c r="AB11" s="73"/>
      <c r="AC11" s="70"/>
      <c r="AD11" s="70"/>
      <c r="AE11" s="70"/>
      <c r="AF11" s="70">
        <v>13467.1</v>
      </c>
      <c r="AG11" s="70">
        <v>9201.2000000000007</v>
      </c>
      <c r="AH11" s="70">
        <f t="shared" si="2"/>
        <v>68.323544044374813</v>
      </c>
      <c r="AI11" s="73"/>
      <c r="AJ11" s="73"/>
      <c r="AK11" s="73"/>
      <c r="AL11" s="73"/>
      <c r="AM11" s="73"/>
      <c r="AN11" s="73"/>
      <c r="AO11" s="70">
        <v>9724.7999999999993</v>
      </c>
      <c r="AP11" s="70">
        <v>0</v>
      </c>
      <c r="AQ11" s="70">
        <f t="shared" si="3"/>
        <v>0</v>
      </c>
      <c r="AR11" s="70">
        <v>9464</v>
      </c>
      <c r="AS11" s="70">
        <v>0</v>
      </c>
      <c r="AT11" s="70">
        <f t="shared" ref="AT11:AT51" si="14">AS11/AR11*100</f>
        <v>0</v>
      </c>
      <c r="AU11" s="70"/>
      <c r="AV11" s="70"/>
      <c r="AW11" s="70"/>
      <c r="AX11" s="70">
        <v>58879.3</v>
      </c>
      <c r="AY11" s="70">
        <v>0</v>
      </c>
      <c r="AZ11" s="70">
        <f t="shared" ref="AZ11:AZ12" si="15">AY11/AX11*100</f>
        <v>0</v>
      </c>
      <c r="BA11" s="97"/>
      <c r="BB11" s="70"/>
      <c r="BC11" s="70"/>
      <c r="BD11" s="70">
        <v>4851</v>
      </c>
      <c r="BE11" s="70">
        <v>0</v>
      </c>
      <c r="BF11" s="70">
        <f t="shared" si="10"/>
        <v>0</v>
      </c>
      <c r="BG11" s="70">
        <v>191.3</v>
      </c>
      <c r="BH11" s="70">
        <v>0</v>
      </c>
      <c r="BI11" s="70">
        <f t="shared" si="5"/>
        <v>0</v>
      </c>
      <c r="BJ11" s="70">
        <v>100</v>
      </c>
      <c r="BK11" s="70">
        <v>0</v>
      </c>
      <c r="BL11" s="70">
        <f t="shared" si="6"/>
        <v>0</v>
      </c>
      <c r="BM11" s="70">
        <v>183.2</v>
      </c>
      <c r="BN11" s="70">
        <v>0</v>
      </c>
      <c r="BO11" s="70">
        <f t="shared" si="7"/>
        <v>0</v>
      </c>
      <c r="BP11" s="70"/>
      <c r="BQ11" s="70"/>
      <c r="BR11" s="70"/>
      <c r="BS11" s="70"/>
      <c r="BT11" s="70"/>
      <c r="BU11" s="74"/>
    </row>
    <row r="12" spans="1:73" x14ac:dyDescent="0.25">
      <c r="A12" s="39" t="s">
        <v>18</v>
      </c>
      <c r="B12" s="40">
        <f>E12+H12+K12+N12+Q12+T12+W12+Z12+AC12+AF12+AI12+AL12+AO12+AR12+AX12+BA12+AU12+BD12+BG12+BJ12+BM12+BP12+BS12</f>
        <v>100544.74799999999</v>
      </c>
      <c r="C12" s="40">
        <f>F12+I12+L12+O12+R12+U12+X12+AA12+AD12+AG12+AJ12+AM12+AP12+AS12+AY12+BB12+AV12+BE12+BH12+BK12+BN12+BQ12+BT12</f>
        <v>11036.4</v>
      </c>
      <c r="D12" s="40">
        <f t="shared" si="0"/>
        <v>10.976605162907168</v>
      </c>
      <c r="E12" s="44"/>
      <c r="F12" s="44"/>
      <c r="G12" s="43"/>
      <c r="H12" s="42">
        <v>85</v>
      </c>
      <c r="I12" s="42">
        <v>0</v>
      </c>
      <c r="J12" s="42">
        <f t="shared" si="9"/>
        <v>0</v>
      </c>
      <c r="K12" s="42">
        <v>11858.5</v>
      </c>
      <c r="L12" s="42">
        <v>0</v>
      </c>
      <c r="M12" s="42">
        <f>L12/K12*100</f>
        <v>0</v>
      </c>
      <c r="N12" s="70">
        <v>1020.1</v>
      </c>
      <c r="O12" s="70">
        <v>0</v>
      </c>
      <c r="P12" s="70">
        <f>O12/N12*100</f>
        <v>0</v>
      </c>
      <c r="Q12" s="70">
        <v>9190</v>
      </c>
      <c r="R12" s="70">
        <v>0</v>
      </c>
      <c r="S12" s="70">
        <f t="shared" si="12"/>
        <v>0</v>
      </c>
      <c r="T12" s="70"/>
      <c r="U12" s="70"/>
      <c r="V12" s="70"/>
      <c r="W12" s="70"/>
      <c r="X12" s="70"/>
      <c r="Y12" s="70"/>
      <c r="Z12" s="73"/>
      <c r="AA12" s="73"/>
      <c r="AB12" s="73"/>
      <c r="AC12" s="70"/>
      <c r="AD12" s="70"/>
      <c r="AE12" s="70"/>
      <c r="AF12" s="70">
        <v>39052.1</v>
      </c>
      <c r="AG12" s="70">
        <v>11036.4</v>
      </c>
      <c r="AH12" s="70">
        <f t="shared" si="2"/>
        <v>28.260708130932784</v>
      </c>
      <c r="AI12" s="73"/>
      <c r="AJ12" s="73"/>
      <c r="AK12" s="73"/>
      <c r="AL12" s="73"/>
      <c r="AM12" s="73"/>
      <c r="AN12" s="73"/>
      <c r="AO12" s="70">
        <v>9440.2000000000007</v>
      </c>
      <c r="AP12" s="70">
        <v>0</v>
      </c>
      <c r="AQ12" s="70">
        <f t="shared" si="3"/>
        <v>0</v>
      </c>
      <c r="AR12" s="70"/>
      <c r="AS12" s="70"/>
      <c r="AT12" s="70"/>
      <c r="AU12" s="70"/>
      <c r="AV12" s="70"/>
      <c r="AW12" s="70"/>
      <c r="AX12" s="70">
        <v>25790.1</v>
      </c>
      <c r="AY12" s="70">
        <v>0</v>
      </c>
      <c r="AZ12" s="70">
        <f t="shared" si="15"/>
        <v>0</v>
      </c>
      <c r="BA12" s="97"/>
      <c r="BB12" s="70"/>
      <c r="BC12" s="70"/>
      <c r="BD12" s="70">
        <v>3628.5479999999998</v>
      </c>
      <c r="BE12" s="70">
        <v>0</v>
      </c>
      <c r="BF12" s="70">
        <f t="shared" si="10"/>
        <v>0</v>
      </c>
      <c r="BG12" s="70">
        <v>97</v>
      </c>
      <c r="BH12" s="70">
        <v>0</v>
      </c>
      <c r="BI12" s="70">
        <f t="shared" si="5"/>
        <v>0</v>
      </c>
      <c r="BJ12" s="70">
        <v>200</v>
      </c>
      <c r="BK12" s="70">
        <v>0</v>
      </c>
      <c r="BL12" s="70">
        <f t="shared" si="6"/>
        <v>0</v>
      </c>
      <c r="BM12" s="70">
        <v>183.2</v>
      </c>
      <c r="BN12" s="70">
        <v>0</v>
      </c>
      <c r="BO12" s="70">
        <f t="shared" si="7"/>
        <v>0</v>
      </c>
      <c r="BP12" s="70"/>
      <c r="BQ12" s="70"/>
      <c r="BR12" s="70"/>
      <c r="BS12" s="70"/>
      <c r="BT12" s="70"/>
      <c r="BU12" s="74"/>
    </row>
    <row r="13" spans="1:73" x14ac:dyDescent="0.25">
      <c r="A13" s="39" t="s">
        <v>19</v>
      </c>
      <c r="B13" s="40">
        <f>E13+H13+K13+N13+Q13+T13+W13+Z13+AC13+AF13+AI13+AL13+AO13+AR13+AX13+BA13+AU13+BD13+BG13+BJ13+BM13+BP13+BS13</f>
        <v>10059.5</v>
      </c>
      <c r="C13" s="40">
        <f>F13+I13+L13+O13+R13+U13+X13+AA13+AD13+AG13+AJ13+AM13+AP13+AS13+AY13+BB13+AV13+BE13+BH13+BK13+BN13+BQ13+BT13</f>
        <v>677.05</v>
      </c>
      <c r="D13" s="40">
        <f t="shared" si="0"/>
        <v>6.7304537998906495</v>
      </c>
      <c r="E13" s="44"/>
      <c r="F13" s="44"/>
      <c r="G13" s="43"/>
      <c r="H13" s="42"/>
      <c r="I13" s="42"/>
      <c r="J13" s="42"/>
      <c r="K13" s="46"/>
      <c r="L13" s="46"/>
      <c r="M13" s="46"/>
      <c r="N13" s="70"/>
      <c r="O13" s="70"/>
      <c r="P13" s="70"/>
      <c r="Q13" s="70"/>
      <c r="R13" s="70"/>
      <c r="S13" s="70"/>
      <c r="T13" s="70">
        <v>1000</v>
      </c>
      <c r="U13" s="70">
        <v>0</v>
      </c>
      <c r="V13" s="70">
        <f t="shared" si="1"/>
        <v>0</v>
      </c>
      <c r="W13" s="70"/>
      <c r="X13" s="70"/>
      <c r="Y13" s="70"/>
      <c r="Z13" s="73"/>
      <c r="AA13" s="73"/>
      <c r="AB13" s="73"/>
      <c r="AC13" s="70"/>
      <c r="AD13" s="70"/>
      <c r="AE13" s="70"/>
      <c r="AF13" s="70">
        <v>5669.8</v>
      </c>
      <c r="AG13" s="70">
        <v>677.05</v>
      </c>
      <c r="AH13" s="70">
        <f t="shared" si="2"/>
        <v>11.941338318811951</v>
      </c>
      <c r="AI13" s="73"/>
      <c r="AJ13" s="73"/>
      <c r="AK13" s="73"/>
      <c r="AL13" s="73"/>
      <c r="AM13" s="73"/>
      <c r="AN13" s="73"/>
      <c r="AO13" s="70">
        <v>3129.5</v>
      </c>
      <c r="AP13" s="70">
        <v>0</v>
      </c>
      <c r="AQ13" s="70">
        <f t="shared" si="3"/>
        <v>0</v>
      </c>
      <c r="AR13" s="70"/>
      <c r="AS13" s="70"/>
      <c r="AT13" s="70"/>
      <c r="AU13" s="70"/>
      <c r="AV13" s="70"/>
      <c r="AW13" s="70"/>
      <c r="AX13" s="70"/>
      <c r="AY13" s="70"/>
      <c r="AZ13" s="70"/>
      <c r="BA13" s="97"/>
      <c r="BB13" s="70"/>
      <c r="BC13" s="70"/>
      <c r="BD13" s="70"/>
      <c r="BE13" s="70"/>
      <c r="BF13" s="70"/>
      <c r="BG13" s="70">
        <v>10.199999999999999</v>
      </c>
      <c r="BH13" s="70">
        <v>0</v>
      </c>
      <c r="BI13" s="70">
        <f t="shared" si="5"/>
        <v>0</v>
      </c>
      <c r="BJ13" s="70">
        <v>200</v>
      </c>
      <c r="BK13" s="70">
        <v>0</v>
      </c>
      <c r="BL13" s="70">
        <f t="shared" si="6"/>
        <v>0</v>
      </c>
      <c r="BM13" s="70"/>
      <c r="BN13" s="70"/>
      <c r="BO13" s="70"/>
      <c r="BP13" s="70">
        <v>50</v>
      </c>
      <c r="BQ13" s="70">
        <v>0</v>
      </c>
      <c r="BR13" s="70">
        <f t="shared" si="8"/>
        <v>0</v>
      </c>
      <c r="BS13" s="70"/>
      <c r="BT13" s="70"/>
      <c r="BU13" s="74"/>
    </row>
    <row r="14" spans="1:73" x14ac:dyDescent="0.25">
      <c r="A14" s="39" t="s">
        <v>20</v>
      </c>
      <c r="B14" s="40">
        <f>E14+H14+K14+N14+Q14+T14+W14+Z14+AC14+AF14+AI14+AL14+AO14+AR14+AX14+BA14+AU14+BD14+BG14+BJ14+BM14+BP14+BS14</f>
        <v>82031.219799999992</v>
      </c>
      <c r="C14" s="40">
        <f>F14+I14+L14+O14+R14+U14+X14+AA14+AD14+AG14+AJ14+AM14+AP14+AS14+AY14+BB14+AV14+BE14+BH14+BK14+BN14+BQ14+BT14</f>
        <v>11766.3</v>
      </c>
      <c r="D14" s="40">
        <f t="shared" si="0"/>
        <v>14.343685280661889</v>
      </c>
      <c r="E14" s="44"/>
      <c r="F14" s="44"/>
      <c r="G14" s="43"/>
      <c r="H14" s="42">
        <v>110.2</v>
      </c>
      <c r="I14" s="42">
        <v>0</v>
      </c>
      <c r="J14" s="42">
        <f t="shared" si="9"/>
        <v>0</v>
      </c>
      <c r="K14" s="46"/>
      <c r="L14" s="46"/>
      <c r="M14" s="46"/>
      <c r="N14" s="70"/>
      <c r="O14" s="70"/>
      <c r="P14" s="70"/>
      <c r="Q14" s="70"/>
      <c r="R14" s="70"/>
      <c r="S14" s="70"/>
      <c r="T14" s="70">
        <v>1150</v>
      </c>
      <c r="U14" s="70">
        <v>0</v>
      </c>
      <c r="V14" s="70">
        <f t="shared" si="1"/>
        <v>0</v>
      </c>
      <c r="W14" s="70"/>
      <c r="X14" s="70"/>
      <c r="Y14" s="70"/>
      <c r="Z14" s="73"/>
      <c r="AA14" s="73"/>
      <c r="AB14" s="73"/>
      <c r="AC14" s="70"/>
      <c r="AD14" s="70"/>
      <c r="AE14" s="70"/>
      <c r="AF14" s="70">
        <v>23532.5</v>
      </c>
      <c r="AG14" s="70">
        <v>11766.3</v>
      </c>
      <c r="AH14" s="70">
        <f t="shared" si="2"/>
        <v>50.000212472113034</v>
      </c>
      <c r="AI14" s="73"/>
      <c r="AJ14" s="73"/>
      <c r="AK14" s="73"/>
      <c r="AL14" s="73"/>
      <c r="AM14" s="73"/>
      <c r="AN14" s="73"/>
      <c r="AO14" s="70">
        <v>9569.5</v>
      </c>
      <c r="AP14" s="70">
        <v>0</v>
      </c>
      <c r="AQ14" s="70">
        <f t="shared" si="3"/>
        <v>0</v>
      </c>
      <c r="AR14" s="70">
        <v>831</v>
      </c>
      <c r="AS14" s="70">
        <v>0</v>
      </c>
      <c r="AT14" s="70">
        <f t="shared" si="14"/>
        <v>0</v>
      </c>
      <c r="AU14" s="70"/>
      <c r="AV14" s="70"/>
      <c r="AW14" s="70"/>
      <c r="AX14" s="70">
        <v>37468.6</v>
      </c>
      <c r="AY14" s="70">
        <v>0</v>
      </c>
      <c r="AZ14" s="70">
        <f t="shared" ref="AZ14" si="16">AY14/AX14*100</f>
        <v>0</v>
      </c>
      <c r="BA14" s="97"/>
      <c r="BB14" s="70"/>
      <c r="BC14" s="70"/>
      <c r="BD14" s="70">
        <v>3795.6197999999999</v>
      </c>
      <c r="BE14" s="70">
        <v>0</v>
      </c>
      <c r="BF14" s="70">
        <f t="shared" si="10"/>
        <v>0</v>
      </c>
      <c r="BG14" s="70">
        <v>81.2</v>
      </c>
      <c r="BH14" s="70">
        <v>0</v>
      </c>
      <c r="BI14" s="70">
        <f t="shared" si="5"/>
        <v>0</v>
      </c>
      <c r="BJ14" s="70">
        <v>200</v>
      </c>
      <c r="BK14" s="70">
        <v>0</v>
      </c>
      <c r="BL14" s="70">
        <f t="shared" si="6"/>
        <v>0</v>
      </c>
      <c r="BM14" s="70">
        <v>91.6</v>
      </c>
      <c r="BN14" s="70">
        <v>0</v>
      </c>
      <c r="BO14" s="70">
        <f t="shared" si="7"/>
        <v>0</v>
      </c>
      <c r="BP14" s="70">
        <v>50</v>
      </c>
      <c r="BQ14" s="70">
        <v>0</v>
      </c>
      <c r="BR14" s="70">
        <f t="shared" si="8"/>
        <v>0</v>
      </c>
      <c r="BS14" s="70">
        <v>5151</v>
      </c>
      <c r="BT14" s="70">
        <v>0</v>
      </c>
      <c r="BU14" s="74">
        <f t="shared" ref="BU14" si="17">BT14/BS14*100</f>
        <v>0</v>
      </c>
    </row>
    <row r="15" spans="1:73" x14ac:dyDescent="0.25">
      <c r="A15" s="39" t="s">
        <v>21</v>
      </c>
      <c r="B15" s="40">
        <f>E15+H15+K15+N15+Q15+T15+W15+Z15+AC15+AF15+AI15+AL15+AO15+AR15+AX15+BA15+AU15+BD15+BG15+BJ15+BM15+BP15+BS15</f>
        <v>8097.0399999999991</v>
      </c>
      <c r="C15" s="40">
        <f>F15+I15+L15+O15+R15+U15+X15+AA15+AD15+AG15+AJ15+AM15+AP15+AS15+AY15+BB15+AV15+BE15+BH15+BK15+BN15+BQ15+BT15</f>
        <v>0</v>
      </c>
      <c r="D15" s="40">
        <f t="shared" si="0"/>
        <v>0</v>
      </c>
      <c r="E15" s="44"/>
      <c r="F15" s="44"/>
      <c r="G15" s="43"/>
      <c r="H15" s="42"/>
      <c r="I15" s="42"/>
      <c r="J15" s="42"/>
      <c r="K15" s="46"/>
      <c r="L15" s="46"/>
      <c r="M15" s="46"/>
      <c r="N15" s="70"/>
      <c r="O15" s="70"/>
      <c r="P15" s="70"/>
      <c r="Q15" s="70"/>
      <c r="R15" s="70"/>
      <c r="S15" s="70"/>
      <c r="T15" s="70">
        <v>1150</v>
      </c>
      <c r="U15" s="70">
        <v>0</v>
      </c>
      <c r="V15" s="70">
        <f t="shared" si="1"/>
        <v>0</v>
      </c>
      <c r="W15" s="70"/>
      <c r="X15" s="70"/>
      <c r="Y15" s="70"/>
      <c r="Z15" s="73"/>
      <c r="AA15" s="73"/>
      <c r="AB15" s="73"/>
      <c r="AC15" s="70"/>
      <c r="AD15" s="70"/>
      <c r="AE15" s="70"/>
      <c r="AF15" s="70">
        <v>3431.9</v>
      </c>
      <c r="AG15" s="70">
        <v>0</v>
      </c>
      <c r="AH15" s="70">
        <f t="shared" si="2"/>
        <v>0</v>
      </c>
      <c r="AI15" s="73"/>
      <c r="AJ15" s="73"/>
      <c r="AK15" s="73"/>
      <c r="AL15" s="73"/>
      <c r="AM15" s="73"/>
      <c r="AN15" s="73"/>
      <c r="AO15" s="70">
        <v>3232.9</v>
      </c>
      <c r="AP15" s="70">
        <v>0</v>
      </c>
      <c r="AQ15" s="70">
        <f t="shared" si="3"/>
        <v>0</v>
      </c>
      <c r="AR15" s="70"/>
      <c r="AS15" s="70"/>
      <c r="AT15" s="70"/>
      <c r="AU15" s="70"/>
      <c r="AV15" s="70"/>
      <c r="AW15" s="70"/>
      <c r="AX15" s="70"/>
      <c r="AY15" s="70"/>
      <c r="AZ15" s="70"/>
      <c r="BA15" s="97"/>
      <c r="BB15" s="70"/>
      <c r="BC15" s="70"/>
      <c r="BD15" s="70">
        <v>282.24</v>
      </c>
      <c r="BE15" s="70">
        <v>0</v>
      </c>
      <c r="BF15" s="70">
        <f t="shared" si="10"/>
        <v>0</v>
      </c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4"/>
    </row>
    <row r="16" spans="1:73" x14ac:dyDescent="0.25">
      <c r="A16" s="39" t="s">
        <v>22</v>
      </c>
      <c r="B16" s="40">
        <f>E16+H16+K16+N16+Q16+T16+W16+Z16+AC16+AF16+AI16+AL16+AO16+AR16+AX16+BA16+AU16+BD16+BG16+BJ16+BM16+BP16+BS16</f>
        <v>16712.582399999999</v>
      </c>
      <c r="C16" s="40">
        <f>F16+I16+L16+O16+R16+U16+X16+AA16+AD16+AG16+AJ16+AM16+AP16+AS16+AY16+BB16+AV16+BE16+BH16+BK16+BN16+BQ16+BT16</f>
        <v>3688.3</v>
      </c>
      <c r="D16" s="40">
        <f t="shared" si="0"/>
        <v>22.069001137729622</v>
      </c>
      <c r="E16" s="44"/>
      <c r="F16" s="44"/>
      <c r="G16" s="43"/>
      <c r="H16" s="42"/>
      <c r="I16" s="42"/>
      <c r="J16" s="42"/>
      <c r="K16" s="46"/>
      <c r="L16" s="46"/>
      <c r="M16" s="46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3"/>
      <c r="AA16" s="73"/>
      <c r="AB16" s="73"/>
      <c r="AC16" s="70">
        <v>2000</v>
      </c>
      <c r="AD16" s="70">
        <v>600</v>
      </c>
      <c r="AE16" s="70">
        <f t="shared" si="11"/>
        <v>30</v>
      </c>
      <c r="AF16" s="70">
        <v>6292.8</v>
      </c>
      <c r="AG16" s="70">
        <v>3088.3</v>
      </c>
      <c r="AH16" s="70">
        <f t="shared" si="2"/>
        <v>49.076722603610477</v>
      </c>
      <c r="AI16" s="73"/>
      <c r="AJ16" s="73"/>
      <c r="AK16" s="73"/>
      <c r="AL16" s="73"/>
      <c r="AM16" s="73"/>
      <c r="AN16" s="73"/>
      <c r="AO16" s="70">
        <v>5664.1</v>
      </c>
      <c r="AP16" s="70">
        <v>0</v>
      </c>
      <c r="AQ16" s="70">
        <f t="shared" si="3"/>
        <v>0</v>
      </c>
      <c r="AR16" s="70"/>
      <c r="AS16" s="70"/>
      <c r="AT16" s="70"/>
      <c r="AU16" s="70"/>
      <c r="AV16" s="70"/>
      <c r="AW16" s="70"/>
      <c r="AX16" s="70"/>
      <c r="AY16" s="70"/>
      <c r="AZ16" s="70"/>
      <c r="BA16" s="97"/>
      <c r="BB16" s="70"/>
      <c r="BC16" s="70"/>
      <c r="BD16" s="70">
        <v>2547.1824000000001</v>
      </c>
      <c r="BE16" s="70">
        <v>0</v>
      </c>
      <c r="BF16" s="70">
        <f t="shared" si="10"/>
        <v>0</v>
      </c>
      <c r="BG16" s="70">
        <v>16.899999999999999</v>
      </c>
      <c r="BH16" s="70">
        <v>0</v>
      </c>
      <c r="BI16" s="70">
        <f t="shared" si="5"/>
        <v>0</v>
      </c>
      <c r="BJ16" s="70">
        <v>100</v>
      </c>
      <c r="BK16" s="70">
        <v>0</v>
      </c>
      <c r="BL16" s="70">
        <f t="shared" ref="BL16:BL44" si="18">BK16/BJ16*100</f>
        <v>0</v>
      </c>
      <c r="BM16" s="70">
        <v>91.6</v>
      </c>
      <c r="BN16" s="70">
        <v>0</v>
      </c>
      <c r="BO16" s="70">
        <f t="shared" si="7"/>
        <v>0</v>
      </c>
      <c r="BP16" s="70"/>
      <c r="BQ16" s="70"/>
      <c r="BR16" s="70"/>
      <c r="BS16" s="70"/>
      <c r="BT16" s="70"/>
      <c r="BU16" s="74"/>
    </row>
    <row r="17" spans="1:73" x14ac:dyDescent="0.25">
      <c r="A17" s="39" t="s">
        <v>23</v>
      </c>
      <c r="B17" s="40">
        <f>E17+H17+K17+N17+Q17+T17+W17+Z17+AC17+AF17+AI17+AL17+AO17+AR17+AX17+BA17+AU17+BD17+BG17+BJ17+BM17+BP17+BS17</f>
        <v>10725.027300000002</v>
      </c>
      <c r="C17" s="40">
        <f>F17+I17+L17+O17+R17+U17+X17+AA17+AD17+AG17+AJ17+AM17+AP17+AS17+AY17+BB17+AV17+BE17+BH17+BK17+BN17+BQ17+BT17</f>
        <v>2708.16</v>
      </c>
      <c r="D17" s="40">
        <f t="shared" si="0"/>
        <v>25.250844816031371</v>
      </c>
      <c r="E17" s="44"/>
      <c r="F17" s="44"/>
      <c r="G17" s="43"/>
      <c r="H17" s="42"/>
      <c r="I17" s="42"/>
      <c r="J17" s="42"/>
      <c r="K17" s="46"/>
      <c r="L17" s="46"/>
      <c r="M17" s="46"/>
      <c r="N17" s="70"/>
      <c r="O17" s="70"/>
      <c r="P17" s="70"/>
      <c r="Q17" s="70"/>
      <c r="R17" s="70"/>
      <c r="S17" s="70"/>
      <c r="T17" s="70">
        <v>1145</v>
      </c>
      <c r="U17" s="70">
        <v>0</v>
      </c>
      <c r="V17" s="70">
        <f t="shared" si="1"/>
        <v>0</v>
      </c>
      <c r="W17" s="70"/>
      <c r="X17" s="70"/>
      <c r="Y17" s="70"/>
      <c r="Z17" s="73"/>
      <c r="AA17" s="73"/>
      <c r="AB17" s="73"/>
      <c r="AC17" s="70"/>
      <c r="AD17" s="70"/>
      <c r="AE17" s="70"/>
      <c r="AF17" s="70">
        <v>5876.6</v>
      </c>
      <c r="AG17" s="70">
        <v>2708.16</v>
      </c>
      <c r="AH17" s="70">
        <f t="shared" si="2"/>
        <v>46.083789946567741</v>
      </c>
      <c r="AI17" s="73"/>
      <c r="AJ17" s="73"/>
      <c r="AK17" s="73"/>
      <c r="AL17" s="73"/>
      <c r="AM17" s="73"/>
      <c r="AN17" s="73"/>
      <c r="AO17" s="70">
        <v>3207.1</v>
      </c>
      <c r="AP17" s="70">
        <v>0</v>
      </c>
      <c r="AQ17" s="70">
        <f t="shared" si="3"/>
        <v>0</v>
      </c>
      <c r="AR17" s="70"/>
      <c r="AS17" s="70"/>
      <c r="AT17" s="70"/>
      <c r="AU17" s="70"/>
      <c r="AV17" s="70"/>
      <c r="AW17" s="70"/>
      <c r="AX17" s="70"/>
      <c r="AY17" s="70"/>
      <c r="AZ17" s="70"/>
      <c r="BA17" s="97"/>
      <c r="BB17" s="70"/>
      <c r="BC17" s="70"/>
      <c r="BD17" s="70">
        <v>294.02730000000003</v>
      </c>
      <c r="BE17" s="70">
        <v>0</v>
      </c>
      <c r="BF17" s="70">
        <f t="shared" si="10"/>
        <v>0</v>
      </c>
      <c r="BG17" s="70">
        <v>10.7</v>
      </c>
      <c r="BH17" s="70">
        <v>0</v>
      </c>
      <c r="BI17" s="70">
        <f t="shared" si="5"/>
        <v>0</v>
      </c>
      <c r="BJ17" s="70">
        <v>100</v>
      </c>
      <c r="BK17" s="70">
        <v>0</v>
      </c>
      <c r="BL17" s="70">
        <f t="shared" si="18"/>
        <v>0</v>
      </c>
      <c r="BM17" s="70">
        <v>91.6</v>
      </c>
      <c r="BN17" s="70">
        <v>0</v>
      </c>
      <c r="BO17" s="70">
        <f t="shared" si="7"/>
        <v>0</v>
      </c>
      <c r="BP17" s="70"/>
      <c r="BQ17" s="70"/>
      <c r="BR17" s="70"/>
      <c r="BS17" s="70"/>
      <c r="BT17" s="70"/>
      <c r="BU17" s="74"/>
    </row>
    <row r="18" spans="1:73" x14ac:dyDescent="0.25">
      <c r="A18" s="39" t="s">
        <v>24</v>
      </c>
      <c r="B18" s="40">
        <f>E18+H18+K18+N18+Q18+T18+W18+Z18+AC18+AF18+AI18+AL18+AO18+AR18+AX18+BA18+AU18+BD18+BG18+BJ18+BM18+BP18+BS18</f>
        <v>18777.039999999997</v>
      </c>
      <c r="C18" s="40">
        <f>F18+I18+L18+O18+R18+U18+X18+AA18+AD18+AG18+AJ18+AM18+AP18+AS18+AY18+BB18+AV18+BE18+BH18+BK18+BN18+BQ18+BT18</f>
        <v>6081.49</v>
      </c>
      <c r="D18" s="40">
        <f t="shared" si="0"/>
        <v>32.387905654991414</v>
      </c>
      <c r="E18" s="44"/>
      <c r="F18" s="44"/>
      <c r="G18" s="43"/>
      <c r="H18" s="42"/>
      <c r="I18" s="42"/>
      <c r="J18" s="42"/>
      <c r="K18" s="46"/>
      <c r="L18" s="46"/>
      <c r="M18" s="46"/>
      <c r="N18" s="70"/>
      <c r="O18" s="70"/>
      <c r="P18" s="70"/>
      <c r="Q18" s="70"/>
      <c r="R18" s="70"/>
      <c r="S18" s="70"/>
      <c r="T18" s="70">
        <v>1300</v>
      </c>
      <c r="U18" s="70">
        <v>0</v>
      </c>
      <c r="V18" s="70">
        <f t="shared" si="1"/>
        <v>0</v>
      </c>
      <c r="W18" s="70"/>
      <c r="X18" s="70"/>
      <c r="Y18" s="70"/>
      <c r="Z18" s="73"/>
      <c r="AA18" s="73"/>
      <c r="AB18" s="73"/>
      <c r="AC18" s="70"/>
      <c r="AD18" s="70"/>
      <c r="AE18" s="70"/>
      <c r="AF18" s="70">
        <v>12060</v>
      </c>
      <c r="AG18" s="70">
        <v>6081.49</v>
      </c>
      <c r="AH18" s="70">
        <f t="shared" si="2"/>
        <v>50.426948590381429</v>
      </c>
      <c r="AI18" s="73"/>
      <c r="AJ18" s="73"/>
      <c r="AK18" s="73"/>
      <c r="AL18" s="73"/>
      <c r="AM18" s="73"/>
      <c r="AN18" s="73"/>
      <c r="AO18" s="70">
        <v>4914.1000000000004</v>
      </c>
      <c r="AP18" s="70">
        <v>0</v>
      </c>
      <c r="AQ18" s="70">
        <f t="shared" si="3"/>
        <v>0</v>
      </c>
      <c r="AR18" s="70"/>
      <c r="AS18" s="70"/>
      <c r="AT18" s="70"/>
      <c r="AU18" s="70"/>
      <c r="AV18" s="70"/>
      <c r="AW18" s="70"/>
      <c r="AX18" s="70"/>
      <c r="AY18" s="70"/>
      <c r="AZ18" s="70"/>
      <c r="BA18" s="97"/>
      <c r="BB18" s="70"/>
      <c r="BC18" s="70"/>
      <c r="BD18" s="70">
        <v>244.44</v>
      </c>
      <c r="BE18" s="70">
        <v>0</v>
      </c>
      <c r="BF18" s="70">
        <f t="shared" si="10"/>
        <v>0</v>
      </c>
      <c r="BG18" s="70">
        <v>16.899999999999999</v>
      </c>
      <c r="BH18" s="70">
        <v>0</v>
      </c>
      <c r="BI18" s="70">
        <f t="shared" si="5"/>
        <v>0</v>
      </c>
      <c r="BJ18" s="70">
        <v>100</v>
      </c>
      <c r="BK18" s="70">
        <v>0</v>
      </c>
      <c r="BL18" s="70">
        <f t="shared" si="18"/>
        <v>0</v>
      </c>
      <c r="BM18" s="70">
        <v>91.6</v>
      </c>
      <c r="BN18" s="70">
        <v>0</v>
      </c>
      <c r="BO18" s="70">
        <f t="shared" si="7"/>
        <v>0</v>
      </c>
      <c r="BP18" s="70">
        <v>50</v>
      </c>
      <c r="BQ18" s="70">
        <v>0</v>
      </c>
      <c r="BR18" s="70">
        <f t="shared" ref="BR18:BR35" si="19">BQ18/BP18*100</f>
        <v>0</v>
      </c>
      <c r="BS18" s="70"/>
      <c r="BT18" s="70"/>
      <c r="BU18" s="74"/>
    </row>
    <row r="19" spans="1:73" x14ac:dyDescent="0.25">
      <c r="A19" s="39" t="s">
        <v>25</v>
      </c>
      <c r="B19" s="40">
        <f>E19+H19+K19+N19+Q19+T19+W19+Z19+AC19+AF19+AI19+AL19+AO19+AR19+AX19+BA19+AU19+BD19+BG19+BJ19+BM19+BP19+BS19</f>
        <v>28432.119999999995</v>
      </c>
      <c r="C19" s="40">
        <f>F19+I19+L19+O19+R19+U19+X19+AA19+AD19+AG19+AJ19+AM19+AP19+AS19+AY19+BB19+AV19+BE19+BH19+BK19+BN19+BQ19+BT19</f>
        <v>5536.46</v>
      </c>
      <c r="D19" s="40">
        <f t="shared" si="0"/>
        <v>19.472554280159205</v>
      </c>
      <c r="E19" s="44"/>
      <c r="F19" s="44"/>
      <c r="G19" s="43"/>
      <c r="H19" s="42"/>
      <c r="I19" s="42"/>
      <c r="J19" s="42"/>
      <c r="K19" s="46"/>
      <c r="L19" s="46"/>
      <c r="M19" s="46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3"/>
      <c r="AA19" s="73"/>
      <c r="AB19" s="73"/>
      <c r="AC19" s="70">
        <v>2100</v>
      </c>
      <c r="AD19" s="70">
        <v>90</v>
      </c>
      <c r="AE19" s="70">
        <f t="shared" si="11"/>
        <v>4.2857142857142856</v>
      </c>
      <c r="AF19" s="70">
        <v>16796.099999999999</v>
      </c>
      <c r="AG19" s="70">
        <v>5446.46</v>
      </c>
      <c r="AH19" s="70">
        <f t="shared" si="2"/>
        <v>32.426932442650383</v>
      </c>
      <c r="AI19" s="73"/>
      <c r="AJ19" s="73"/>
      <c r="AK19" s="73"/>
      <c r="AL19" s="73"/>
      <c r="AM19" s="73"/>
      <c r="AN19" s="73"/>
      <c r="AO19" s="70">
        <v>7707.3</v>
      </c>
      <c r="AP19" s="70">
        <v>0</v>
      </c>
      <c r="AQ19" s="70">
        <f t="shared" si="3"/>
        <v>0</v>
      </c>
      <c r="AR19" s="70"/>
      <c r="AS19" s="70"/>
      <c r="AT19" s="70"/>
      <c r="AU19" s="70"/>
      <c r="AV19" s="70"/>
      <c r="AW19" s="70"/>
      <c r="AX19" s="70"/>
      <c r="AY19" s="70"/>
      <c r="AZ19" s="70"/>
      <c r="BA19" s="97">
        <v>1209.5</v>
      </c>
      <c r="BB19" s="70">
        <v>0</v>
      </c>
      <c r="BC19" s="70">
        <f t="shared" si="4"/>
        <v>0</v>
      </c>
      <c r="BD19" s="70">
        <v>493.92</v>
      </c>
      <c r="BE19" s="70">
        <v>0</v>
      </c>
      <c r="BF19" s="70">
        <f t="shared" si="10"/>
        <v>0</v>
      </c>
      <c r="BG19" s="70">
        <v>33.700000000000003</v>
      </c>
      <c r="BH19" s="70">
        <v>0</v>
      </c>
      <c r="BI19" s="70">
        <f t="shared" si="5"/>
        <v>0</v>
      </c>
      <c r="BJ19" s="70"/>
      <c r="BK19" s="70"/>
      <c r="BL19" s="70"/>
      <c r="BM19" s="70">
        <v>91.6</v>
      </c>
      <c r="BN19" s="70">
        <v>0</v>
      </c>
      <c r="BO19" s="70">
        <f t="shared" si="7"/>
        <v>0</v>
      </c>
      <c r="BP19" s="70"/>
      <c r="BQ19" s="70"/>
      <c r="BR19" s="70"/>
      <c r="BS19" s="70"/>
      <c r="BT19" s="70"/>
      <c r="BU19" s="74"/>
    </row>
    <row r="20" spans="1:73" x14ac:dyDescent="0.25">
      <c r="A20" s="39" t="s">
        <v>26</v>
      </c>
      <c r="B20" s="40">
        <f>E20+H20+K20+N20+Q20+T20+W20+Z20+AC20+AF20+AI20+AL20+AO20+AR20+AX20+BA20+AU20+BD20+BG20+BJ20+BM20+BP20+BS20</f>
        <v>15503.5</v>
      </c>
      <c r="C20" s="40">
        <f>F20+I20+L20+O20+R20+U20+X20+AA20+AD20+AG20+AJ20+AM20+AP20+AS20+AY20+BB20+AV20+BE20+BH20+BK20+BN20+BQ20+BT20</f>
        <v>3606.6</v>
      </c>
      <c r="D20" s="40">
        <f t="shared" si="0"/>
        <v>23.263134131002676</v>
      </c>
      <c r="E20" s="44"/>
      <c r="F20" s="44"/>
      <c r="G20" s="43"/>
      <c r="H20" s="42">
        <v>85</v>
      </c>
      <c r="I20" s="42">
        <v>0</v>
      </c>
      <c r="J20" s="42">
        <f t="shared" si="9"/>
        <v>0</v>
      </c>
      <c r="K20" s="46"/>
      <c r="L20" s="46"/>
      <c r="M20" s="46"/>
      <c r="N20" s="70"/>
      <c r="O20" s="70"/>
      <c r="P20" s="70"/>
      <c r="Q20" s="70"/>
      <c r="R20" s="70"/>
      <c r="S20" s="70"/>
      <c r="T20" s="70">
        <v>1150</v>
      </c>
      <c r="U20" s="70">
        <v>0</v>
      </c>
      <c r="V20" s="70">
        <f t="shared" si="1"/>
        <v>0</v>
      </c>
      <c r="W20" s="70">
        <v>1481</v>
      </c>
      <c r="X20" s="70">
        <v>0</v>
      </c>
      <c r="Y20" s="70">
        <f t="shared" si="13"/>
        <v>0</v>
      </c>
      <c r="Z20" s="73"/>
      <c r="AA20" s="73"/>
      <c r="AB20" s="73"/>
      <c r="AC20" s="70"/>
      <c r="AD20" s="70"/>
      <c r="AE20" s="70"/>
      <c r="AF20" s="70">
        <v>7131.5</v>
      </c>
      <c r="AG20" s="70">
        <v>3606.6</v>
      </c>
      <c r="AH20" s="70">
        <f t="shared" si="2"/>
        <v>50.572810769122903</v>
      </c>
      <c r="AI20" s="73"/>
      <c r="AJ20" s="73"/>
      <c r="AK20" s="73"/>
      <c r="AL20" s="73"/>
      <c r="AM20" s="73"/>
      <c r="AN20" s="73"/>
      <c r="AO20" s="70">
        <v>5302</v>
      </c>
      <c r="AP20" s="70">
        <v>0</v>
      </c>
      <c r="AQ20" s="70">
        <f t="shared" si="3"/>
        <v>0</v>
      </c>
      <c r="AR20" s="70"/>
      <c r="AS20" s="70"/>
      <c r="AT20" s="70"/>
      <c r="AU20" s="70"/>
      <c r="AV20" s="70"/>
      <c r="AW20" s="70"/>
      <c r="AX20" s="70"/>
      <c r="AY20" s="70"/>
      <c r="AZ20" s="70"/>
      <c r="BA20" s="97"/>
      <c r="BB20" s="70"/>
      <c r="BC20" s="70"/>
      <c r="BD20" s="70"/>
      <c r="BE20" s="70"/>
      <c r="BF20" s="70"/>
      <c r="BG20" s="70">
        <v>12.4</v>
      </c>
      <c r="BH20" s="70">
        <v>0</v>
      </c>
      <c r="BI20" s="70">
        <f t="shared" si="5"/>
        <v>0</v>
      </c>
      <c r="BJ20" s="70">
        <v>100</v>
      </c>
      <c r="BK20" s="70">
        <v>0</v>
      </c>
      <c r="BL20" s="70">
        <f t="shared" si="18"/>
        <v>0</v>
      </c>
      <c r="BM20" s="70">
        <v>91.6</v>
      </c>
      <c r="BN20" s="70">
        <v>0</v>
      </c>
      <c r="BO20" s="70">
        <f t="shared" si="7"/>
        <v>0</v>
      </c>
      <c r="BP20" s="70">
        <v>150</v>
      </c>
      <c r="BQ20" s="70">
        <v>0</v>
      </c>
      <c r="BR20" s="70">
        <f t="shared" si="19"/>
        <v>0</v>
      </c>
      <c r="BS20" s="70"/>
      <c r="BT20" s="70"/>
      <c r="BU20" s="74"/>
    </row>
    <row r="21" spans="1:73" x14ac:dyDescent="0.25">
      <c r="A21" s="39" t="s">
        <v>27</v>
      </c>
      <c r="B21" s="40">
        <f>E21+H21+K21+N21+Q21+T21+W21+Z21+AC21+AF21+AI21+AL21+AO21+AR21+AX21+BA21+AU21+BD21+BG21+BJ21+BM21+BP21+BS21</f>
        <v>41296.699999999997</v>
      </c>
      <c r="C21" s="40">
        <f>F21+I21+L21+O21+R21+U21+X21+AA21+AD21+AG21+AJ21+AM21+AP21+AS21+AY21+BB21+AV21+BE21+BH21+BK21+BN21+BQ21+BT21</f>
        <v>3897.5899999999997</v>
      </c>
      <c r="D21" s="40">
        <f t="shared" si="0"/>
        <v>9.4380180498683899</v>
      </c>
      <c r="E21" s="44"/>
      <c r="F21" s="44"/>
      <c r="G21" s="43"/>
      <c r="H21" s="42">
        <v>509.9</v>
      </c>
      <c r="I21" s="42">
        <v>0</v>
      </c>
      <c r="J21" s="42">
        <f t="shared" si="9"/>
        <v>0</v>
      </c>
      <c r="K21" s="46"/>
      <c r="L21" s="46"/>
      <c r="M21" s="46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3"/>
      <c r="AA21" s="73"/>
      <c r="AB21" s="73"/>
      <c r="AC21" s="70">
        <v>2000</v>
      </c>
      <c r="AD21" s="70">
        <v>356.1</v>
      </c>
      <c r="AE21" s="70">
        <f t="shared" si="11"/>
        <v>17.805</v>
      </c>
      <c r="AF21" s="70">
        <v>5639.7</v>
      </c>
      <c r="AG21" s="70">
        <v>3140.89</v>
      </c>
      <c r="AH21" s="70">
        <f t="shared" si="2"/>
        <v>55.692501374186563</v>
      </c>
      <c r="AI21" s="73"/>
      <c r="AJ21" s="73"/>
      <c r="AK21" s="73"/>
      <c r="AL21" s="73"/>
      <c r="AM21" s="73"/>
      <c r="AN21" s="73"/>
      <c r="AO21" s="70">
        <v>7448.7</v>
      </c>
      <c r="AP21" s="70">
        <v>0</v>
      </c>
      <c r="AQ21" s="70">
        <f t="shared" si="3"/>
        <v>0</v>
      </c>
      <c r="AR21" s="70">
        <v>24399.7</v>
      </c>
      <c r="AS21" s="70">
        <v>0</v>
      </c>
      <c r="AT21" s="70">
        <f t="shared" si="14"/>
        <v>0</v>
      </c>
      <c r="AU21" s="70"/>
      <c r="AV21" s="70"/>
      <c r="AW21" s="70"/>
      <c r="AX21" s="70"/>
      <c r="AY21" s="70"/>
      <c r="AZ21" s="70"/>
      <c r="BA21" s="97">
        <v>946</v>
      </c>
      <c r="BB21" s="70">
        <v>400.6</v>
      </c>
      <c r="BC21" s="70">
        <f t="shared" si="4"/>
        <v>42.346723044397464</v>
      </c>
      <c r="BD21" s="70">
        <v>233.1</v>
      </c>
      <c r="BE21" s="70">
        <v>0</v>
      </c>
      <c r="BF21" s="70">
        <f t="shared" si="10"/>
        <v>0</v>
      </c>
      <c r="BG21" s="70">
        <v>28</v>
      </c>
      <c r="BH21" s="70">
        <v>0</v>
      </c>
      <c r="BI21" s="70">
        <f t="shared" si="5"/>
        <v>0</v>
      </c>
      <c r="BJ21" s="70"/>
      <c r="BK21" s="70"/>
      <c r="BL21" s="70"/>
      <c r="BM21" s="70">
        <v>91.6</v>
      </c>
      <c r="BN21" s="70">
        <v>0</v>
      </c>
      <c r="BO21" s="70">
        <f t="shared" si="7"/>
        <v>0</v>
      </c>
      <c r="BP21" s="70"/>
      <c r="BQ21" s="70"/>
      <c r="BR21" s="70"/>
      <c r="BS21" s="70"/>
      <c r="BT21" s="70"/>
      <c r="BU21" s="74"/>
    </row>
    <row r="22" spans="1:73" x14ac:dyDescent="0.25">
      <c r="A22" s="39" t="s">
        <v>28</v>
      </c>
      <c r="B22" s="40">
        <f>E22+H22+K22+N22+Q22+T22+W22+Z22+AC22+AF22+AI22+AL22+AO22+AR22+AX22+BA22+AU22+BD22+BG22+BJ22+BM22+BP22+BS22</f>
        <v>25323.64</v>
      </c>
      <c r="C22" s="40">
        <f>F22+I22+L22+O22+R22+U22+X22+AA22+AD22+AG22+AJ22+AM22+AP22+AS22+AY22+BB22+AV22+BE22+BH22+BK22+BN22+BQ22+BT22</f>
        <v>5832.6</v>
      </c>
      <c r="D22" s="40">
        <f t="shared" si="0"/>
        <v>23.032233912660267</v>
      </c>
      <c r="E22" s="44"/>
      <c r="F22" s="44"/>
      <c r="G22" s="43"/>
      <c r="H22" s="42"/>
      <c r="I22" s="42"/>
      <c r="J22" s="42"/>
      <c r="K22" s="46"/>
      <c r="L22" s="46"/>
      <c r="M22" s="46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3"/>
      <c r="AA22" s="73"/>
      <c r="AB22" s="73"/>
      <c r="AC22" s="70">
        <v>2500</v>
      </c>
      <c r="AD22" s="70">
        <v>0</v>
      </c>
      <c r="AE22" s="70">
        <f t="shared" si="11"/>
        <v>0</v>
      </c>
      <c r="AF22" s="70">
        <v>10925.9</v>
      </c>
      <c r="AG22" s="70">
        <v>5832.6</v>
      </c>
      <c r="AH22" s="70">
        <f t="shared" si="2"/>
        <v>53.383245316175334</v>
      </c>
      <c r="AI22" s="73"/>
      <c r="AJ22" s="73"/>
      <c r="AK22" s="73"/>
      <c r="AL22" s="73"/>
      <c r="AM22" s="73"/>
      <c r="AN22" s="73"/>
      <c r="AO22" s="70">
        <v>9440.2000000000007</v>
      </c>
      <c r="AP22" s="70">
        <v>0</v>
      </c>
      <c r="AQ22" s="70">
        <f t="shared" si="3"/>
        <v>0</v>
      </c>
      <c r="AR22" s="70"/>
      <c r="AS22" s="70"/>
      <c r="AT22" s="70"/>
      <c r="AU22" s="70"/>
      <c r="AV22" s="70"/>
      <c r="AW22" s="70"/>
      <c r="AX22" s="70"/>
      <c r="AY22" s="70"/>
      <c r="AZ22" s="70"/>
      <c r="BA22" s="97">
        <v>1563.4</v>
      </c>
      <c r="BB22" s="70">
        <v>0</v>
      </c>
      <c r="BC22" s="70">
        <f t="shared" si="4"/>
        <v>0</v>
      </c>
      <c r="BD22" s="70">
        <v>710.64</v>
      </c>
      <c r="BE22" s="70">
        <v>0</v>
      </c>
      <c r="BF22" s="70">
        <f t="shared" si="10"/>
        <v>0</v>
      </c>
      <c r="BG22" s="70">
        <v>41.9</v>
      </c>
      <c r="BH22" s="70">
        <v>0</v>
      </c>
      <c r="BI22" s="70">
        <f t="shared" si="5"/>
        <v>0</v>
      </c>
      <c r="BJ22" s="70"/>
      <c r="BK22" s="70"/>
      <c r="BL22" s="70"/>
      <c r="BM22" s="70">
        <v>91.6</v>
      </c>
      <c r="BN22" s="70">
        <v>0</v>
      </c>
      <c r="BO22" s="70">
        <f t="shared" si="7"/>
        <v>0</v>
      </c>
      <c r="BP22" s="70">
        <v>50</v>
      </c>
      <c r="BQ22" s="70">
        <v>0</v>
      </c>
      <c r="BR22" s="70">
        <f t="shared" si="19"/>
        <v>0</v>
      </c>
      <c r="BS22" s="70"/>
      <c r="BT22" s="70"/>
      <c r="BU22" s="74"/>
    </row>
    <row r="23" spans="1:73" x14ac:dyDescent="0.25">
      <c r="A23" s="39" t="s">
        <v>29</v>
      </c>
      <c r="B23" s="40">
        <f>E23+H23+K23+N23+Q23+T23+W23+Z23+AC23+AF23+AI23+AL23+AO23+AR23+AX23+BA23+AU23+BD23+BG23+BJ23+BM23+BP23+BS23</f>
        <v>24367.324999999997</v>
      </c>
      <c r="C23" s="40">
        <f>F23+I23+L23+O23+R23+U23+X23+AA23+AD23+AG23+AJ23+AM23+AP23+AS23+AY23+BB23+AV23+BE23+BH23+BK23+BN23+BQ23+BT23</f>
        <v>3816.4</v>
      </c>
      <c r="D23" s="40">
        <f t="shared" si="0"/>
        <v>15.661957149584538</v>
      </c>
      <c r="E23" s="44"/>
      <c r="F23" s="44"/>
      <c r="G23" s="43"/>
      <c r="H23" s="42"/>
      <c r="I23" s="42"/>
      <c r="J23" s="42"/>
      <c r="K23" s="46"/>
      <c r="L23" s="46"/>
      <c r="M23" s="46"/>
      <c r="N23" s="70"/>
      <c r="O23" s="70"/>
      <c r="P23" s="70"/>
      <c r="Q23" s="70"/>
      <c r="R23" s="70"/>
      <c r="S23" s="70"/>
      <c r="T23" s="70">
        <v>1100</v>
      </c>
      <c r="U23" s="70">
        <v>0</v>
      </c>
      <c r="V23" s="70">
        <f t="shared" si="1"/>
        <v>0</v>
      </c>
      <c r="W23" s="70"/>
      <c r="X23" s="70"/>
      <c r="Y23" s="70"/>
      <c r="Z23" s="73"/>
      <c r="AA23" s="73"/>
      <c r="AB23" s="73"/>
      <c r="AC23" s="75"/>
      <c r="AD23" s="70"/>
      <c r="AE23" s="70"/>
      <c r="AF23" s="70">
        <v>15411.1</v>
      </c>
      <c r="AG23" s="70">
        <v>3816.4</v>
      </c>
      <c r="AH23" s="70">
        <f t="shared" si="2"/>
        <v>24.763968827663177</v>
      </c>
      <c r="AI23" s="73"/>
      <c r="AJ23" s="73"/>
      <c r="AK23" s="73"/>
      <c r="AL23" s="73"/>
      <c r="AM23" s="73"/>
      <c r="AN23" s="73"/>
      <c r="AO23" s="70">
        <v>5715.8</v>
      </c>
      <c r="AP23" s="70">
        <v>0</v>
      </c>
      <c r="AQ23" s="70">
        <f t="shared" si="3"/>
        <v>0</v>
      </c>
      <c r="AR23" s="70"/>
      <c r="AS23" s="70"/>
      <c r="AT23" s="70"/>
      <c r="AU23" s="70"/>
      <c r="AV23" s="70"/>
      <c r="AW23" s="70"/>
      <c r="AX23" s="70"/>
      <c r="AY23" s="70"/>
      <c r="AZ23" s="70"/>
      <c r="BA23" s="97">
        <v>880.6</v>
      </c>
      <c r="BB23" s="70">
        <v>0</v>
      </c>
      <c r="BC23" s="70">
        <f t="shared" si="4"/>
        <v>0</v>
      </c>
      <c r="BD23" s="70">
        <v>987.52499999999998</v>
      </c>
      <c r="BE23" s="70">
        <v>0</v>
      </c>
      <c r="BF23" s="70">
        <f t="shared" si="10"/>
        <v>0</v>
      </c>
      <c r="BG23" s="70">
        <v>30.7</v>
      </c>
      <c r="BH23" s="70">
        <v>0</v>
      </c>
      <c r="BI23" s="70">
        <f t="shared" si="5"/>
        <v>0</v>
      </c>
      <c r="BJ23" s="70">
        <v>100</v>
      </c>
      <c r="BK23" s="70">
        <v>0</v>
      </c>
      <c r="BL23" s="70">
        <f t="shared" si="18"/>
        <v>0</v>
      </c>
      <c r="BM23" s="70">
        <v>91.6</v>
      </c>
      <c r="BN23" s="70">
        <v>0</v>
      </c>
      <c r="BO23" s="70">
        <f t="shared" si="7"/>
        <v>0</v>
      </c>
      <c r="BP23" s="70">
        <v>50</v>
      </c>
      <c r="BQ23" s="70">
        <v>0</v>
      </c>
      <c r="BR23" s="70">
        <f t="shared" si="19"/>
        <v>0</v>
      </c>
      <c r="BS23" s="70"/>
      <c r="BT23" s="70"/>
      <c r="BU23" s="74"/>
    </row>
    <row r="24" spans="1:73" x14ac:dyDescent="0.25">
      <c r="A24" s="39" t="s">
        <v>30</v>
      </c>
      <c r="B24" s="40">
        <f>E24+H24+K24+N24+Q24+T24+W24+Z24+AC24+AF24+AI24+AL24+AO24+AR24+AX24+BA24+AU24+BD24+BG24+BJ24+BM24+BP24+BS24</f>
        <v>48390.100000000006</v>
      </c>
      <c r="C24" s="40">
        <f>F24+I24+L24+O24+R24+U24+X24+AA24+AD24+AG24+AJ24+AM24+AP24+AS24+AY24+BB24+AV24+BE24+BH24+BK24+BN24+BQ24+BT24</f>
        <v>5879.32</v>
      </c>
      <c r="D24" s="40">
        <f t="shared" si="0"/>
        <v>12.149840566562167</v>
      </c>
      <c r="E24" s="44"/>
      <c r="F24" s="44"/>
      <c r="G24" s="43"/>
      <c r="H24" s="42">
        <v>119.3</v>
      </c>
      <c r="I24" s="42">
        <v>0</v>
      </c>
      <c r="J24" s="42">
        <f t="shared" si="9"/>
        <v>0</v>
      </c>
      <c r="K24" s="46"/>
      <c r="L24" s="46"/>
      <c r="M24" s="46"/>
      <c r="N24" s="70">
        <v>35397</v>
      </c>
      <c r="O24" s="70">
        <v>3243.7</v>
      </c>
      <c r="P24" s="70">
        <f>O24/N24*100</f>
        <v>9.1637709410402</v>
      </c>
      <c r="Q24" s="70"/>
      <c r="R24" s="70"/>
      <c r="S24" s="70"/>
      <c r="T24" s="70">
        <v>1146</v>
      </c>
      <c r="U24" s="70">
        <v>0</v>
      </c>
      <c r="V24" s="70">
        <f t="shared" si="1"/>
        <v>0</v>
      </c>
      <c r="W24" s="70"/>
      <c r="X24" s="70"/>
      <c r="Y24" s="70"/>
      <c r="Z24" s="73"/>
      <c r="AA24" s="73"/>
      <c r="AB24" s="73"/>
      <c r="AC24" s="70">
        <v>2100</v>
      </c>
      <c r="AD24" s="70">
        <v>0</v>
      </c>
      <c r="AE24" s="70">
        <f t="shared" si="11"/>
        <v>0</v>
      </c>
      <c r="AF24" s="70">
        <v>6963.3</v>
      </c>
      <c r="AG24" s="70">
        <v>2635.62</v>
      </c>
      <c r="AH24" s="70">
        <f t="shared" si="2"/>
        <v>37.85015725302658</v>
      </c>
      <c r="AI24" s="73"/>
      <c r="AJ24" s="73"/>
      <c r="AK24" s="73"/>
      <c r="AL24" s="73"/>
      <c r="AM24" s="73"/>
      <c r="AN24" s="73"/>
      <c r="AO24" s="70">
        <v>2560.5</v>
      </c>
      <c r="AP24" s="70">
        <v>0</v>
      </c>
      <c r="AQ24" s="70">
        <f t="shared" si="3"/>
        <v>0</v>
      </c>
      <c r="AR24" s="70"/>
      <c r="AS24" s="70"/>
      <c r="AT24" s="70"/>
      <c r="AU24" s="70"/>
      <c r="AV24" s="70"/>
      <c r="AW24" s="70"/>
      <c r="AX24" s="70"/>
      <c r="AY24" s="70"/>
      <c r="AZ24" s="70"/>
      <c r="BA24" s="97"/>
      <c r="BB24" s="70"/>
      <c r="BC24" s="70"/>
      <c r="BD24" s="70"/>
      <c r="BE24" s="70"/>
      <c r="BF24" s="70"/>
      <c r="BG24" s="70">
        <v>12.4</v>
      </c>
      <c r="BH24" s="70">
        <v>0</v>
      </c>
      <c r="BI24" s="70">
        <f t="shared" si="5"/>
        <v>0</v>
      </c>
      <c r="BJ24" s="70"/>
      <c r="BK24" s="70"/>
      <c r="BL24" s="70"/>
      <c r="BM24" s="70">
        <v>91.6</v>
      </c>
      <c r="BN24" s="70">
        <v>0</v>
      </c>
      <c r="BO24" s="70">
        <f t="shared" si="7"/>
        <v>0</v>
      </c>
      <c r="BP24" s="70"/>
      <c r="BQ24" s="70"/>
      <c r="BR24" s="70"/>
      <c r="BS24" s="70"/>
      <c r="BT24" s="70"/>
      <c r="BU24" s="74"/>
    </row>
    <row r="25" spans="1:73" x14ac:dyDescent="0.25">
      <c r="A25" s="39" t="s">
        <v>31</v>
      </c>
      <c r="B25" s="40">
        <f>E25+H25+K25+N25+Q25+T25+W25+Z25+AC25+AF25+AI25+AL25+AO25+AR25+AX25+BA25+AU25+BD25+BG25+BJ25+BM25+BP25+BS25</f>
        <v>13630.1</v>
      </c>
      <c r="C25" s="40">
        <f>F25+I25+L25+O25+R25+U25+X25+AA25+AD25+AG25+AJ25+AM25+AP25+AS25+AY25+BB25+AV25+BE25+BH25+BK25+BN25+BQ25+BT25</f>
        <v>3089.11</v>
      </c>
      <c r="D25" s="40">
        <f t="shared" si="0"/>
        <v>22.663883610538441</v>
      </c>
      <c r="E25" s="44"/>
      <c r="F25" s="44"/>
      <c r="G25" s="43"/>
      <c r="H25" s="42"/>
      <c r="I25" s="42"/>
      <c r="J25" s="42"/>
      <c r="K25" s="46"/>
      <c r="L25" s="46"/>
      <c r="M25" s="46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3"/>
      <c r="AA25" s="73"/>
      <c r="AB25" s="73"/>
      <c r="AC25" s="70">
        <v>2000</v>
      </c>
      <c r="AD25" s="70">
        <v>0</v>
      </c>
      <c r="AE25" s="70">
        <f t="shared" si="11"/>
        <v>0</v>
      </c>
      <c r="AF25" s="70">
        <v>6153.1</v>
      </c>
      <c r="AG25" s="70">
        <v>3089.11</v>
      </c>
      <c r="AH25" s="70">
        <f t="shared" si="2"/>
        <v>50.204124750125956</v>
      </c>
      <c r="AI25" s="73"/>
      <c r="AJ25" s="73"/>
      <c r="AK25" s="73"/>
      <c r="AL25" s="73"/>
      <c r="AM25" s="73"/>
      <c r="AN25" s="73"/>
      <c r="AO25" s="70">
        <v>4810.6000000000004</v>
      </c>
      <c r="AP25" s="70">
        <v>0</v>
      </c>
      <c r="AQ25" s="70">
        <f t="shared" si="3"/>
        <v>0</v>
      </c>
      <c r="AR25" s="70"/>
      <c r="AS25" s="70"/>
      <c r="AT25" s="70"/>
      <c r="AU25" s="70"/>
      <c r="AV25" s="70"/>
      <c r="AW25" s="70"/>
      <c r="AX25" s="70"/>
      <c r="AY25" s="70"/>
      <c r="AZ25" s="70"/>
      <c r="BA25" s="97"/>
      <c r="BB25" s="70"/>
      <c r="BC25" s="70"/>
      <c r="BD25" s="70">
        <v>191.1</v>
      </c>
      <c r="BE25" s="70">
        <v>0</v>
      </c>
      <c r="BF25" s="70">
        <f t="shared" si="10"/>
        <v>0</v>
      </c>
      <c r="BG25" s="70">
        <v>17.5</v>
      </c>
      <c r="BH25" s="70">
        <v>0</v>
      </c>
      <c r="BI25" s="70">
        <f t="shared" si="5"/>
        <v>0</v>
      </c>
      <c r="BJ25" s="70"/>
      <c r="BK25" s="70"/>
      <c r="BL25" s="70"/>
      <c r="BM25" s="70">
        <v>457.8</v>
      </c>
      <c r="BN25" s="70">
        <v>0</v>
      </c>
      <c r="BO25" s="70">
        <f t="shared" si="7"/>
        <v>0</v>
      </c>
      <c r="BP25" s="70"/>
      <c r="BQ25" s="70"/>
      <c r="BR25" s="70"/>
      <c r="BS25" s="70"/>
      <c r="BT25" s="70"/>
      <c r="BU25" s="74"/>
    </row>
    <row r="26" spans="1:73" x14ac:dyDescent="0.25">
      <c r="A26" s="39" t="s">
        <v>32</v>
      </c>
      <c r="B26" s="40">
        <f>E26+H26+K26+N26+Q26+T26+W26+Z26+AC26+AF26+AI26+AL26+AO26+AR26+AX26+BA26+AU26+BD26+BG26+BJ26+BM26+BP26+BS26</f>
        <v>40572.199999999997</v>
      </c>
      <c r="C26" s="40">
        <f>F26+I26+L26+O26+R26+U26+X26+AA26+AD26+AG26+AJ26+AM26+AP26+AS26+AY26+BB26+AV26+BE26+BH26+BK26+BN26+BQ26+BT26</f>
        <v>14133.18</v>
      </c>
      <c r="D26" s="40">
        <f t="shared" si="0"/>
        <v>34.834640468103778</v>
      </c>
      <c r="E26" s="44"/>
      <c r="F26" s="44"/>
      <c r="G26" s="43"/>
      <c r="H26" s="42"/>
      <c r="I26" s="42"/>
      <c r="J26" s="42"/>
      <c r="K26" s="46"/>
      <c r="L26" s="46"/>
      <c r="M26" s="46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3"/>
      <c r="AA26" s="73"/>
      <c r="AB26" s="73"/>
      <c r="AC26" s="70">
        <v>1800</v>
      </c>
      <c r="AD26" s="70">
        <v>0</v>
      </c>
      <c r="AE26" s="70">
        <f t="shared" si="11"/>
        <v>0</v>
      </c>
      <c r="AF26" s="70">
        <v>23886.3</v>
      </c>
      <c r="AG26" s="70">
        <v>12233.78</v>
      </c>
      <c r="AH26" s="70">
        <f t="shared" si="2"/>
        <v>51.216722556444495</v>
      </c>
      <c r="AI26" s="73"/>
      <c r="AJ26" s="73"/>
      <c r="AK26" s="73"/>
      <c r="AL26" s="73"/>
      <c r="AM26" s="73"/>
      <c r="AN26" s="73"/>
      <c r="AO26" s="70">
        <v>10448.799999999999</v>
      </c>
      <c r="AP26" s="70">
        <v>0</v>
      </c>
      <c r="AQ26" s="70">
        <f t="shared" si="3"/>
        <v>0</v>
      </c>
      <c r="AR26" s="70"/>
      <c r="AS26" s="70"/>
      <c r="AT26" s="70"/>
      <c r="AU26" s="70"/>
      <c r="AV26" s="70"/>
      <c r="AW26" s="70"/>
      <c r="AX26" s="70"/>
      <c r="AY26" s="70"/>
      <c r="AZ26" s="70"/>
      <c r="BA26" s="97">
        <v>1899.4</v>
      </c>
      <c r="BB26" s="70">
        <v>1899.4</v>
      </c>
      <c r="BC26" s="70">
        <f t="shared" si="4"/>
        <v>100</v>
      </c>
      <c r="BD26" s="70">
        <v>2238.6</v>
      </c>
      <c r="BE26" s="70">
        <v>0</v>
      </c>
      <c r="BF26" s="70">
        <f t="shared" si="10"/>
        <v>0</v>
      </c>
      <c r="BG26" s="70">
        <v>57.5</v>
      </c>
      <c r="BH26" s="70">
        <v>0</v>
      </c>
      <c r="BI26" s="70">
        <f t="shared" si="5"/>
        <v>0</v>
      </c>
      <c r="BJ26" s="70">
        <v>100</v>
      </c>
      <c r="BK26" s="70">
        <v>0</v>
      </c>
      <c r="BL26" s="70">
        <f t="shared" si="18"/>
        <v>0</v>
      </c>
      <c r="BM26" s="70">
        <v>91.6</v>
      </c>
      <c r="BN26" s="70">
        <v>0</v>
      </c>
      <c r="BO26" s="70">
        <f t="shared" si="7"/>
        <v>0</v>
      </c>
      <c r="BP26" s="70">
        <v>50</v>
      </c>
      <c r="BQ26" s="70">
        <v>0</v>
      </c>
      <c r="BR26" s="70">
        <f t="shared" si="19"/>
        <v>0</v>
      </c>
      <c r="BS26" s="70"/>
      <c r="BT26" s="70"/>
      <c r="BU26" s="74"/>
    </row>
    <row r="27" spans="1:73" ht="15" customHeight="1" x14ac:dyDescent="0.25">
      <c r="A27" s="39" t="s">
        <v>33</v>
      </c>
      <c r="B27" s="40">
        <f>E27+H27+K27+N27+Q27+T27+W27+Z27+AC27+AF27+AI27+AL27+AO27+AR27+AX27+BA27+AU27+BD27+BG27+BJ27+BM27+BP27+BS27</f>
        <v>17296.899999999998</v>
      </c>
      <c r="C27" s="40">
        <f>F27+I27+L27+O27+R27+U27+X27+AA27+AD27+AG27+AJ27+AM27+AP27+AS27+AY27+BB27+AV27+BE27+BH27+BK27+BN27+BQ27+BT27</f>
        <v>4465.1399999999994</v>
      </c>
      <c r="D27" s="40">
        <f t="shared" si="0"/>
        <v>25.81468355601293</v>
      </c>
      <c r="E27" s="44"/>
      <c r="F27" s="44"/>
      <c r="G27" s="43"/>
      <c r="H27" s="42"/>
      <c r="I27" s="42"/>
      <c r="J27" s="42"/>
      <c r="K27" s="46"/>
      <c r="L27" s="46"/>
      <c r="M27" s="46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3"/>
      <c r="AA27" s="73"/>
      <c r="AB27" s="73"/>
      <c r="AC27" s="70">
        <v>2000</v>
      </c>
      <c r="AD27" s="70">
        <v>600</v>
      </c>
      <c r="AE27" s="70">
        <f t="shared" si="11"/>
        <v>30</v>
      </c>
      <c r="AF27" s="70">
        <v>9093.1</v>
      </c>
      <c r="AG27" s="70">
        <v>3865.14</v>
      </c>
      <c r="AH27" s="70">
        <f t="shared" si="2"/>
        <v>42.506295982668178</v>
      </c>
      <c r="AI27" s="73"/>
      <c r="AJ27" s="73"/>
      <c r="AK27" s="73"/>
      <c r="AL27" s="73"/>
      <c r="AM27" s="73"/>
      <c r="AN27" s="73"/>
      <c r="AO27" s="70">
        <v>5664.1</v>
      </c>
      <c r="AP27" s="70">
        <v>0</v>
      </c>
      <c r="AQ27" s="70">
        <f t="shared" si="3"/>
        <v>0</v>
      </c>
      <c r="AR27" s="70"/>
      <c r="AS27" s="70"/>
      <c r="AT27" s="70"/>
      <c r="AU27" s="70"/>
      <c r="AV27" s="70"/>
      <c r="AW27" s="70"/>
      <c r="AX27" s="70"/>
      <c r="AY27" s="70"/>
      <c r="AZ27" s="70"/>
      <c r="BA27" s="97"/>
      <c r="BB27" s="70"/>
      <c r="BC27" s="70"/>
      <c r="BD27" s="70">
        <v>283.5</v>
      </c>
      <c r="BE27" s="70">
        <v>0</v>
      </c>
      <c r="BF27" s="70">
        <f t="shared" si="10"/>
        <v>0</v>
      </c>
      <c r="BG27" s="70">
        <v>14.6</v>
      </c>
      <c r="BH27" s="70">
        <v>0</v>
      </c>
      <c r="BI27" s="70">
        <f t="shared" si="5"/>
        <v>0</v>
      </c>
      <c r="BJ27" s="70">
        <v>100</v>
      </c>
      <c r="BK27" s="70">
        <v>0</v>
      </c>
      <c r="BL27" s="70">
        <f t="shared" si="18"/>
        <v>0</v>
      </c>
      <c r="BM27" s="70">
        <v>91.6</v>
      </c>
      <c r="BN27" s="70">
        <v>0</v>
      </c>
      <c r="BO27" s="70">
        <f t="shared" si="7"/>
        <v>0</v>
      </c>
      <c r="BP27" s="70">
        <v>50</v>
      </c>
      <c r="BQ27" s="70">
        <v>0</v>
      </c>
      <c r="BR27" s="70">
        <f t="shared" si="19"/>
        <v>0</v>
      </c>
      <c r="BS27" s="70"/>
      <c r="BT27" s="70"/>
      <c r="BU27" s="74"/>
    </row>
    <row r="28" spans="1:73" x14ac:dyDescent="0.25">
      <c r="A28" s="39" t="s">
        <v>34</v>
      </c>
      <c r="B28" s="40">
        <f>E28+H28+K28+N28+Q28+T28+W28+Z28+AC28+AF28+AI28+AL28+AO28+AR28+AX28+BA28+AU28+BD28+BG28+BJ28+BM28+BP28+BS28</f>
        <v>19970.087999999996</v>
      </c>
      <c r="C28" s="40">
        <f>F28+I28+L28+O28+R28+U28+X28+AA28+AD28+AG28+AJ28+AM28+AP28+AS28+AY28+BB28+AV28+BE28+BH28+BK28+BN28+BQ28+BT28</f>
        <v>2276.3599999999997</v>
      </c>
      <c r="D28" s="40">
        <f t="shared" si="0"/>
        <v>11.398848117244151</v>
      </c>
      <c r="E28" s="44"/>
      <c r="F28" s="44"/>
      <c r="G28" s="43"/>
      <c r="H28" s="42"/>
      <c r="I28" s="42"/>
      <c r="J28" s="42"/>
      <c r="K28" s="46"/>
      <c r="L28" s="46"/>
      <c r="M28" s="46"/>
      <c r="N28" s="70"/>
      <c r="O28" s="70"/>
      <c r="P28" s="70"/>
      <c r="Q28" s="70"/>
      <c r="R28" s="70"/>
      <c r="S28" s="70"/>
      <c r="T28" s="70">
        <v>1100</v>
      </c>
      <c r="U28" s="70">
        <v>0</v>
      </c>
      <c r="V28" s="70">
        <f t="shared" si="1"/>
        <v>0</v>
      </c>
      <c r="W28" s="70"/>
      <c r="X28" s="70"/>
      <c r="Y28" s="70"/>
      <c r="Z28" s="73"/>
      <c r="AA28" s="73"/>
      <c r="AB28" s="73"/>
      <c r="AC28" s="70">
        <v>1000</v>
      </c>
      <c r="AD28" s="70">
        <v>300</v>
      </c>
      <c r="AE28" s="70">
        <f t="shared" si="11"/>
        <v>30</v>
      </c>
      <c r="AF28" s="70">
        <v>6728</v>
      </c>
      <c r="AG28" s="70">
        <v>1020.56</v>
      </c>
      <c r="AH28" s="70">
        <f t="shared" si="2"/>
        <v>15.16884661117717</v>
      </c>
      <c r="AI28" s="73"/>
      <c r="AJ28" s="73"/>
      <c r="AK28" s="73"/>
      <c r="AL28" s="73"/>
      <c r="AM28" s="73"/>
      <c r="AN28" s="73"/>
      <c r="AO28" s="70">
        <v>9647.1</v>
      </c>
      <c r="AP28" s="70">
        <v>0</v>
      </c>
      <c r="AQ28" s="70">
        <f t="shared" si="3"/>
        <v>0</v>
      </c>
      <c r="AR28" s="70"/>
      <c r="AS28" s="70"/>
      <c r="AT28" s="70"/>
      <c r="AU28" s="70"/>
      <c r="AV28" s="70"/>
      <c r="AW28" s="70"/>
      <c r="AX28" s="70"/>
      <c r="AY28" s="70"/>
      <c r="AZ28" s="70"/>
      <c r="BA28" s="97">
        <v>955.8</v>
      </c>
      <c r="BB28" s="70">
        <v>955.8</v>
      </c>
      <c r="BC28" s="70">
        <f t="shared" si="4"/>
        <v>100</v>
      </c>
      <c r="BD28" s="70">
        <v>420.58800000000002</v>
      </c>
      <c r="BE28" s="70">
        <v>0</v>
      </c>
      <c r="BF28" s="70">
        <f t="shared" si="10"/>
        <v>0</v>
      </c>
      <c r="BG28" s="70">
        <v>27</v>
      </c>
      <c r="BH28" s="70">
        <v>0</v>
      </c>
      <c r="BI28" s="70">
        <f t="shared" si="5"/>
        <v>0</v>
      </c>
      <c r="BJ28" s="70"/>
      <c r="BK28" s="70"/>
      <c r="BL28" s="70"/>
      <c r="BM28" s="70">
        <v>91.6</v>
      </c>
      <c r="BN28" s="70">
        <v>0</v>
      </c>
      <c r="BO28" s="70">
        <f t="shared" si="7"/>
        <v>0</v>
      </c>
      <c r="BP28" s="70"/>
      <c r="BQ28" s="70"/>
      <c r="BR28" s="70"/>
      <c r="BS28" s="70"/>
      <c r="BT28" s="70"/>
      <c r="BU28" s="74"/>
    </row>
    <row r="29" spans="1:73" x14ac:dyDescent="0.25">
      <c r="A29" s="39" t="s">
        <v>35</v>
      </c>
      <c r="B29" s="40">
        <f>E29+H29+K29+N29+Q29+T29+W29+Z29+AC29+AF29+AI29+AL29+AO29+AR29+AX29+BA29+AU29+BD29+BG29+BJ29+BM29+BP29+BS29</f>
        <v>15284.3</v>
      </c>
      <c r="C29" s="40">
        <f>F29+I29+L29+O29+R29+U29+X29+AA29+AD29+AG29+AJ29+AM29+AP29+AS29+AY29+BB29+AV29+BE29+BH29+BK29+BN29+BQ29+BT29</f>
        <v>1640.77</v>
      </c>
      <c r="D29" s="40">
        <f t="shared" si="0"/>
        <v>10.735002584351262</v>
      </c>
      <c r="E29" s="44"/>
      <c r="F29" s="44"/>
      <c r="G29" s="43"/>
      <c r="H29" s="42">
        <v>174.2</v>
      </c>
      <c r="I29" s="42">
        <v>0</v>
      </c>
      <c r="J29" s="42">
        <f t="shared" si="9"/>
        <v>0</v>
      </c>
      <c r="K29" s="46"/>
      <c r="L29" s="46"/>
      <c r="M29" s="46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3"/>
      <c r="AA29" s="73"/>
      <c r="AB29" s="73"/>
      <c r="AC29" s="70">
        <v>2100</v>
      </c>
      <c r="AD29" s="70">
        <v>0</v>
      </c>
      <c r="AE29" s="70">
        <f t="shared" si="11"/>
        <v>0</v>
      </c>
      <c r="AF29" s="70">
        <v>6965.8</v>
      </c>
      <c r="AG29" s="70">
        <v>1640.77</v>
      </c>
      <c r="AH29" s="70">
        <f t="shared" si="2"/>
        <v>23.5546527319188</v>
      </c>
      <c r="AI29" s="73"/>
      <c r="AJ29" s="73"/>
      <c r="AK29" s="73"/>
      <c r="AL29" s="73"/>
      <c r="AM29" s="73"/>
      <c r="AN29" s="73"/>
      <c r="AO29" s="70">
        <v>5508.9</v>
      </c>
      <c r="AP29" s="70">
        <v>0</v>
      </c>
      <c r="AQ29" s="70">
        <f t="shared" si="3"/>
        <v>0</v>
      </c>
      <c r="AR29" s="70"/>
      <c r="AS29" s="70"/>
      <c r="AT29" s="70"/>
      <c r="AU29" s="70"/>
      <c r="AV29" s="70"/>
      <c r="AW29" s="70"/>
      <c r="AX29" s="70"/>
      <c r="AY29" s="70"/>
      <c r="AZ29" s="70"/>
      <c r="BA29" s="97"/>
      <c r="BB29" s="70"/>
      <c r="BC29" s="70"/>
      <c r="BD29" s="70">
        <v>378</v>
      </c>
      <c r="BE29" s="70">
        <v>0</v>
      </c>
      <c r="BF29" s="70">
        <f t="shared" si="10"/>
        <v>0</v>
      </c>
      <c r="BG29" s="70">
        <v>15.8</v>
      </c>
      <c r="BH29" s="70">
        <v>0</v>
      </c>
      <c r="BI29" s="70">
        <f t="shared" si="5"/>
        <v>0</v>
      </c>
      <c r="BJ29" s="70"/>
      <c r="BK29" s="70"/>
      <c r="BL29" s="70"/>
      <c r="BM29" s="70">
        <v>91.6</v>
      </c>
      <c r="BN29" s="70">
        <v>0</v>
      </c>
      <c r="BO29" s="70">
        <f t="shared" si="7"/>
        <v>0</v>
      </c>
      <c r="BP29" s="70">
        <v>50</v>
      </c>
      <c r="BQ29" s="70">
        <v>0</v>
      </c>
      <c r="BR29" s="70">
        <f t="shared" si="19"/>
        <v>0</v>
      </c>
      <c r="BS29" s="70"/>
      <c r="BT29" s="70"/>
      <c r="BU29" s="74"/>
    </row>
    <row r="30" spans="1:73" x14ac:dyDescent="0.25">
      <c r="A30" s="39" t="s">
        <v>36</v>
      </c>
      <c r="B30" s="40">
        <f>E30+H30+K30+N30+Q30+T30+W30+Z30+AC30+AF30+AI30+AL30+AO30+AR30+AX30+BA30+AU30+BD30+BG30+BJ30+BM30+BP30+BS30</f>
        <v>34927</v>
      </c>
      <c r="C30" s="40">
        <f>F30+I30+L30+O30+R30+U30+X30+AA30+AD30+AG30+AJ30+AM30+AP30+AS30+AY30+BB30+AV30+BE30+BH30+BK30+BN30+BQ30+BT30</f>
        <v>4263.53</v>
      </c>
      <c r="D30" s="40">
        <f t="shared" si="0"/>
        <v>12.20697454691213</v>
      </c>
      <c r="E30" s="44"/>
      <c r="F30" s="44"/>
      <c r="G30" s="43"/>
      <c r="H30" s="42"/>
      <c r="I30" s="42"/>
      <c r="J30" s="42"/>
      <c r="K30" s="46"/>
      <c r="L30" s="46"/>
      <c r="M30" s="46"/>
      <c r="N30" s="70"/>
      <c r="O30" s="70"/>
      <c r="P30" s="70"/>
      <c r="Q30" s="70"/>
      <c r="R30" s="70"/>
      <c r="S30" s="70"/>
      <c r="T30" s="70">
        <v>1145</v>
      </c>
      <c r="U30" s="70">
        <v>0</v>
      </c>
      <c r="V30" s="70">
        <f t="shared" si="1"/>
        <v>0</v>
      </c>
      <c r="W30" s="70"/>
      <c r="X30" s="70"/>
      <c r="Y30" s="70"/>
      <c r="Z30" s="73"/>
      <c r="AA30" s="73"/>
      <c r="AB30" s="73"/>
      <c r="AC30" s="70">
        <v>2000</v>
      </c>
      <c r="AD30" s="70">
        <v>0</v>
      </c>
      <c r="AE30" s="70">
        <f t="shared" si="11"/>
        <v>0</v>
      </c>
      <c r="AF30" s="70">
        <v>10246.6</v>
      </c>
      <c r="AG30" s="70">
        <v>4263.53</v>
      </c>
      <c r="AH30" s="70">
        <f t="shared" si="2"/>
        <v>41.609216715788648</v>
      </c>
      <c r="AI30" s="73"/>
      <c r="AJ30" s="73"/>
      <c r="AK30" s="73"/>
      <c r="AL30" s="73"/>
      <c r="AM30" s="73"/>
      <c r="AN30" s="73"/>
      <c r="AO30" s="70">
        <v>7965.9</v>
      </c>
      <c r="AP30" s="70">
        <v>0</v>
      </c>
      <c r="AQ30" s="70">
        <f t="shared" si="3"/>
        <v>0</v>
      </c>
      <c r="AR30" s="70">
        <v>13210</v>
      </c>
      <c r="AS30" s="70">
        <v>0</v>
      </c>
      <c r="AT30" s="70">
        <f t="shared" si="14"/>
        <v>0</v>
      </c>
      <c r="AU30" s="70"/>
      <c r="AV30" s="70"/>
      <c r="AW30" s="70"/>
      <c r="AX30" s="70"/>
      <c r="AY30" s="70"/>
      <c r="AZ30" s="70"/>
      <c r="BA30" s="97"/>
      <c r="BB30" s="70"/>
      <c r="BC30" s="70"/>
      <c r="BD30" s="70">
        <v>205.8</v>
      </c>
      <c r="BE30" s="70">
        <v>0</v>
      </c>
      <c r="BF30" s="70">
        <f t="shared" si="10"/>
        <v>0</v>
      </c>
      <c r="BG30" s="70">
        <v>12.1</v>
      </c>
      <c r="BH30" s="70">
        <v>0</v>
      </c>
      <c r="BI30" s="70">
        <f t="shared" si="5"/>
        <v>0</v>
      </c>
      <c r="BJ30" s="70"/>
      <c r="BK30" s="70"/>
      <c r="BL30" s="70"/>
      <c r="BM30" s="70">
        <v>91.6</v>
      </c>
      <c r="BN30" s="70">
        <v>0</v>
      </c>
      <c r="BO30" s="70">
        <f t="shared" si="7"/>
        <v>0</v>
      </c>
      <c r="BP30" s="70">
        <v>50</v>
      </c>
      <c r="BQ30" s="70">
        <v>0</v>
      </c>
      <c r="BR30" s="70">
        <f t="shared" si="19"/>
        <v>0</v>
      </c>
      <c r="BS30" s="70"/>
      <c r="BT30" s="70"/>
      <c r="BU30" s="74"/>
    </row>
    <row r="31" spans="1:73" x14ac:dyDescent="0.25">
      <c r="A31" s="39" t="s">
        <v>37</v>
      </c>
      <c r="B31" s="40">
        <f>E31+H31+K31+N31+Q31+T31+W31+Z31+AC31+AF31+AI31+AL31+AO31+AR31+AX31+BA31+AU31+BD31+BG31+BJ31+BM31+BP31+BS31</f>
        <v>35695.925000000003</v>
      </c>
      <c r="C31" s="40">
        <f>F31+I31+L31+O31+R31+U31+X31+AA31+AD31+AG31+AJ31+AM31+AP31+AS31+AY31+BB31+AV31+BE31+BH31+BK31+BN31+BQ31+BT31</f>
        <v>4621.47</v>
      </c>
      <c r="D31" s="40">
        <f t="shared" si="0"/>
        <v>12.946771935452015</v>
      </c>
      <c r="E31" s="44"/>
      <c r="F31" s="44"/>
      <c r="G31" s="43"/>
      <c r="H31" s="42"/>
      <c r="I31" s="42"/>
      <c r="J31" s="42"/>
      <c r="K31" s="46"/>
      <c r="L31" s="46"/>
      <c r="M31" s="46"/>
      <c r="N31" s="70"/>
      <c r="O31" s="70"/>
      <c r="P31" s="70"/>
      <c r="Q31" s="70"/>
      <c r="R31" s="70"/>
      <c r="S31" s="70"/>
      <c r="T31" s="70">
        <v>1000</v>
      </c>
      <c r="U31" s="70">
        <v>0</v>
      </c>
      <c r="V31" s="70">
        <f t="shared" si="1"/>
        <v>0</v>
      </c>
      <c r="W31" s="70"/>
      <c r="X31" s="70"/>
      <c r="Y31" s="70"/>
      <c r="Z31" s="73"/>
      <c r="AA31" s="73"/>
      <c r="AB31" s="73"/>
      <c r="AC31" s="70"/>
      <c r="AD31" s="70"/>
      <c r="AE31" s="70"/>
      <c r="AF31" s="70">
        <v>10443.4</v>
      </c>
      <c r="AG31" s="70">
        <v>4621.47</v>
      </c>
      <c r="AH31" s="70">
        <f t="shared" si="2"/>
        <v>44.252542275504148</v>
      </c>
      <c r="AI31" s="73"/>
      <c r="AJ31" s="73"/>
      <c r="AK31" s="73"/>
      <c r="AL31" s="73"/>
      <c r="AM31" s="73"/>
      <c r="AN31" s="73"/>
      <c r="AO31" s="70">
        <v>7836.6</v>
      </c>
      <c r="AP31" s="70">
        <v>0</v>
      </c>
      <c r="AQ31" s="70">
        <f t="shared" si="3"/>
        <v>0</v>
      </c>
      <c r="AR31" s="70"/>
      <c r="AS31" s="70"/>
      <c r="AT31" s="70"/>
      <c r="AU31" s="70"/>
      <c r="AV31" s="70"/>
      <c r="AW31" s="70"/>
      <c r="AX31" s="70">
        <v>6325.8</v>
      </c>
      <c r="AY31" s="70">
        <v>0</v>
      </c>
      <c r="AZ31" s="70">
        <f t="shared" ref="AZ31" si="20">AY31/AX31*100</f>
        <v>0</v>
      </c>
      <c r="BA31" s="97"/>
      <c r="BB31" s="70"/>
      <c r="BC31" s="70"/>
      <c r="BD31" s="70">
        <v>6336.2250000000004</v>
      </c>
      <c r="BE31" s="70">
        <v>0</v>
      </c>
      <c r="BF31" s="70">
        <f t="shared" si="10"/>
        <v>0</v>
      </c>
      <c r="BG31" s="70">
        <v>38.299999999999997</v>
      </c>
      <c r="BH31" s="70">
        <v>0</v>
      </c>
      <c r="BI31" s="70">
        <f t="shared" si="5"/>
        <v>0</v>
      </c>
      <c r="BJ31" s="70">
        <v>100</v>
      </c>
      <c r="BK31" s="70">
        <v>0</v>
      </c>
      <c r="BL31" s="70">
        <f t="shared" si="18"/>
        <v>0</v>
      </c>
      <c r="BM31" s="70">
        <v>91.6</v>
      </c>
      <c r="BN31" s="70">
        <v>0</v>
      </c>
      <c r="BO31" s="70">
        <f t="shared" si="7"/>
        <v>0</v>
      </c>
      <c r="BP31" s="70"/>
      <c r="BQ31" s="70"/>
      <c r="BR31" s="70"/>
      <c r="BS31" s="70">
        <v>3524</v>
      </c>
      <c r="BT31" s="70">
        <v>0</v>
      </c>
      <c r="BU31" s="74">
        <f t="shared" ref="BU31" si="21">BT31/BS31*100</f>
        <v>0</v>
      </c>
    </row>
    <row r="32" spans="1:73" x14ac:dyDescent="0.25">
      <c r="A32" s="39" t="s">
        <v>38</v>
      </c>
      <c r="B32" s="40">
        <f>E32+H32+K32+N32+Q32+T32+W32+Z32+AC32+AF32+AI32+AL32+AO32+AR32+AX32+BA32+AU32+BD32+BG32+BJ32+BM32+BP32+BS32</f>
        <v>22957.475000000002</v>
      </c>
      <c r="C32" s="40">
        <f>F32+I32+L32+O32+R32+U32+X32+AA32+AD32+AG32+AJ32+AM32+AP32+AS32+AY32+BB32+AV32+BE32+BH32+BK32+BN32+BQ32+BT32</f>
        <v>4758.9799999999996</v>
      </c>
      <c r="D32" s="40">
        <f t="shared" si="0"/>
        <v>20.729544516546351</v>
      </c>
      <c r="E32" s="44"/>
      <c r="F32" s="44"/>
      <c r="G32" s="43"/>
      <c r="H32" s="42"/>
      <c r="I32" s="42"/>
      <c r="J32" s="42"/>
      <c r="K32" s="46"/>
      <c r="L32" s="46"/>
      <c r="M32" s="46"/>
      <c r="N32" s="70"/>
      <c r="O32" s="70"/>
      <c r="P32" s="70"/>
      <c r="Q32" s="70"/>
      <c r="R32" s="70"/>
      <c r="S32" s="70"/>
      <c r="T32" s="70">
        <v>1100</v>
      </c>
      <c r="U32" s="70">
        <v>0</v>
      </c>
      <c r="V32" s="70">
        <f t="shared" si="1"/>
        <v>0</v>
      </c>
      <c r="W32" s="70"/>
      <c r="X32" s="70"/>
      <c r="Y32" s="70"/>
      <c r="Z32" s="73"/>
      <c r="AA32" s="73"/>
      <c r="AB32" s="73"/>
      <c r="AC32" s="70">
        <v>2200</v>
      </c>
      <c r="AD32" s="70">
        <v>0</v>
      </c>
      <c r="AE32" s="70">
        <f t="shared" si="11"/>
        <v>0</v>
      </c>
      <c r="AF32" s="70">
        <v>15053.7</v>
      </c>
      <c r="AG32" s="70">
        <v>4758.9799999999996</v>
      </c>
      <c r="AH32" s="70">
        <f t="shared" si="2"/>
        <v>31.613357513435229</v>
      </c>
      <c r="AI32" s="73"/>
      <c r="AJ32" s="73"/>
      <c r="AK32" s="73"/>
      <c r="AL32" s="73"/>
      <c r="AM32" s="73"/>
      <c r="AN32" s="73"/>
      <c r="AO32" s="70">
        <v>3879.5</v>
      </c>
      <c r="AP32" s="70">
        <v>0</v>
      </c>
      <c r="AQ32" s="70">
        <f t="shared" si="3"/>
        <v>0</v>
      </c>
      <c r="AR32" s="70"/>
      <c r="AS32" s="70"/>
      <c r="AT32" s="70"/>
      <c r="AU32" s="70"/>
      <c r="AV32" s="70"/>
      <c r="AW32" s="70"/>
      <c r="AX32" s="70"/>
      <c r="AY32" s="70"/>
      <c r="AZ32" s="70"/>
      <c r="BA32" s="97"/>
      <c r="BB32" s="70"/>
      <c r="BC32" s="70"/>
      <c r="BD32" s="70">
        <v>467.77499999999998</v>
      </c>
      <c r="BE32" s="70">
        <v>0</v>
      </c>
      <c r="BF32" s="70">
        <f t="shared" si="10"/>
        <v>0</v>
      </c>
      <c r="BG32" s="70">
        <v>14.9</v>
      </c>
      <c r="BH32" s="70">
        <v>0</v>
      </c>
      <c r="BI32" s="70">
        <f t="shared" si="5"/>
        <v>0</v>
      </c>
      <c r="BJ32" s="70">
        <v>100</v>
      </c>
      <c r="BK32" s="70">
        <v>0</v>
      </c>
      <c r="BL32" s="70">
        <f t="shared" si="18"/>
        <v>0</v>
      </c>
      <c r="BM32" s="70">
        <v>91.6</v>
      </c>
      <c r="BN32" s="70">
        <v>0</v>
      </c>
      <c r="BO32" s="70">
        <f t="shared" si="7"/>
        <v>0</v>
      </c>
      <c r="BP32" s="70">
        <v>50</v>
      </c>
      <c r="BQ32" s="70">
        <v>0</v>
      </c>
      <c r="BR32" s="70">
        <f t="shared" si="19"/>
        <v>0</v>
      </c>
      <c r="BS32" s="70"/>
      <c r="BT32" s="70"/>
      <c r="BU32" s="74"/>
    </row>
    <row r="33" spans="1:73" x14ac:dyDescent="0.25">
      <c r="A33" s="39" t="s">
        <v>39</v>
      </c>
      <c r="B33" s="40">
        <f>E33+H33+K33+N33+Q33+T33+W33+Z33+AC33+AF33+AI33+AL33+AO33+AR33+AX33+BA33+AU33+BD33+BG33+BJ33+BM33+BP33+BS33</f>
        <v>71995.8</v>
      </c>
      <c r="C33" s="40">
        <f>F33+I33+L33+O33+R33+U33+X33+AA33+AD33+AG33+AJ33+AM33+AP33+AS33+AY33+BB33+AV33+BE33+BH33+BK33+BN33+BQ33+BT33</f>
        <v>9977.1</v>
      </c>
      <c r="D33" s="40">
        <f t="shared" si="0"/>
        <v>13.857891710349771</v>
      </c>
      <c r="E33" s="44"/>
      <c r="F33" s="44"/>
      <c r="G33" s="43"/>
      <c r="H33" s="42"/>
      <c r="I33" s="42"/>
      <c r="J33" s="42"/>
      <c r="K33" s="46"/>
      <c r="L33" s="46"/>
      <c r="M33" s="46"/>
      <c r="N33" s="70">
        <v>7250.9</v>
      </c>
      <c r="O33" s="70">
        <v>1549.8</v>
      </c>
      <c r="P33" s="70">
        <f t="shared" ref="P33:P44" si="22">O33/N33*100</f>
        <v>21.373898412610849</v>
      </c>
      <c r="Q33" s="70"/>
      <c r="R33" s="70"/>
      <c r="S33" s="70"/>
      <c r="T33" s="70">
        <v>1146</v>
      </c>
      <c r="U33" s="70">
        <v>0</v>
      </c>
      <c r="V33" s="70">
        <f t="shared" si="1"/>
        <v>0</v>
      </c>
      <c r="W33" s="70"/>
      <c r="X33" s="70"/>
      <c r="Y33" s="70"/>
      <c r="Z33" s="73"/>
      <c r="AA33" s="73"/>
      <c r="AB33" s="73"/>
      <c r="AC33" s="70">
        <v>2100</v>
      </c>
      <c r="AD33" s="70">
        <v>630</v>
      </c>
      <c r="AE33" s="70">
        <f t="shared" si="11"/>
        <v>30</v>
      </c>
      <c r="AF33" s="70">
        <v>16546.099999999999</v>
      </c>
      <c r="AG33" s="70">
        <v>3524</v>
      </c>
      <c r="AH33" s="70">
        <f t="shared" si="2"/>
        <v>21.29807024011701</v>
      </c>
      <c r="AI33" s="73"/>
      <c r="AJ33" s="73"/>
      <c r="AK33" s="73"/>
      <c r="AL33" s="73"/>
      <c r="AM33" s="73"/>
      <c r="AN33" s="73"/>
      <c r="AO33" s="70">
        <v>12285.1</v>
      </c>
      <c r="AP33" s="70">
        <v>0</v>
      </c>
      <c r="AQ33" s="70">
        <f t="shared" si="3"/>
        <v>0</v>
      </c>
      <c r="AR33" s="70">
        <v>24608.7</v>
      </c>
      <c r="AS33" s="70">
        <v>0</v>
      </c>
      <c r="AT33" s="70">
        <f t="shared" si="14"/>
        <v>0</v>
      </c>
      <c r="AU33" s="70"/>
      <c r="AV33" s="70"/>
      <c r="AW33" s="70"/>
      <c r="AX33" s="70"/>
      <c r="AY33" s="70"/>
      <c r="AZ33" s="70"/>
      <c r="BA33" s="97">
        <v>4273.2</v>
      </c>
      <c r="BB33" s="70">
        <v>4273.3</v>
      </c>
      <c r="BC33" s="70">
        <f t="shared" si="4"/>
        <v>100.00234016661986</v>
      </c>
      <c r="BD33" s="70">
        <v>3591</v>
      </c>
      <c r="BE33" s="70">
        <v>0</v>
      </c>
      <c r="BF33" s="70">
        <f t="shared" si="10"/>
        <v>0</v>
      </c>
      <c r="BG33" s="70">
        <v>53.2</v>
      </c>
      <c r="BH33" s="70">
        <v>0</v>
      </c>
      <c r="BI33" s="70">
        <f t="shared" si="5"/>
        <v>0</v>
      </c>
      <c r="BJ33" s="70"/>
      <c r="BK33" s="70"/>
      <c r="BL33" s="70"/>
      <c r="BM33" s="70">
        <v>91.6</v>
      </c>
      <c r="BN33" s="70">
        <v>0</v>
      </c>
      <c r="BO33" s="70">
        <f t="shared" si="7"/>
        <v>0</v>
      </c>
      <c r="BP33" s="70">
        <v>50</v>
      </c>
      <c r="BQ33" s="70">
        <v>0</v>
      </c>
      <c r="BR33" s="70">
        <f t="shared" si="19"/>
        <v>0</v>
      </c>
      <c r="BS33" s="70"/>
      <c r="BT33" s="70"/>
      <c r="BU33" s="74"/>
    </row>
    <row r="34" spans="1:73" x14ac:dyDescent="0.25">
      <c r="A34" s="39" t="s">
        <v>40</v>
      </c>
      <c r="B34" s="40">
        <f>E34+H34+K34+N34+Q34+T34+W34+Z34+AC34+AF34+AI34+AL34+AO34+AR34+AX34+BA34+AU34+BD34+BG34+BJ34+BM34+BP34+BS34</f>
        <v>26180.974999999999</v>
      </c>
      <c r="C34" s="40">
        <f>F34+I34+L34+O34+R34+U34+X34+AA34+AD34+AG34+AJ34+AM34+AP34+AS34+AY34+BB34+AV34+BE34+BH34+BK34+BN34+BQ34+BT34</f>
        <v>5485.99</v>
      </c>
      <c r="D34" s="40">
        <f t="shared" si="0"/>
        <v>20.954108851943062</v>
      </c>
      <c r="E34" s="44"/>
      <c r="F34" s="44"/>
      <c r="G34" s="43"/>
      <c r="H34" s="42"/>
      <c r="I34" s="42"/>
      <c r="J34" s="42"/>
      <c r="K34" s="46"/>
      <c r="L34" s="46"/>
      <c r="M34" s="46"/>
      <c r="N34" s="70"/>
      <c r="O34" s="70"/>
      <c r="P34" s="70"/>
      <c r="Q34" s="70"/>
      <c r="R34" s="70"/>
      <c r="S34" s="70"/>
      <c r="T34" s="70">
        <v>1100</v>
      </c>
      <c r="U34" s="70">
        <v>0</v>
      </c>
      <c r="V34" s="70">
        <f t="shared" si="1"/>
        <v>0</v>
      </c>
      <c r="W34" s="70"/>
      <c r="X34" s="70"/>
      <c r="Y34" s="70"/>
      <c r="Z34" s="73"/>
      <c r="AA34" s="73"/>
      <c r="AB34" s="73"/>
      <c r="AC34" s="70"/>
      <c r="AD34" s="70"/>
      <c r="AE34" s="70"/>
      <c r="AF34" s="70">
        <v>4375.2</v>
      </c>
      <c r="AG34" s="70">
        <v>547.09</v>
      </c>
      <c r="AH34" s="70">
        <f t="shared" si="2"/>
        <v>12.50434265862132</v>
      </c>
      <c r="AI34" s="73"/>
      <c r="AJ34" s="73"/>
      <c r="AK34" s="73"/>
      <c r="AL34" s="73"/>
      <c r="AM34" s="73"/>
      <c r="AN34" s="73"/>
      <c r="AO34" s="70">
        <v>3595</v>
      </c>
      <c r="AP34" s="70">
        <v>0</v>
      </c>
      <c r="AQ34" s="70">
        <f t="shared" si="3"/>
        <v>0</v>
      </c>
      <c r="AR34" s="70">
        <v>16600</v>
      </c>
      <c r="AS34" s="70">
        <v>4938.8999999999996</v>
      </c>
      <c r="AT34" s="70">
        <f t="shared" si="14"/>
        <v>29.752409638554216</v>
      </c>
      <c r="AU34" s="70"/>
      <c r="AV34" s="70"/>
      <c r="AW34" s="70"/>
      <c r="AX34" s="70"/>
      <c r="AY34" s="70"/>
      <c r="AZ34" s="70"/>
      <c r="BA34" s="97"/>
      <c r="BB34" s="70"/>
      <c r="BC34" s="70"/>
      <c r="BD34" s="70">
        <v>253.57499999999999</v>
      </c>
      <c r="BE34" s="70">
        <v>0</v>
      </c>
      <c r="BF34" s="70">
        <f t="shared" si="10"/>
        <v>0</v>
      </c>
      <c r="BG34" s="70">
        <v>15.6</v>
      </c>
      <c r="BH34" s="70">
        <v>0</v>
      </c>
      <c r="BI34" s="70">
        <f t="shared" si="5"/>
        <v>0</v>
      </c>
      <c r="BJ34" s="70">
        <v>100</v>
      </c>
      <c r="BK34" s="70">
        <v>0</v>
      </c>
      <c r="BL34" s="70">
        <f t="shared" si="18"/>
        <v>0</v>
      </c>
      <c r="BM34" s="70">
        <v>91.6</v>
      </c>
      <c r="BN34" s="70">
        <v>0</v>
      </c>
      <c r="BO34" s="70">
        <f t="shared" si="7"/>
        <v>0</v>
      </c>
      <c r="BP34" s="70">
        <v>50</v>
      </c>
      <c r="BQ34" s="70">
        <v>0</v>
      </c>
      <c r="BR34" s="70">
        <f t="shared" si="19"/>
        <v>0</v>
      </c>
      <c r="BS34" s="70"/>
      <c r="BT34" s="70"/>
      <c r="BU34" s="74"/>
    </row>
    <row r="35" spans="1:73" x14ac:dyDescent="0.25">
      <c r="A35" s="39" t="s">
        <v>41</v>
      </c>
      <c r="B35" s="40">
        <f>E35+H35+K35+N35+Q35+T35+W35+Z35+AC35+AF35+AI35+AL35+AO35+AR35+AX35+BA35+AU35+BD35+BG35+BJ35+BM35+BP35+BS35</f>
        <v>13719</v>
      </c>
      <c r="C35" s="40">
        <f>F35+I35+L35+O35+R35+U35+X35+AA35+AD35+AG35+AJ35+AM35+AP35+AS35+AY35+BB35+AV35+BE35+BH35+BK35+BN35+BQ35+BT35</f>
        <v>0</v>
      </c>
      <c r="D35" s="40">
        <f t="shared" si="0"/>
        <v>0</v>
      </c>
      <c r="E35" s="44"/>
      <c r="F35" s="44"/>
      <c r="G35" s="43"/>
      <c r="H35" s="42"/>
      <c r="I35" s="42"/>
      <c r="J35" s="42"/>
      <c r="K35" s="46"/>
      <c r="L35" s="46"/>
      <c r="M35" s="46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3"/>
      <c r="AA35" s="73"/>
      <c r="AB35" s="73"/>
      <c r="AC35" s="70">
        <v>2000</v>
      </c>
      <c r="AD35" s="70">
        <v>0</v>
      </c>
      <c r="AE35" s="70">
        <f t="shared" si="11"/>
        <v>0</v>
      </c>
      <c r="AF35" s="70">
        <v>6328.8</v>
      </c>
      <c r="AG35" s="70">
        <v>0</v>
      </c>
      <c r="AH35" s="70">
        <f t="shared" si="2"/>
        <v>0</v>
      </c>
      <c r="AI35" s="73"/>
      <c r="AJ35" s="73"/>
      <c r="AK35" s="73"/>
      <c r="AL35" s="73"/>
      <c r="AM35" s="73"/>
      <c r="AN35" s="73"/>
      <c r="AO35" s="70">
        <v>4319.2</v>
      </c>
      <c r="AP35" s="70">
        <v>0</v>
      </c>
      <c r="AQ35" s="70">
        <f t="shared" si="3"/>
        <v>0</v>
      </c>
      <c r="AR35" s="70"/>
      <c r="AS35" s="70"/>
      <c r="AT35" s="70"/>
      <c r="AU35" s="70"/>
      <c r="AV35" s="70"/>
      <c r="AW35" s="70"/>
      <c r="AX35" s="70"/>
      <c r="AY35" s="70"/>
      <c r="AZ35" s="70"/>
      <c r="BA35" s="97"/>
      <c r="BB35" s="70"/>
      <c r="BC35" s="70"/>
      <c r="BD35" s="70">
        <v>1008</v>
      </c>
      <c r="BE35" s="70">
        <v>0</v>
      </c>
      <c r="BF35" s="70">
        <f t="shared" si="10"/>
        <v>0</v>
      </c>
      <c r="BG35" s="70">
        <v>13</v>
      </c>
      <c r="BH35" s="70">
        <v>0</v>
      </c>
      <c r="BI35" s="70">
        <f t="shared" si="5"/>
        <v>0</v>
      </c>
      <c r="BJ35" s="70"/>
      <c r="BK35" s="70"/>
      <c r="BL35" s="70"/>
      <c r="BM35" s="70"/>
      <c r="BN35" s="70"/>
      <c r="BO35" s="70"/>
      <c r="BP35" s="70">
        <v>50</v>
      </c>
      <c r="BQ35" s="70">
        <v>0</v>
      </c>
      <c r="BR35" s="70">
        <f t="shared" si="19"/>
        <v>0</v>
      </c>
      <c r="BS35" s="70"/>
      <c r="BT35" s="70"/>
      <c r="BU35" s="74"/>
    </row>
    <row r="36" spans="1:73" x14ac:dyDescent="0.25">
      <c r="A36" s="39" t="s">
        <v>42</v>
      </c>
      <c r="B36" s="40">
        <f>E36+H36+K36+N36+Q36+T36+W36+Z36+AC36+AF36+AI36+AL36+AO36+AR36+AX36+BA36+AU36+BD36+BG36+BJ36+BM36+BP36+BS36</f>
        <v>34287.047199999994</v>
      </c>
      <c r="C36" s="40">
        <f>F36+I36+L36+O36+R36+U36+X36+AA36+AD36+AG36+AJ36+AM36+AP36+AS36+AY36+BB36+AV36+BE36+BH36+BK36+BN36+BQ36+BT36</f>
        <v>4632.5</v>
      </c>
      <c r="D36" s="40">
        <f t="shared" si="0"/>
        <v>13.51093307329189</v>
      </c>
      <c r="E36" s="44"/>
      <c r="F36" s="44"/>
      <c r="G36" s="43"/>
      <c r="H36" s="42">
        <v>504</v>
      </c>
      <c r="I36" s="42">
        <v>0</v>
      </c>
      <c r="J36" s="42">
        <f t="shared" si="9"/>
        <v>0</v>
      </c>
      <c r="K36" s="46"/>
      <c r="L36" s="46"/>
      <c r="M36" s="46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3"/>
      <c r="AA36" s="73"/>
      <c r="AB36" s="73"/>
      <c r="AC36" s="70">
        <v>2000</v>
      </c>
      <c r="AD36" s="70">
        <v>204.5</v>
      </c>
      <c r="AE36" s="70">
        <f t="shared" si="11"/>
        <v>10.225</v>
      </c>
      <c r="AF36" s="70">
        <v>19204.7</v>
      </c>
      <c r="AG36" s="70">
        <v>4043</v>
      </c>
      <c r="AH36" s="70">
        <f t="shared" si="2"/>
        <v>21.052138278650538</v>
      </c>
      <c r="AI36" s="73"/>
      <c r="AJ36" s="73"/>
      <c r="AK36" s="73"/>
      <c r="AL36" s="73"/>
      <c r="AM36" s="73"/>
      <c r="AN36" s="73"/>
      <c r="AO36" s="70">
        <v>9543.6</v>
      </c>
      <c r="AP36" s="70">
        <v>0</v>
      </c>
      <c r="AQ36" s="70">
        <f t="shared" si="3"/>
        <v>0</v>
      </c>
      <c r="AR36" s="70"/>
      <c r="AS36" s="70"/>
      <c r="AT36" s="70"/>
      <c r="AU36" s="70"/>
      <c r="AV36" s="70"/>
      <c r="AW36" s="70"/>
      <c r="AX36" s="70"/>
      <c r="AY36" s="70"/>
      <c r="AZ36" s="70"/>
      <c r="BA36" s="70">
        <v>2361.1999999999998</v>
      </c>
      <c r="BB36" s="70">
        <v>385</v>
      </c>
      <c r="BC36" s="70">
        <f t="shared" si="4"/>
        <v>16.305268507538543</v>
      </c>
      <c r="BD36" s="70">
        <v>440.6472</v>
      </c>
      <c r="BE36" s="70">
        <v>0</v>
      </c>
      <c r="BF36" s="70">
        <f t="shared" si="10"/>
        <v>0</v>
      </c>
      <c r="BG36" s="70">
        <v>49.7</v>
      </c>
      <c r="BH36" s="70">
        <v>0</v>
      </c>
      <c r="BI36" s="70">
        <f t="shared" si="5"/>
        <v>0</v>
      </c>
      <c r="BJ36" s="70"/>
      <c r="BK36" s="70"/>
      <c r="BL36" s="70"/>
      <c r="BM36" s="70">
        <v>183.2</v>
      </c>
      <c r="BN36" s="70">
        <v>0</v>
      </c>
      <c r="BO36" s="70">
        <f t="shared" si="7"/>
        <v>0</v>
      </c>
      <c r="BP36" s="70"/>
      <c r="BQ36" s="70"/>
      <c r="BR36" s="70"/>
      <c r="BS36" s="70"/>
      <c r="BT36" s="70"/>
      <c r="BU36" s="74"/>
    </row>
    <row r="37" spans="1:73" x14ac:dyDescent="0.25">
      <c r="A37" s="39" t="s">
        <v>43</v>
      </c>
      <c r="B37" s="40">
        <f>E37+H37+K37+N37+Q37+T37+W37+Z37+AC37+AF37+AI37+AL37+AO37+AR37+AX37+BA37+AU37+BD37+BG37+BJ37+BM37+BP37+BS37</f>
        <v>17564.399999999998</v>
      </c>
      <c r="C37" s="40">
        <f>F37+I37+L37+O37+R37+U37+X37+AA37+AD37+AG37+AJ37+AM37+AP37+AS37+AY37+BB37+AV37+BE37+BH37+BK37+BN37+BQ37+BT37</f>
        <v>2786.2</v>
      </c>
      <c r="D37" s="40">
        <f t="shared" si="0"/>
        <v>15.862767871376192</v>
      </c>
      <c r="E37" s="44"/>
      <c r="F37" s="44"/>
      <c r="G37" s="43"/>
      <c r="H37" s="42"/>
      <c r="I37" s="42"/>
      <c r="J37" s="42"/>
      <c r="K37" s="46"/>
      <c r="L37" s="46"/>
      <c r="M37" s="46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3"/>
      <c r="AA37" s="73"/>
      <c r="AB37" s="73"/>
      <c r="AC37" s="70">
        <v>1500</v>
      </c>
      <c r="AD37" s="70">
        <v>450</v>
      </c>
      <c r="AE37" s="70">
        <f t="shared" si="11"/>
        <v>30</v>
      </c>
      <c r="AF37" s="70">
        <v>5513.9</v>
      </c>
      <c r="AG37" s="70">
        <v>2336.1999999999998</v>
      </c>
      <c r="AH37" s="70">
        <f t="shared" si="2"/>
        <v>42.369284898166455</v>
      </c>
      <c r="AI37" s="73"/>
      <c r="AJ37" s="73"/>
      <c r="AK37" s="73"/>
      <c r="AL37" s="73"/>
      <c r="AM37" s="73"/>
      <c r="AN37" s="73"/>
      <c r="AO37" s="70">
        <v>8095.3</v>
      </c>
      <c r="AP37" s="70">
        <v>0</v>
      </c>
      <c r="AQ37" s="70">
        <f t="shared" si="3"/>
        <v>0</v>
      </c>
      <c r="AR37" s="70">
        <v>2247</v>
      </c>
      <c r="AS37" s="70">
        <v>0</v>
      </c>
      <c r="AT37" s="70">
        <f t="shared" si="14"/>
        <v>0</v>
      </c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>
        <v>16.600000000000001</v>
      </c>
      <c r="BH37" s="70">
        <v>0</v>
      </c>
      <c r="BI37" s="70">
        <f t="shared" si="5"/>
        <v>0</v>
      </c>
      <c r="BJ37" s="70">
        <v>100</v>
      </c>
      <c r="BK37" s="70">
        <v>0</v>
      </c>
      <c r="BL37" s="70">
        <f t="shared" si="18"/>
        <v>0</v>
      </c>
      <c r="BM37" s="70">
        <v>91.6</v>
      </c>
      <c r="BN37" s="70">
        <v>0</v>
      </c>
      <c r="BO37" s="70">
        <f t="shared" si="7"/>
        <v>0</v>
      </c>
      <c r="BP37" s="70"/>
      <c r="BQ37" s="70"/>
      <c r="BR37" s="70"/>
      <c r="BS37" s="70"/>
      <c r="BT37" s="70"/>
      <c r="BU37" s="74"/>
    </row>
    <row r="38" spans="1:73" x14ac:dyDescent="0.25">
      <c r="A38" s="39" t="s">
        <v>44</v>
      </c>
      <c r="B38" s="40">
        <f>E38+H38+K38+N38+Q38+T38+W38+Z38+AC38+AF38+AI38+AL38+AO38+AR38+AX38+BA38+AU38+BD38+BG38+BJ38+BM38+BP38+BS38</f>
        <v>21977.185000000001</v>
      </c>
      <c r="C38" s="40">
        <f>F38+I38+L38+O38+R38+U38+X38+AA38+AD38+AG38+AJ38+AM38+AP38+AS38+AY38+BB38+AV38+BE38+BH38+BK38+BN38+BQ38+BT38</f>
        <v>2687.6</v>
      </c>
      <c r="D38" s="40">
        <f t="shared" si="0"/>
        <v>12.229045712633351</v>
      </c>
      <c r="E38" s="44"/>
      <c r="F38" s="44"/>
      <c r="G38" s="43"/>
      <c r="H38" s="42"/>
      <c r="I38" s="42"/>
      <c r="J38" s="42"/>
      <c r="K38" s="46"/>
      <c r="L38" s="46"/>
      <c r="M38" s="46"/>
      <c r="N38" s="70"/>
      <c r="O38" s="70"/>
      <c r="P38" s="70"/>
      <c r="Q38" s="70"/>
      <c r="R38" s="70"/>
      <c r="S38" s="70"/>
      <c r="T38" s="70">
        <v>1300</v>
      </c>
      <c r="U38" s="70">
        <v>0</v>
      </c>
      <c r="V38" s="70">
        <f t="shared" si="1"/>
        <v>0</v>
      </c>
      <c r="W38" s="70"/>
      <c r="X38" s="70"/>
      <c r="Y38" s="70"/>
      <c r="Z38" s="73"/>
      <c r="AA38" s="73"/>
      <c r="AB38" s="73"/>
      <c r="AC38" s="70">
        <v>2100</v>
      </c>
      <c r="AD38" s="70">
        <v>630</v>
      </c>
      <c r="AE38" s="70">
        <f t="shared" si="11"/>
        <v>30</v>
      </c>
      <c r="AF38" s="70">
        <v>3564.7</v>
      </c>
      <c r="AG38" s="70">
        <v>2057.6</v>
      </c>
      <c r="AH38" s="70">
        <f t="shared" si="2"/>
        <v>57.721547395292724</v>
      </c>
      <c r="AI38" s="73"/>
      <c r="AJ38" s="73"/>
      <c r="AK38" s="73"/>
      <c r="AL38" s="73"/>
      <c r="AM38" s="73"/>
      <c r="AN38" s="73"/>
      <c r="AO38" s="70">
        <v>10371.200000000001</v>
      </c>
      <c r="AP38" s="70">
        <v>0</v>
      </c>
      <c r="AQ38" s="70">
        <f t="shared" si="3"/>
        <v>0</v>
      </c>
      <c r="AR38" s="70">
        <v>3969.2</v>
      </c>
      <c r="AS38" s="70">
        <v>0</v>
      </c>
      <c r="AT38" s="70">
        <f t="shared" si="14"/>
        <v>0</v>
      </c>
      <c r="AU38" s="70"/>
      <c r="AV38" s="70"/>
      <c r="AW38" s="70"/>
      <c r="AX38" s="70"/>
      <c r="AY38" s="70"/>
      <c r="AZ38" s="70"/>
      <c r="BA38" s="70"/>
      <c r="BB38" s="70"/>
      <c r="BC38" s="70"/>
      <c r="BD38" s="70">
        <v>484.78500000000003</v>
      </c>
      <c r="BE38" s="70">
        <v>0</v>
      </c>
      <c r="BF38" s="70">
        <f t="shared" si="10"/>
        <v>0</v>
      </c>
      <c r="BG38" s="70">
        <v>45.7</v>
      </c>
      <c r="BH38" s="70">
        <v>0</v>
      </c>
      <c r="BI38" s="70">
        <f t="shared" si="5"/>
        <v>0</v>
      </c>
      <c r="BJ38" s="70"/>
      <c r="BK38" s="70"/>
      <c r="BL38" s="70"/>
      <c r="BM38" s="70">
        <v>91.6</v>
      </c>
      <c r="BN38" s="70">
        <v>0</v>
      </c>
      <c r="BO38" s="70">
        <f t="shared" si="7"/>
        <v>0</v>
      </c>
      <c r="BP38" s="70">
        <v>50</v>
      </c>
      <c r="BQ38" s="70">
        <v>0</v>
      </c>
      <c r="BR38" s="70">
        <f t="shared" ref="BR38:BR44" si="23">BQ38/BP38*100</f>
        <v>0</v>
      </c>
      <c r="BS38" s="70"/>
      <c r="BT38" s="70"/>
      <c r="BU38" s="74"/>
    </row>
    <row r="39" spans="1:73" x14ac:dyDescent="0.25">
      <c r="A39" s="39" t="s">
        <v>45</v>
      </c>
      <c r="B39" s="40">
        <f>E39+H39+K39+N39+Q39+T39+W39+Z39+AC39+AF39+AI39+AL39+AO39+AR39+AX39+BA39+AU39+BD39+BG39+BJ39+BM39+BP39+BS39</f>
        <v>14614.600000000002</v>
      </c>
      <c r="C39" s="40">
        <f>F39+I39+L39+O39+R39+U39+X39+AA39+AD39+AG39+AJ39+AM39+AP39+AS39+AY39+BB39+AV39+BE39+BH39+BK39+BN39+BQ39+BT39</f>
        <v>2529.79</v>
      </c>
      <c r="D39" s="40">
        <f t="shared" si="0"/>
        <v>17.310018748374912</v>
      </c>
      <c r="E39" s="44"/>
      <c r="F39" s="44"/>
      <c r="G39" s="43"/>
      <c r="H39" s="42"/>
      <c r="I39" s="42"/>
      <c r="J39" s="42"/>
      <c r="K39" s="46"/>
      <c r="L39" s="46"/>
      <c r="M39" s="46"/>
      <c r="N39" s="70"/>
      <c r="O39" s="70"/>
      <c r="P39" s="70"/>
      <c r="Q39" s="70"/>
      <c r="R39" s="70"/>
      <c r="S39" s="70"/>
      <c r="T39" s="70">
        <v>1100</v>
      </c>
      <c r="U39" s="70">
        <v>0</v>
      </c>
      <c r="V39" s="70">
        <f t="shared" si="1"/>
        <v>0</v>
      </c>
      <c r="W39" s="70"/>
      <c r="X39" s="70"/>
      <c r="Y39" s="70"/>
      <c r="Z39" s="73"/>
      <c r="AA39" s="73"/>
      <c r="AB39" s="73"/>
      <c r="AC39" s="70"/>
      <c r="AD39" s="70"/>
      <c r="AE39" s="70"/>
      <c r="AF39" s="70">
        <v>7195.6</v>
      </c>
      <c r="AG39" s="70">
        <v>2529.79</v>
      </c>
      <c r="AH39" s="70">
        <f t="shared" si="2"/>
        <v>35.157457335038075</v>
      </c>
      <c r="AI39" s="73"/>
      <c r="AJ39" s="73"/>
      <c r="AK39" s="73"/>
      <c r="AL39" s="73"/>
      <c r="AM39" s="73"/>
      <c r="AN39" s="73"/>
      <c r="AO39" s="70">
        <v>3155.3</v>
      </c>
      <c r="AP39" s="70">
        <v>0</v>
      </c>
      <c r="AQ39" s="70">
        <f t="shared" si="3"/>
        <v>0</v>
      </c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>
        <v>2898</v>
      </c>
      <c r="BE39" s="70">
        <v>0</v>
      </c>
      <c r="BF39" s="70">
        <f t="shared" si="10"/>
        <v>0</v>
      </c>
      <c r="BG39" s="70">
        <v>24.1</v>
      </c>
      <c r="BH39" s="70">
        <v>0</v>
      </c>
      <c r="BI39" s="70">
        <f t="shared" si="5"/>
        <v>0</v>
      </c>
      <c r="BJ39" s="70">
        <v>100</v>
      </c>
      <c r="BK39" s="70">
        <v>0</v>
      </c>
      <c r="BL39" s="70">
        <f t="shared" si="18"/>
        <v>0</v>
      </c>
      <c r="BM39" s="70">
        <v>91.6</v>
      </c>
      <c r="BN39" s="70">
        <v>0</v>
      </c>
      <c r="BO39" s="70">
        <f t="shared" si="7"/>
        <v>0</v>
      </c>
      <c r="BP39" s="70">
        <v>50</v>
      </c>
      <c r="BQ39" s="70">
        <v>0</v>
      </c>
      <c r="BR39" s="70">
        <f t="shared" si="23"/>
        <v>0</v>
      </c>
      <c r="BS39" s="70"/>
      <c r="BT39" s="70"/>
      <c r="BU39" s="74"/>
    </row>
    <row r="40" spans="1:73" x14ac:dyDescent="0.25">
      <c r="A40" s="39" t="s">
        <v>46</v>
      </c>
      <c r="B40" s="40">
        <f>E40+H40+K40+N40+Q40+T40+W40+Z40+AC40+AF40+AI40+AL40+AO40+AR40+AX40+BA40+AU40+BD40+BG40+BJ40+BM40+BP40+BS40</f>
        <v>21425.999999999996</v>
      </c>
      <c r="C40" s="40">
        <f>F40+I40+L40+O40+R40+U40+X40+AA40+AD40+AG40+AJ40+AM40+AP40+AS40+AY40+BB40+AV40+BE40+BH40+BK40+BN40+BQ40+BT40</f>
        <v>2577</v>
      </c>
      <c r="D40" s="40">
        <f t="shared" si="0"/>
        <v>12.027443293195185</v>
      </c>
      <c r="E40" s="44"/>
      <c r="F40" s="44"/>
      <c r="G40" s="43"/>
      <c r="H40" s="42"/>
      <c r="I40" s="42"/>
      <c r="J40" s="42"/>
      <c r="K40" s="46"/>
      <c r="L40" s="46"/>
      <c r="M40" s="46"/>
      <c r="N40" s="70"/>
      <c r="O40" s="70"/>
      <c r="P40" s="70"/>
      <c r="Q40" s="75"/>
      <c r="R40" s="75"/>
      <c r="S40" s="70"/>
      <c r="T40" s="70">
        <v>1000</v>
      </c>
      <c r="U40" s="70">
        <v>0</v>
      </c>
      <c r="V40" s="70">
        <f t="shared" si="1"/>
        <v>0</v>
      </c>
      <c r="W40" s="70">
        <v>1481</v>
      </c>
      <c r="X40" s="70">
        <v>0</v>
      </c>
      <c r="Y40" s="70">
        <f t="shared" si="13"/>
        <v>0</v>
      </c>
      <c r="Z40" s="72"/>
      <c r="AA40" s="72"/>
      <c r="AB40" s="72"/>
      <c r="AC40" s="70">
        <v>2500</v>
      </c>
      <c r="AD40" s="70">
        <v>750</v>
      </c>
      <c r="AE40" s="70">
        <f t="shared" si="11"/>
        <v>30</v>
      </c>
      <c r="AF40" s="70">
        <v>4284.2</v>
      </c>
      <c r="AG40" s="70">
        <v>1827</v>
      </c>
      <c r="AH40" s="70">
        <f t="shared" si="2"/>
        <v>42.645067923999811</v>
      </c>
      <c r="AI40" s="73"/>
      <c r="AJ40" s="73"/>
      <c r="AK40" s="73"/>
      <c r="AL40" s="73"/>
      <c r="AM40" s="73"/>
      <c r="AN40" s="73"/>
      <c r="AO40" s="98">
        <v>8612.5</v>
      </c>
      <c r="AP40" s="70">
        <v>0</v>
      </c>
      <c r="AQ40" s="70">
        <f t="shared" si="3"/>
        <v>0</v>
      </c>
      <c r="AR40" s="70">
        <v>3418.6</v>
      </c>
      <c r="AS40" s="70">
        <v>0</v>
      </c>
      <c r="AT40" s="70">
        <f t="shared" si="14"/>
        <v>0</v>
      </c>
      <c r="AU40" s="70"/>
      <c r="AV40" s="98"/>
      <c r="AW40" s="70"/>
      <c r="AX40" s="70"/>
      <c r="AY40" s="98"/>
      <c r="AZ40" s="70"/>
      <c r="BA40" s="70"/>
      <c r="BB40" s="98"/>
      <c r="BC40" s="70"/>
      <c r="BD40" s="70"/>
      <c r="BE40" s="70"/>
      <c r="BF40" s="70"/>
      <c r="BG40" s="70">
        <v>38.1</v>
      </c>
      <c r="BH40" s="70">
        <v>0</v>
      </c>
      <c r="BI40" s="70">
        <f t="shared" si="5"/>
        <v>0</v>
      </c>
      <c r="BJ40" s="70"/>
      <c r="BK40" s="70"/>
      <c r="BL40" s="70"/>
      <c r="BM40" s="70">
        <v>91.6</v>
      </c>
      <c r="BN40" s="70">
        <v>0</v>
      </c>
      <c r="BO40" s="70">
        <f t="shared" si="7"/>
        <v>0</v>
      </c>
      <c r="BP40" s="70"/>
      <c r="BQ40" s="70"/>
      <c r="BR40" s="70"/>
      <c r="BS40" s="70"/>
      <c r="BT40" s="70"/>
      <c r="BU40" s="74"/>
    </row>
    <row r="41" spans="1:73" x14ac:dyDescent="0.25">
      <c r="A41" s="39" t="s">
        <v>47</v>
      </c>
      <c r="B41" s="40">
        <f>E41+H41+K41+N41+Q41+T41+W41+Z41+AC41+AF41+AI41+AL41+AO41+AR41+AX41+BA41+AU41+BD41+BG41+BJ41+BM41+BP41+BS41</f>
        <v>9391.2999999999993</v>
      </c>
      <c r="C41" s="40">
        <f>F41+I41+L41+O41+R41+U41+X41+AA41+AD41+AG41+AJ41+AM41+AP41+AS41+AY41+BB41+AV41+BE41+BH41+BK41+BN41+BQ41+BT41</f>
        <v>1583.2</v>
      </c>
      <c r="D41" s="40">
        <f t="shared" si="0"/>
        <v>16.85815595284998</v>
      </c>
      <c r="E41" s="44"/>
      <c r="F41" s="44"/>
      <c r="G41" s="43"/>
      <c r="H41" s="42"/>
      <c r="I41" s="42"/>
      <c r="J41" s="42"/>
      <c r="K41" s="46"/>
      <c r="L41" s="46"/>
      <c r="M41" s="46"/>
      <c r="N41" s="70"/>
      <c r="O41" s="70"/>
      <c r="P41" s="70"/>
      <c r="Q41" s="75"/>
      <c r="R41" s="75"/>
      <c r="S41" s="70"/>
      <c r="T41" s="70">
        <v>1300</v>
      </c>
      <c r="U41" s="70">
        <v>0</v>
      </c>
      <c r="V41" s="70">
        <f t="shared" si="1"/>
        <v>0</v>
      </c>
      <c r="W41" s="70"/>
      <c r="X41" s="70"/>
      <c r="Y41" s="70"/>
      <c r="Z41" s="72"/>
      <c r="AA41" s="72"/>
      <c r="AB41" s="72"/>
      <c r="AC41" s="70">
        <v>2000</v>
      </c>
      <c r="AD41" s="70">
        <v>0</v>
      </c>
      <c r="AE41" s="70">
        <f t="shared" si="11"/>
        <v>0</v>
      </c>
      <c r="AF41" s="70">
        <v>1701.4</v>
      </c>
      <c r="AG41" s="70">
        <v>1583.2</v>
      </c>
      <c r="AH41" s="70">
        <f t="shared" si="2"/>
        <v>93.05278006347713</v>
      </c>
      <c r="AI41" s="73"/>
      <c r="AJ41" s="73"/>
      <c r="AK41" s="73"/>
      <c r="AL41" s="73"/>
      <c r="AM41" s="73"/>
      <c r="AN41" s="73"/>
      <c r="AO41" s="98">
        <v>4138.2</v>
      </c>
      <c r="AP41" s="70">
        <v>0</v>
      </c>
      <c r="AQ41" s="70">
        <f t="shared" si="3"/>
        <v>0</v>
      </c>
      <c r="AR41" s="98"/>
      <c r="AS41" s="75"/>
      <c r="AT41" s="70"/>
      <c r="AU41" s="98"/>
      <c r="AV41" s="98"/>
      <c r="AW41" s="70"/>
      <c r="AX41" s="98"/>
      <c r="AY41" s="98"/>
      <c r="AZ41" s="70"/>
      <c r="BA41" s="98"/>
      <c r="BB41" s="98"/>
      <c r="BC41" s="70"/>
      <c r="BD41" s="70"/>
      <c r="BE41" s="70"/>
      <c r="BF41" s="70"/>
      <c r="BG41" s="70">
        <v>10.1</v>
      </c>
      <c r="BH41" s="70">
        <v>0</v>
      </c>
      <c r="BI41" s="70">
        <f t="shared" si="5"/>
        <v>0</v>
      </c>
      <c r="BJ41" s="70">
        <v>100</v>
      </c>
      <c r="BK41" s="70">
        <v>0</v>
      </c>
      <c r="BL41" s="70">
        <f t="shared" si="18"/>
        <v>0</v>
      </c>
      <c r="BM41" s="70">
        <v>91.6</v>
      </c>
      <c r="BN41" s="70">
        <v>0</v>
      </c>
      <c r="BO41" s="70">
        <f t="shared" si="7"/>
        <v>0</v>
      </c>
      <c r="BP41" s="70">
        <v>50</v>
      </c>
      <c r="BQ41" s="70">
        <v>0</v>
      </c>
      <c r="BR41" s="70">
        <f t="shared" si="23"/>
        <v>0</v>
      </c>
      <c r="BS41" s="70"/>
      <c r="BT41" s="70"/>
      <c r="BU41" s="74"/>
    </row>
    <row r="42" spans="1:73" x14ac:dyDescent="0.25">
      <c r="A42" s="39" t="s">
        <v>48</v>
      </c>
      <c r="B42" s="40">
        <f>E42+H42+K42+N42+Q42+T42+W42+Z42+AC42+AF42+AI42+AL42+AO42+AR42+AX42+BA42+AU42+BD42+BG42+BJ42+BM42+BP42+BS42</f>
        <v>20656.599999999999</v>
      </c>
      <c r="C42" s="40">
        <f>F42+I42+L42+O42+R42+U42+X42+AA42+AD42+AG42+AJ42+AM42+AP42+AS42+AY42+BB42+AV42+BE42+BH42+BK42+BN42+BQ42+BT42</f>
        <v>7858.7</v>
      </c>
      <c r="D42" s="40">
        <f t="shared" si="0"/>
        <v>38.044499094720337</v>
      </c>
      <c r="E42" s="44"/>
      <c r="F42" s="44"/>
      <c r="G42" s="43"/>
      <c r="H42" s="42"/>
      <c r="I42" s="42"/>
      <c r="J42" s="42"/>
      <c r="K42" s="46"/>
      <c r="L42" s="46"/>
      <c r="M42" s="46"/>
      <c r="N42" s="70"/>
      <c r="O42" s="70"/>
      <c r="P42" s="70"/>
      <c r="Q42" s="75"/>
      <c r="R42" s="75"/>
      <c r="S42" s="70"/>
      <c r="T42" s="70"/>
      <c r="U42" s="70"/>
      <c r="V42" s="70"/>
      <c r="W42" s="70"/>
      <c r="X42" s="70"/>
      <c r="Y42" s="70"/>
      <c r="Z42" s="72"/>
      <c r="AA42" s="72"/>
      <c r="AB42" s="72"/>
      <c r="AC42" s="70">
        <v>2000</v>
      </c>
      <c r="AD42" s="70">
        <v>600</v>
      </c>
      <c r="AE42" s="70">
        <f t="shared" si="11"/>
        <v>30</v>
      </c>
      <c r="AF42" s="70">
        <v>14231.8</v>
      </c>
      <c r="AG42" s="70">
        <v>7258.7</v>
      </c>
      <c r="AH42" s="70">
        <f t="shared" si="2"/>
        <v>51.003386781714191</v>
      </c>
      <c r="AI42" s="73"/>
      <c r="AJ42" s="73"/>
      <c r="AK42" s="73"/>
      <c r="AL42" s="73"/>
      <c r="AM42" s="73"/>
      <c r="AN42" s="73"/>
      <c r="AO42" s="98">
        <v>4215.7</v>
      </c>
      <c r="AP42" s="70">
        <v>0</v>
      </c>
      <c r="AQ42" s="70">
        <f t="shared" si="3"/>
        <v>0</v>
      </c>
      <c r="AR42" s="98"/>
      <c r="AS42" s="75"/>
      <c r="AT42" s="70"/>
      <c r="AU42" s="98"/>
      <c r="AV42" s="98"/>
      <c r="AW42" s="70"/>
      <c r="AX42" s="98"/>
      <c r="AY42" s="98"/>
      <c r="AZ42" s="70"/>
      <c r="BA42" s="98"/>
      <c r="BB42" s="98"/>
      <c r="BC42" s="70"/>
      <c r="BD42" s="70"/>
      <c r="BE42" s="70"/>
      <c r="BF42" s="70"/>
      <c r="BG42" s="70">
        <v>17.5</v>
      </c>
      <c r="BH42" s="70">
        <v>0</v>
      </c>
      <c r="BI42" s="70">
        <f t="shared" si="5"/>
        <v>0</v>
      </c>
      <c r="BJ42" s="70">
        <v>100</v>
      </c>
      <c r="BK42" s="70">
        <v>0</v>
      </c>
      <c r="BL42" s="70">
        <f t="shared" si="18"/>
        <v>0</v>
      </c>
      <c r="BM42" s="70">
        <v>91.6</v>
      </c>
      <c r="BN42" s="70">
        <v>0</v>
      </c>
      <c r="BO42" s="70">
        <f t="shared" si="7"/>
        <v>0</v>
      </c>
      <c r="BP42" s="70"/>
      <c r="BQ42" s="70"/>
      <c r="BR42" s="70"/>
      <c r="BS42" s="70"/>
      <c r="BT42" s="70"/>
      <c r="BU42" s="74"/>
    </row>
    <row r="43" spans="1:73" x14ac:dyDescent="0.25">
      <c r="A43" s="39" t="s">
        <v>49</v>
      </c>
      <c r="B43" s="40">
        <f>E43+H43+K43+N43+Q43+T43+W43+Z43+AC43+AF43+AI43+AL43+AO43+AR43+AX43+BA43+AU43+BD43+BG43+BJ43+BM43+BP43+BS43</f>
        <v>22661.147499999999</v>
      </c>
      <c r="C43" s="40">
        <f>F43+I43+L43+O43+R43+U43+X43+AA43+AD43+AG43+AJ43+AM43+AP43+AS43+AY43+BB43+AV43+BE43+BH43+BK43+BN43+BQ43+BT43</f>
        <v>1709</v>
      </c>
      <c r="D43" s="40">
        <f t="shared" si="0"/>
        <v>7.5415421924242807</v>
      </c>
      <c r="E43" s="44"/>
      <c r="F43" s="44"/>
      <c r="G43" s="43"/>
      <c r="H43" s="42"/>
      <c r="I43" s="42"/>
      <c r="J43" s="42"/>
      <c r="K43" s="46"/>
      <c r="L43" s="46"/>
      <c r="M43" s="46"/>
      <c r="N43" s="70"/>
      <c r="O43" s="70"/>
      <c r="P43" s="70"/>
      <c r="Q43" s="75"/>
      <c r="R43" s="75"/>
      <c r="S43" s="70"/>
      <c r="T43" s="70"/>
      <c r="U43" s="70"/>
      <c r="V43" s="70"/>
      <c r="W43" s="70"/>
      <c r="X43" s="70"/>
      <c r="Y43" s="70"/>
      <c r="Z43" s="72"/>
      <c r="AA43" s="72"/>
      <c r="AB43" s="72"/>
      <c r="AC43" s="70">
        <v>2500</v>
      </c>
      <c r="AD43" s="70">
        <v>0</v>
      </c>
      <c r="AE43" s="70">
        <f t="shared" si="11"/>
        <v>0</v>
      </c>
      <c r="AF43" s="70">
        <v>13428.4</v>
      </c>
      <c r="AG43" s="70">
        <v>1709</v>
      </c>
      <c r="AH43" s="70">
        <f t="shared" si="2"/>
        <v>12.726758213934646</v>
      </c>
      <c r="AI43" s="73"/>
      <c r="AJ43" s="73"/>
      <c r="AK43" s="73"/>
      <c r="AL43" s="73"/>
      <c r="AM43" s="73"/>
      <c r="AN43" s="73"/>
      <c r="AO43" s="98">
        <v>4862.3</v>
      </c>
      <c r="AP43" s="70">
        <v>0</v>
      </c>
      <c r="AQ43" s="70">
        <f t="shared" si="3"/>
        <v>0</v>
      </c>
      <c r="AR43" s="98"/>
      <c r="AS43" s="75"/>
      <c r="AT43" s="70"/>
      <c r="AU43" s="98"/>
      <c r="AV43" s="70"/>
      <c r="AW43" s="70"/>
      <c r="AX43" s="98"/>
      <c r="AY43" s="98"/>
      <c r="AZ43" s="70"/>
      <c r="BA43" s="98">
        <v>762.3</v>
      </c>
      <c r="BB43" s="70">
        <v>0</v>
      </c>
      <c r="BC43" s="70">
        <f t="shared" si="4"/>
        <v>0</v>
      </c>
      <c r="BD43" s="70">
        <v>846.24749999999995</v>
      </c>
      <c r="BE43" s="70">
        <v>0</v>
      </c>
      <c r="BF43" s="70">
        <f t="shared" si="10"/>
        <v>0</v>
      </c>
      <c r="BG43" s="70">
        <v>20.3</v>
      </c>
      <c r="BH43" s="70">
        <v>0</v>
      </c>
      <c r="BI43" s="70">
        <f t="shared" si="5"/>
        <v>0</v>
      </c>
      <c r="BJ43" s="70">
        <v>100</v>
      </c>
      <c r="BK43" s="70">
        <v>0</v>
      </c>
      <c r="BL43" s="70">
        <f t="shared" si="18"/>
        <v>0</v>
      </c>
      <c r="BM43" s="70">
        <v>91.6</v>
      </c>
      <c r="BN43" s="70">
        <v>0</v>
      </c>
      <c r="BO43" s="70">
        <f t="shared" si="7"/>
        <v>0</v>
      </c>
      <c r="BP43" s="70">
        <v>50</v>
      </c>
      <c r="BQ43" s="70">
        <v>0</v>
      </c>
      <c r="BR43" s="70">
        <f t="shared" si="23"/>
        <v>0</v>
      </c>
      <c r="BS43" s="70"/>
      <c r="BT43" s="70"/>
      <c r="BU43" s="74"/>
    </row>
    <row r="44" spans="1:73" x14ac:dyDescent="0.25">
      <c r="A44" s="39" t="s">
        <v>50</v>
      </c>
      <c r="B44" s="40">
        <f>E44+H44+K44+N44+Q44+T44+W44+Z44+AC44+AF44+AI44+AL44+AO44+AR44+AX44+BA44+AU44+BD44+BG44+BJ44+BM44+BP44+BS44</f>
        <v>1071558.8796000001</v>
      </c>
      <c r="C44" s="40">
        <f>F44+I44+L44+O44+R44+U44+X44+AA44+AD44+AG44+AJ44+AM44+AP44+AS44+AY44+BB44+AV44+BE44+BH44+BK44+BN44+BQ44+BT44</f>
        <v>357604.3</v>
      </c>
      <c r="D44" s="40">
        <f t="shared" si="0"/>
        <v>33.372342556994099</v>
      </c>
      <c r="E44" s="44"/>
      <c r="F44" s="44"/>
      <c r="G44" s="43"/>
      <c r="H44" s="42"/>
      <c r="I44" s="42"/>
      <c r="J44" s="42"/>
      <c r="K44" s="46"/>
      <c r="L44" s="46"/>
      <c r="M44" s="46"/>
      <c r="N44" s="70">
        <v>592083.69999999995</v>
      </c>
      <c r="O44" s="70">
        <v>322604.3</v>
      </c>
      <c r="P44" s="70">
        <f t="shared" si="22"/>
        <v>54.486266046506607</v>
      </c>
      <c r="Q44" s="75"/>
      <c r="R44" s="75"/>
      <c r="S44" s="70"/>
      <c r="T44" s="70"/>
      <c r="U44" s="70"/>
      <c r="V44" s="70"/>
      <c r="W44" s="70">
        <v>1481</v>
      </c>
      <c r="X44" s="70">
        <v>0</v>
      </c>
      <c r="Y44" s="70">
        <f t="shared" si="13"/>
        <v>0</v>
      </c>
      <c r="Z44" s="72"/>
      <c r="AA44" s="72"/>
      <c r="AB44" s="72"/>
      <c r="AC44" s="70">
        <v>2200</v>
      </c>
      <c r="AD44" s="70">
        <v>0</v>
      </c>
      <c r="AE44" s="70">
        <f t="shared" si="11"/>
        <v>0</v>
      </c>
      <c r="AF44" s="70">
        <v>33400.300000000003</v>
      </c>
      <c r="AG44" s="70">
        <v>0</v>
      </c>
      <c r="AH44" s="70">
        <f t="shared" si="2"/>
        <v>0</v>
      </c>
      <c r="AI44" s="73"/>
      <c r="AJ44" s="73"/>
      <c r="AK44" s="73"/>
      <c r="AL44" s="70">
        <v>269630</v>
      </c>
      <c r="AM44" s="70">
        <v>35000</v>
      </c>
      <c r="AN44" s="70">
        <f>AM44/AL44*100</f>
        <v>12.980751400066758</v>
      </c>
      <c r="AO44" s="98">
        <v>8793.6</v>
      </c>
      <c r="AP44" s="70">
        <v>0</v>
      </c>
      <c r="AQ44" s="70">
        <f t="shared" si="3"/>
        <v>0</v>
      </c>
      <c r="AR44" s="70">
        <v>80506</v>
      </c>
      <c r="AS44" s="70">
        <v>0</v>
      </c>
      <c r="AT44" s="70">
        <f t="shared" si="14"/>
        <v>0</v>
      </c>
      <c r="AU44" s="70"/>
      <c r="AV44" s="75"/>
      <c r="AW44" s="70"/>
      <c r="AX44" s="70">
        <v>67638.100000000006</v>
      </c>
      <c r="AY44" s="70">
        <v>0</v>
      </c>
      <c r="AZ44" s="70">
        <f t="shared" ref="AZ44:AZ45" si="24">AY44/AX44*100</f>
        <v>0</v>
      </c>
      <c r="BA44" s="70"/>
      <c r="BB44" s="75"/>
      <c r="BC44" s="70"/>
      <c r="BD44" s="70">
        <v>15304.579599999999</v>
      </c>
      <c r="BE44" s="70">
        <v>0</v>
      </c>
      <c r="BF44" s="70">
        <f t="shared" si="10"/>
        <v>0</v>
      </c>
      <c r="BG44" s="70">
        <v>280</v>
      </c>
      <c r="BH44" s="70">
        <v>0</v>
      </c>
      <c r="BI44" s="70">
        <f t="shared" si="5"/>
        <v>0</v>
      </c>
      <c r="BJ44" s="70">
        <v>100</v>
      </c>
      <c r="BK44" s="70">
        <v>0</v>
      </c>
      <c r="BL44" s="70">
        <f t="shared" si="18"/>
        <v>0</v>
      </c>
      <c r="BM44" s="70">
        <v>91.6</v>
      </c>
      <c r="BN44" s="70">
        <v>0</v>
      </c>
      <c r="BO44" s="70">
        <f t="shared" si="7"/>
        <v>0</v>
      </c>
      <c r="BP44" s="70">
        <v>50</v>
      </c>
      <c r="BQ44" s="70">
        <v>0</v>
      </c>
      <c r="BR44" s="70">
        <f t="shared" si="23"/>
        <v>0</v>
      </c>
      <c r="BS44" s="70"/>
      <c r="BT44" s="70"/>
      <c r="BU44" s="74"/>
    </row>
    <row r="45" spans="1:73" ht="43.5" x14ac:dyDescent="0.25">
      <c r="A45" s="99" t="s">
        <v>51</v>
      </c>
      <c r="B45" s="100">
        <f>SUM(B7:B44)</f>
        <v>2190205.4350000001</v>
      </c>
      <c r="C45" s="100">
        <f>SUM(C7:C44)</f>
        <v>535608.2300000001</v>
      </c>
      <c r="D45" s="100">
        <f t="shared" si="0"/>
        <v>24.45470280736474</v>
      </c>
      <c r="E45" s="100">
        <f>SUM(E7:E44)</f>
        <v>4860</v>
      </c>
      <c r="F45" s="100">
        <f>SUM(F7:F44)</f>
        <v>2430</v>
      </c>
      <c r="G45" s="100">
        <f t="shared" ref="G45" si="25">F45/E45*100</f>
        <v>50</v>
      </c>
      <c r="H45" s="100">
        <f>SUM(H7:H44)</f>
        <v>16621.2</v>
      </c>
      <c r="I45" s="100">
        <f>SUM(I7:I44)</f>
        <v>0</v>
      </c>
      <c r="J45" s="100">
        <f t="shared" si="9"/>
        <v>0</v>
      </c>
      <c r="K45" s="100">
        <f t="shared" ref="K45:O45" si="26">SUM(K7:K44)</f>
        <v>11858.5</v>
      </c>
      <c r="L45" s="100">
        <f t="shared" si="26"/>
        <v>0</v>
      </c>
      <c r="M45" s="100">
        <f>L45/K45*100</f>
        <v>0</v>
      </c>
      <c r="N45" s="101">
        <f t="shared" si="26"/>
        <v>635751.69999999995</v>
      </c>
      <c r="O45" s="101">
        <f t="shared" si="26"/>
        <v>327397.8</v>
      </c>
      <c r="P45" s="101">
        <f>O45/N45*100</f>
        <v>51.497746683178356</v>
      </c>
      <c r="Q45" s="101">
        <f t="shared" ref="Q45" si="27">SUM(Q7:Q44)</f>
        <v>15690</v>
      </c>
      <c r="R45" s="101">
        <f t="shared" ref="R45" si="28">SUM(R7:R44)</f>
        <v>0</v>
      </c>
      <c r="S45" s="101">
        <f>R45/Q45*100</f>
        <v>0</v>
      </c>
      <c r="T45" s="101">
        <f t="shared" ref="T45" si="29">SUM(T7:T44)</f>
        <v>23032</v>
      </c>
      <c r="U45" s="101">
        <f t="shared" ref="U45" si="30">SUM(U7:U44)</f>
        <v>0</v>
      </c>
      <c r="V45" s="101">
        <f>U45/T45*100</f>
        <v>0</v>
      </c>
      <c r="W45" s="101">
        <f t="shared" ref="W45" si="31">SUM(W7:W44)</f>
        <v>7405</v>
      </c>
      <c r="X45" s="101">
        <f t="shared" ref="X45" si="32">SUM(X7:X44)</f>
        <v>564.20000000000005</v>
      </c>
      <c r="Y45" s="101">
        <f>X45/W45*100</f>
        <v>7.6191762322754899</v>
      </c>
      <c r="Z45" s="102"/>
      <c r="AA45" s="102"/>
      <c r="AB45" s="102"/>
      <c r="AC45" s="101">
        <f t="shared" ref="AC45" si="33">SUM(AC7:AC44)</f>
        <v>49042</v>
      </c>
      <c r="AD45" s="101">
        <f t="shared" ref="AD45" si="34">SUM(AD7:AD44)</f>
        <v>5300.6</v>
      </c>
      <c r="AE45" s="101">
        <f>AD45/AC45*100</f>
        <v>10.808286774601363</v>
      </c>
      <c r="AF45" s="101">
        <f t="shared" ref="AF45" si="35">SUM(AF7:AF44)</f>
        <v>433237.60000000003</v>
      </c>
      <c r="AG45" s="101">
        <f t="shared" ref="AG45" si="36">SUM(AG7:AG44)</f>
        <v>152062.63000000006</v>
      </c>
      <c r="AH45" s="101">
        <f>AG45/AF45*100</f>
        <v>35.099130361722999</v>
      </c>
      <c r="AI45" s="102"/>
      <c r="AJ45" s="102"/>
      <c r="AK45" s="102"/>
      <c r="AL45" s="101">
        <f t="shared" ref="AL45" si="37">SUM(AL7:AL44)</f>
        <v>269630</v>
      </c>
      <c r="AM45" s="101">
        <f t="shared" ref="AM45" si="38">SUM(AM7:AM44)</f>
        <v>35000</v>
      </c>
      <c r="AN45" s="101">
        <f>AM45/AL45*100</f>
        <v>12.980751400066758</v>
      </c>
      <c r="AO45" s="101">
        <f t="shared" ref="AO45" si="39">SUM(AO7:AO44)</f>
        <v>258634.60000000003</v>
      </c>
      <c r="AP45" s="101">
        <f t="shared" ref="AP45" si="40">SUM(AP7:AP44)</f>
        <v>0</v>
      </c>
      <c r="AQ45" s="101">
        <f t="shared" si="3"/>
        <v>0</v>
      </c>
      <c r="AR45" s="101">
        <f t="shared" ref="AR45:AS45" si="41">SUM(AR7:AR44)</f>
        <v>179254.2</v>
      </c>
      <c r="AS45" s="101">
        <f t="shared" si="41"/>
        <v>4938.8999999999996</v>
      </c>
      <c r="AT45" s="101">
        <f t="shared" si="14"/>
        <v>2.7552492493899723</v>
      </c>
      <c r="AU45" s="101"/>
      <c r="AV45" s="101"/>
      <c r="AW45" s="101"/>
      <c r="AX45" s="101">
        <f t="shared" ref="AX45:AY45" si="42">SUM(AX7:AX44)</f>
        <v>196101.90000000002</v>
      </c>
      <c r="AY45" s="101">
        <f t="shared" si="42"/>
        <v>0</v>
      </c>
      <c r="AZ45" s="101">
        <f t="shared" si="24"/>
        <v>0</v>
      </c>
      <c r="BA45" s="101">
        <f t="shared" ref="BA45:BB45" si="43">SUM(BA7:BA44)</f>
        <v>17093</v>
      </c>
      <c r="BB45" s="101">
        <f t="shared" si="43"/>
        <v>7914.1</v>
      </c>
      <c r="BC45" s="101">
        <f t="shared" ref="BC45" si="44">BB45/BA45*100</f>
        <v>46.300239864271923</v>
      </c>
      <c r="BD45" s="101">
        <f>SUM(BD7:BD44)</f>
        <v>54501.234999999993</v>
      </c>
      <c r="BE45" s="101">
        <f>SUM(BE7:BE44)</f>
        <v>0</v>
      </c>
      <c r="BF45" s="101">
        <f>BE45/BD45*100</f>
        <v>0</v>
      </c>
      <c r="BG45" s="101">
        <f>SUM(BG7:BG44)</f>
        <v>1462.0999999999997</v>
      </c>
      <c r="BH45" s="101">
        <f>SUM(BH7:BH44)</f>
        <v>0</v>
      </c>
      <c r="BI45" s="101">
        <f>BH45/BG45*100</f>
        <v>0</v>
      </c>
      <c r="BJ45" s="101">
        <f>SUM(BJ7:BJ44)</f>
        <v>2500</v>
      </c>
      <c r="BK45" s="101">
        <f>SUM(BK7:BK44)</f>
        <v>0</v>
      </c>
      <c r="BL45" s="101">
        <f>BK45/BJ45*100</f>
        <v>0</v>
      </c>
      <c r="BM45" s="101">
        <f>SUM(BM7:BM44)</f>
        <v>3755.3999999999978</v>
      </c>
      <c r="BN45" s="101">
        <f>SUM(BN7:BN44)</f>
        <v>0</v>
      </c>
      <c r="BO45" s="101">
        <f>BN45/BM45*100</f>
        <v>0</v>
      </c>
      <c r="BP45" s="101">
        <f>SUM(BP7:BP44)</f>
        <v>1100</v>
      </c>
      <c r="BQ45" s="101">
        <f>SUM(BQ7:BQ44)</f>
        <v>0</v>
      </c>
      <c r="BR45" s="101">
        <f>BQ45/BP45*100</f>
        <v>0</v>
      </c>
      <c r="BS45" s="101">
        <f>SUM(BS7:BS44)</f>
        <v>8675</v>
      </c>
      <c r="BT45" s="101">
        <f>SUM(BT7:BT44)</f>
        <v>0</v>
      </c>
      <c r="BU45" s="103">
        <f>BT45/BS45*100</f>
        <v>0</v>
      </c>
    </row>
    <row r="46" spans="1:73" x14ac:dyDescent="0.25">
      <c r="A46" s="39" t="s">
        <v>52</v>
      </c>
      <c r="B46" s="40">
        <f>E46+H46+K46+N46+Q46+T46+W46+Z46+AC46+AF46+AI46+AL46+AO46+AR46+AX46+BA46+AU46+BD46+BG46+BJ46+BM46+BP46+BS46</f>
        <v>3508223.7250000001</v>
      </c>
      <c r="C46" s="40">
        <f>F46+I46+L46+O46+R46+U46+X46+AA46+AD46+AG46+AJ46+AM46+AP46+AS46+AY46+BB46+AV46+BE46+BH46+BK46+BN46+BQ46+BT46</f>
        <v>571430.69999999995</v>
      </c>
      <c r="D46" s="40">
        <f t="shared" si="0"/>
        <v>16.288319810618688</v>
      </c>
      <c r="E46" s="44"/>
      <c r="F46" s="44"/>
      <c r="G46" s="44"/>
      <c r="H46" s="42">
        <v>1499</v>
      </c>
      <c r="I46" s="42">
        <v>0</v>
      </c>
      <c r="J46" s="42">
        <f t="shared" si="9"/>
        <v>0</v>
      </c>
      <c r="K46" s="46"/>
      <c r="L46" s="46"/>
      <c r="M46" s="46"/>
      <c r="N46" s="70">
        <v>1206926.3</v>
      </c>
      <c r="O46" s="70">
        <v>421430.7</v>
      </c>
      <c r="P46" s="70">
        <f>O46/N46*100</f>
        <v>34.917683043281102</v>
      </c>
      <c r="Q46" s="75"/>
      <c r="R46" s="75"/>
      <c r="S46" s="70"/>
      <c r="T46" s="70"/>
      <c r="U46" s="70"/>
      <c r="V46" s="70"/>
      <c r="W46" s="70">
        <v>2962</v>
      </c>
      <c r="X46" s="70">
        <v>0</v>
      </c>
      <c r="Y46" s="70">
        <f>X46/W46*100</f>
        <v>0</v>
      </c>
      <c r="Z46" s="70">
        <v>454458.3</v>
      </c>
      <c r="AA46" s="70">
        <v>0</v>
      </c>
      <c r="AB46" s="70">
        <f>AA46/Z46*100</f>
        <v>0</v>
      </c>
      <c r="AC46" s="70"/>
      <c r="AD46" s="70"/>
      <c r="AE46" s="70"/>
      <c r="AF46" s="70">
        <v>7133.2</v>
      </c>
      <c r="AG46" s="70">
        <v>0</v>
      </c>
      <c r="AH46" s="70">
        <f>AG46/AF46*100</f>
        <v>0</v>
      </c>
      <c r="AI46" s="70">
        <v>730369</v>
      </c>
      <c r="AJ46" s="70">
        <v>150000</v>
      </c>
      <c r="AK46" s="70">
        <f>AJ46/AI46*100</f>
        <v>20.537563888938333</v>
      </c>
      <c r="AL46" s="70"/>
      <c r="AM46" s="70"/>
      <c r="AN46" s="70"/>
      <c r="AO46" s="70"/>
      <c r="AP46" s="70"/>
      <c r="AQ46" s="70"/>
      <c r="AR46" s="70"/>
      <c r="AS46" s="70"/>
      <c r="AT46" s="70"/>
      <c r="AU46" s="70">
        <v>701080.8</v>
      </c>
      <c r="AV46" s="70">
        <v>0</v>
      </c>
      <c r="AW46" s="70">
        <f>AV46/AU46*100</f>
        <v>0</v>
      </c>
      <c r="AX46" s="70">
        <v>392690.4</v>
      </c>
      <c r="AY46" s="70">
        <v>0</v>
      </c>
      <c r="AZ46" s="70">
        <f>AY46/AX46*100</f>
        <v>0</v>
      </c>
      <c r="BA46" s="70"/>
      <c r="BB46" s="70"/>
      <c r="BC46" s="70"/>
      <c r="BD46" s="70">
        <v>10324.125</v>
      </c>
      <c r="BE46" s="70">
        <v>0</v>
      </c>
      <c r="BF46" s="70">
        <f>BE46/BD46*100</f>
        <v>0</v>
      </c>
      <c r="BG46" s="70">
        <v>780.6</v>
      </c>
      <c r="BH46" s="70">
        <v>0</v>
      </c>
      <c r="BI46" s="70">
        <f>BH46/BG46*100</f>
        <v>0</v>
      </c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4"/>
    </row>
    <row r="47" spans="1:73" x14ac:dyDescent="0.25">
      <c r="A47" s="39" t="s">
        <v>53</v>
      </c>
      <c r="B47" s="40"/>
      <c r="C47" s="40"/>
      <c r="D47" s="40"/>
      <c r="E47" s="44"/>
      <c r="F47" s="44"/>
      <c r="G47" s="44"/>
      <c r="H47" s="46"/>
      <c r="I47" s="42"/>
      <c r="J47" s="42"/>
      <c r="K47" s="46"/>
      <c r="L47" s="46"/>
      <c r="M47" s="46"/>
      <c r="N47" s="70"/>
      <c r="O47" s="75"/>
      <c r="P47" s="75"/>
      <c r="Q47" s="75"/>
      <c r="R47" s="75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5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4"/>
    </row>
    <row r="48" spans="1:73" x14ac:dyDescent="0.25">
      <c r="A48" s="39" t="s">
        <v>54</v>
      </c>
      <c r="B48" s="40">
        <f>E48+H48+K48+N48+Q48+T48+W48+Z48+AC48+AF48+AI48+AL48+AO48+AR48+AX48+BA48+AU48+BD48+BG48+BJ48+BM48+BP48+BS48</f>
        <v>2979.4</v>
      </c>
      <c r="C48" s="40">
        <f>F48+I48+L48+O48+R48+U48+X48+AA48+AD48+AG48+AJ48+AM48+AP48+AS48+AY48+BB48+AV48+BE48+BH48+BK48+BN48+BQ48+BT48</f>
        <v>1175.8</v>
      </c>
      <c r="D48" s="40">
        <f t="shared" si="0"/>
        <v>39.464321675505133</v>
      </c>
      <c r="E48" s="44"/>
      <c r="F48" s="44"/>
      <c r="G48" s="44"/>
      <c r="H48" s="42"/>
      <c r="I48" s="42"/>
      <c r="J48" s="42"/>
      <c r="K48" s="46"/>
      <c r="L48" s="46"/>
      <c r="M48" s="46"/>
      <c r="N48" s="70"/>
      <c r="O48" s="75"/>
      <c r="P48" s="75"/>
      <c r="Q48" s="75"/>
      <c r="R48" s="75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>
        <v>2412.4</v>
      </c>
      <c r="AG48" s="70">
        <v>1175.8</v>
      </c>
      <c r="AH48" s="70">
        <f t="shared" ref="AH48:AH49" si="45">AG48/AF48*100</f>
        <v>48.739844138617137</v>
      </c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>
        <v>567</v>
      </c>
      <c r="BE48" s="70">
        <v>0</v>
      </c>
      <c r="BF48" s="70">
        <f t="shared" ref="BF48:BF51" si="46">BE48/BD48*100</f>
        <v>0</v>
      </c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4"/>
    </row>
    <row r="49" spans="1:73" x14ac:dyDescent="0.25">
      <c r="A49" s="39" t="s">
        <v>55</v>
      </c>
      <c r="B49" s="40">
        <f>E49+H49+K49+N49+Q49+T49+W49+Z49+AC49+AF49+AI49+AL49+AO49+AR49+AX49+BA49+AU49+BD49+BG49+BJ49+BM49+BP49+BS49</f>
        <v>3793.64</v>
      </c>
      <c r="C49" s="40">
        <f>F49+I49+L49+O49+R49+U49+X49+AA49+AD49+AG49+AJ49+AM49+AP49+AS49+AY49+BB49+AV49+BE49+BH49+BK49+BN49+BQ49+BT49</f>
        <v>1518.6</v>
      </c>
      <c r="D49" s="40">
        <f t="shared" si="0"/>
        <v>40.030155734334308</v>
      </c>
      <c r="E49" s="44"/>
      <c r="F49" s="44"/>
      <c r="G49" s="44"/>
      <c r="H49" s="42">
        <v>1008</v>
      </c>
      <c r="I49" s="42">
        <v>0</v>
      </c>
      <c r="J49" s="42">
        <f t="shared" si="9"/>
        <v>0</v>
      </c>
      <c r="K49" s="46"/>
      <c r="L49" s="46"/>
      <c r="M49" s="46"/>
      <c r="N49" s="70"/>
      <c r="O49" s="75"/>
      <c r="P49" s="75"/>
      <c r="Q49" s="75"/>
      <c r="R49" s="75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>
        <v>2604.1999999999998</v>
      </c>
      <c r="AG49" s="70">
        <v>1518.6</v>
      </c>
      <c r="AH49" s="70">
        <f t="shared" si="45"/>
        <v>58.313493587282082</v>
      </c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>
        <v>181.44</v>
      </c>
      <c r="BE49" s="70">
        <v>0</v>
      </c>
      <c r="BF49" s="70">
        <f t="shared" si="46"/>
        <v>0</v>
      </c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4"/>
    </row>
    <row r="50" spans="1:73" ht="29.25" x14ac:dyDescent="0.25">
      <c r="A50" s="99" t="s">
        <v>56</v>
      </c>
      <c r="B50" s="100">
        <f>SUM(B46:B49)</f>
        <v>3514996.7650000001</v>
      </c>
      <c r="C50" s="100">
        <f>SUM(C46:C49)</f>
        <v>574125.1</v>
      </c>
      <c r="D50" s="100">
        <f t="shared" si="0"/>
        <v>16.333588289945407</v>
      </c>
      <c r="E50" s="100"/>
      <c r="F50" s="100"/>
      <c r="G50" s="100"/>
      <c r="H50" s="100">
        <f>SUM(H46:H49)</f>
        <v>2507</v>
      </c>
      <c r="I50" s="100">
        <f>SUM(I46:I49)</f>
        <v>0</v>
      </c>
      <c r="J50" s="100">
        <f t="shared" si="9"/>
        <v>0</v>
      </c>
      <c r="K50" s="100"/>
      <c r="L50" s="100"/>
      <c r="M50" s="100"/>
      <c r="N50" s="101">
        <f t="shared" ref="N50:O50" si="47">SUM(N46:N49)</f>
        <v>1206926.3</v>
      </c>
      <c r="O50" s="101">
        <f t="shared" si="47"/>
        <v>421430.7</v>
      </c>
      <c r="P50" s="101">
        <f>O50/N50*100</f>
        <v>34.917683043281102</v>
      </c>
      <c r="Q50" s="101"/>
      <c r="R50" s="101"/>
      <c r="S50" s="101"/>
      <c r="T50" s="101"/>
      <c r="U50" s="101"/>
      <c r="V50" s="101"/>
      <c r="W50" s="101">
        <f t="shared" ref="W50" si="48">SUM(W46:W49)</f>
        <v>2962</v>
      </c>
      <c r="X50" s="101">
        <f t="shared" ref="X50" si="49">SUM(X46:X49)</f>
        <v>0</v>
      </c>
      <c r="Y50" s="101">
        <f>X50/W50*100</f>
        <v>0</v>
      </c>
      <c r="Z50" s="101">
        <f t="shared" ref="Z50" si="50">SUM(Z46:Z49)</f>
        <v>454458.3</v>
      </c>
      <c r="AA50" s="101">
        <f t="shared" ref="AA50" si="51">SUM(AA46:AA49)</f>
        <v>0</v>
      </c>
      <c r="AB50" s="101">
        <f>AA50/Z50*100</f>
        <v>0</v>
      </c>
      <c r="AC50" s="101"/>
      <c r="AD50" s="101"/>
      <c r="AE50" s="101"/>
      <c r="AF50" s="101">
        <f>SUM(AF46:AF49)</f>
        <v>12149.8</v>
      </c>
      <c r="AG50" s="101">
        <f t="shared" ref="AG50" si="52">SUM(AG46:AG49)</f>
        <v>2694.3999999999996</v>
      </c>
      <c r="AH50" s="101">
        <f>AG50/AF50*100</f>
        <v>22.176496732456499</v>
      </c>
      <c r="AI50" s="101">
        <f t="shared" ref="AI50" si="53">SUM(AI46:AI49)</f>
        <v>730369</v>
      </c>
      <c r="AJ50" s="101">
        <f t="shared" ref="AJ50" si="54">SUM(AJ46:AJ49)</f>
        <v>150000</v>
      </c>
      <c r="AK50" s="101">
        <f>AJ50/AI50*100</f>
        <v>20.537563888938333</v>
      </c>
      <c r="AL50" s="101"/>
      <c r="AM50" s="101"/>
      <c r="AN50" s="101"/>
      <c r="AO50" s="101"/>
      <c r="AP50" s="101"/>
      <c r="AQ50" s="101"/>
      <c r="AR50" s="101"/>
      <c r="AS50" s="101"/>
      <c r="AT50" s="101"/>
      <c r="AU50" s="101">
        <f>SUM(AU46:AU49)</f>
        <v>701080.8</v>
      </c>
      <c r="AV50" s="101">
        <f>SUM(AV46:AV49)</f>
        <v>0</v>
      </c>
      <c r="AW50" s="101">
        <f>AV50/AU50*100</f>
        <v>0</v>
      </c>
      <c r="AX50" s="101">
        <f>SUM(AX46:AX49)</f>
        <v>392690.4</v>
      </c>
      <c r="AY50" s="101">
        <f>SUM(AY46:AY49)</f>
        <v>0</v>
      </c>
      <c r="AZ50" s="101">
        <f>AY50/AX50*100</f>
        <v>0</v>
      </c>
      <c r="BA50" s="101"/>
      <c r="BB50" s="101"/>
      <c r="BC50" s="101"/>
      <c r="BD50" s="101">
        <f>SUM(BD46:BD49)</f>
        <v>11072.565000000001</v>
      </c>
      <c r="BE50" s="101">
        <f>SUM(BE46:BE49)</f>
        <v>0</v>
      </c>
      <c r="BF50" s="101">
        <f t="shared" si="46"/>
        <v>0</v>
      </c>
      <c r="BG50" s="101">
        <f>SUM(BG46:BG49)</f>
        <v>780.6</v>
      </c>
      <c r="BH50" s="101">
        <f>SUM(BH46:BH49)</f>
        <v>0</v>
      </c>
      <c r="BI50" s="101">
        <f t="shared" ref="BI50:BI51" si="55">BH50/BG50*100</f>
        <v>0</v>
      </c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3"/>
    </row>
    <row r="51" spans="1:73" ht="16.5" thickBot="1" x14ac:dyDescent="0.3">
      <c r="A51" s="104" t="s">
        <v>4</v>
      </c>
      <c r="B51" s="105">
        <f>E51+H51+K51+N51+Q51+T51+W51+Z51+AC51+AF51+AI51+AL51+AO51+AR51+AX51+BA51+AU51+BD51+BG51+BJ51+BM51+BP51+BS51</f>
        <v>5705202.2000000002</v>
      </c>
      <c r="C51" s="105">
        <f>F51+I51+L51+O51+R51+U51+X51+AA51+AD51+AG51+AJ51+AM51+AP51+AS51+AY51+BB51+AV51+BE51+BH51+BK51+BN51+BQ51+BT51</f>
        <v>1109733.33</v>
      </c>
      <c r="D51" s="105">
        <f t="shared" si="0"/>
        <v>19.451253278981067</v>
      </c>
      <c r="E51" s="105">
        <f>E45+E50</f>
        <v>4860</v>
      </c>
      <c r="F51" s="105">
        <f>F45+F50</f>
        <v>2430</v>
      </c>
      <c r="G51" s="105">
        <f>F51/E51*100</f>
        <v>50</v>
      </c>
      <c r="H51" s="105">
        <f>H45+H50</f>
        <v>19128.2</v>
      </c>
      <c r="I51" s="105">
        <f>I45+I50</f>
        <v>0</v>
      </c>
      <c r="J51" s="105">
        <f t="shared" si="9"/>
        <v>0</v>
      </c>
      <c r="K51" s="105">
        <f t="shared" ref="K51:O51" si="56">K45+K50</f>
        <v>11858.5</v>
      </c>
      <c r="L51" s="105">
        <f t="shared" si="56"/>
        <v>0</v>
      </c>
      <c r="M51" s="105">
        <f>L51/K51*100</f>
        <v>0</v>
      </c>
      <c r="N51" s="106">
        <f t="shared" si="56"/>
        <v>1842678</v>
      </c>
      <c r="O51" s="106">
        <f t="shared" si="56"/>
        <v>748828.5</v>
      </c>
      <c r="P51" s="106">
        <f>O51/N51*100</f>
        <v>40.638055048141894</v>
      </c>
      <c r="Q51" s="106">
        <f t="shared" ref="Q51:R51" si="57">Q45+Q50</f>
        <v>15690</v>
      </c>
      <c r="R51" s="106">
        <f t="shared" si="57"/>
        <v>0</v>
      </c>
      <c r="S51" s="106">
        <f>R51/Q51*100</f>
        <v>0</v>
      </c>
      <c r="T51" s="106">
        <f t="shared" ref="T51:U51" si="58">T45+T50</f>
        <v>23032</v>
      </c>
      <c r="U51" s="106">
        <f t="shared" si="58"/>
        <v>0</v>
      </c>
      <c r="V51" s="106">
        <f>U51/T51*100</f>
        <v>0</v>
      </c>
      <c r="W51" s="106">
        <f t="shared" ref="W51:X51" si="59">W45+W50</f>
        <v>10367</v>
      </c>
      <c r="X51" s="106">
        <f t="shared" si="59"/>
        <v>564.20000000000005</v>
      </c>
      <c r="Y51" s="106">
        <f>X51/W51*100</f>
        <v>5.4422687373396359</v>
      </c>
      <c r="Z51" s="106">
        <f t="shared" ref="Z51:AA51" si="60">Z45+Z50</f>
        <v>454458.3</v>
      </c>
      <c r="AA51" s="106">
        <f t="shared" si="60"/>
        <v>0</v>
      </c>
      <c r="AB51" s="106">
        <f>AA51/Z51*100</f>
        <v>0</v>
      </c>
      <c r="AC51" s="106">
        <f t="shared" ref="AC51:AD51" si="61">AC45+AC50</f>
        <v>49042</v>
      </c>
      <c r="AD51" s="106">
        <f t="shared" si="61"/>
        <v>5300.6</v>
      </c>
      <c r="AE51" s="106">
        <f>AD51/AC51*100</f>
        <v>10.808286774601363</v>
      </c>
      <c r="AF51" s="106">
        <f t="shared" ref="AF51:AG51" si="62">AF45+AF50</f>
        <v>445387.4</v>
      </c>
      <c r="AG51" s="106">
        <f t="shared" si="62"/>
        <v>154757.03000000006</v>
      </c>
      <c r="AH51" s="106">
        <f>AG51/AF51*100</f>
        <v>34.746611601495694</v>
      </c>
      <c r="AI51" s="106">
        <f t="shared" ref="AI51:AJ51" si="63">AI45+AI50</f>
        <v>730369</v>
      </c>
      <c r="AJ51" s="106">
        <f t="shared" si="63"/>
        <v>150000</v>
      </c>
      <c r="AK51" s="106">
        <f>AJ51/AI51*100</f>
        <v>20.537563888938333</v>
      </c>
      <c r="AL51" s="106">
        <f t="shared" ref="AL51:AM51" si="64">AL45+AL50</f>
        <v>269630</v>
      </c>
      <c r="AM51" s="106">
        <f t="shared" si="64"/>
        <v>35000</v>
      </c>
      <c r="AN51" s="106">
        <f>AM51/AL51*100</f>
        <v>12.980751400066758</v>
      </c>
      <c r="AO51" s="106">
        <f t="shared" ref="AO51:AP51" si="65">AO45+AO50</f>
        <v>258634.60000000003</v>
      </c>
      <c r="AP51" s="106">
        <f t="shared" si="65"/>
        <v>0</v>
      </c>
      <c r="AQ51" s="106">
        <f t="shared" si="3"/>
        <v>0</v>
      </c>
      <c r="AR51" s="106">
        <f t="shared" ref="AR51:AS51" si="66">AR45+AR50</f>
        <v>179254.2</v>
      </c>
      <c r="AS51" s="106">
        <f t="shared" si="66"/>
        <v>4938.8999999999996</v>
      </c>
      <c r="AT51" s="106">
        <f t="shared" si="14"/>
        <v>2.7552492493899723</v>
      </c>
      <c r="AU51" s="106">
        <f>AU45+AU50</f>
        <v>701080.8</v>
      </c>
      <c r="AV51" s="106">
        <f t="shared" ref="AV51:AW51" si="67">AV45+AV50</f>
        <v>0</v>
      </c>
      <c r="AW51" s="106">
        <f t="shared" ref="AW51" si="68">AV51/AU51*100</f>
        <v>0</v>
      </c>
      <c r="AX51" s="106">
        <f>AX45+AX50</f>
        <v>588792.30000000005</v>
      </c>
      <c r="AY51" s="106">
        <f t="shared" ref="AY51:AZ51" si="69">AY45+AY50</f>
        <v>0</v>
      </c>
      <c r="AZ51" s="106">
        <f t="shared" ref="AZ51" si="70">AY51/AX51*100</f>
        <v>0</v>
      </c>
      <c r="BA51" s="106">
        <f>BA45+BA50</f>
        <v>17093</v>
      </c>
      <c r="BB51" s="106">
        <f t="shared" ref="BB51:BC51" si="71">BB45+BB50</f>
        <v>7914.1</v>
      </c>
      <c r="BC51" s="106">
        <f t="shared" ref="BC51" si="72">BB51/BA51*100</f>
        <v>46.300239864271923</v>
      </c>
      <c r="BD51" s="106">
        <f>BD45+BD50</f>
        <v>65573.799999999988</v>
      </c>
      <c r="BE51" s="106">
        <f t="shared" ref="BE51:BF51" si="73">BE45+BE50</f>
        <v>0</v>
      </c>
      <c r="BF51" s="106">
        <f t="shared" si="46"/>
        <v>0</v>
      </c>
      <c r="BG51" s="106">
        <f>BG45+BG50</f>
        <v>2242.6999999999998</v>
      </c>
      <c r="BH51" s="106">
        <f t="shared" ref="BH51:BI51" si="74">BH45+BH50</f>
        <v>0</v>
      </c>
      <c r="BI51" s="106">
        <f t="shared" si="55"/>
        <v>0</v>
      </c>
      <c r="BJ51" s="106">
        <f>BJ45+BJ50</f>
        <v>2500</v>
      </c>
      <c r="BK51" s="106">
        <f t="shared" ref="BK51:BL51" si="75">BK45+BK50</f>
        <v>0</v>
      </c>
      <c r="BL51" s="106">
        <f t="shared" ref="BL51" si="76">BK51/BJ51*100</f>
        <v>0</v>
      </c>
      <c r="BM51" s="106">
        <f>BM45+BM50</f>
        <v>3755.3999999999978</v>
      </c>
      <c r="BN51" s="106">
        <f t="shared" ref="BN51:BO51" si="77">BN45+BN50</f>
        <v>0</v>
      </c>
      <c r="BO51" s="106">
        <f t="shared" ref="BO51" si="78">BN51/BM51*100</f>
        <v>0</v>
      </c>
      <c r="BP51" s="106">
        <f>BP45+BP50</f>
        <v>1100</v>
      </c>
      <c r="BQ51" s="106">
        <f t="shared" ref="BQ51:BR51" si="79">BQ45+BQ50</f>
        <v>0</v>
      </c>
      <c r="BR51" s="106">
        <f t="shared" ref="BR51" si="80">BQ51/BP51*100</f>
        <v>0</v>
      </c>
      <c r="BS51" s="106">
        <f>BS45+BS50</f>
        <v>8675</v>
      </c>
      <c r="BT51" s="106">
        <f t="shared" ref="BT51:BU51" si="81">BT45+BT50</f>
        <v>0</v>
      </c>
      <c r="BU51" s="107">
        <f t="shared" ref="BU51" si="82">BT51/BS51*100</f>
        <v>0</v>
      </c>
    </row>
    <row r="53" spans="1:73" x14ac:dyDescent="0.25">
      <c r="BA53" s="108"/>
    </row>
  </sheetData>
  <mergeCells count="29">
    <mergeCell ref="BS5:BU5"/>
    <mergeCell ref="BA5:BC5"/>
    <mergeCell ref="BD5:BF5"/>
    <mergeCell ref="BG5:BI5"/>
    <mergeCell ref="BJ5:BL5"/>
    <mergeCell ref="BM5:BO5"/>
    <mergeCell ref="BP5:BR5"/>
    <mergeCell ref="AI5:AK5"/>
    <mergeCell ref="AL5:AN5"/>
    <mergeCell ref="AO5:AQ5"/>
    <mergeCell ref="AR5:AT5"/>
    <mergeCell ref="AU5:AW5"/>
    <mergeCell ref="AX5:AZ5"/>
    <mergeCell ref="Q5:S5"/>
    <mergeCell ref="T5:V5"/>
    <mergeCell ref="W5:Y5"/>
    <mergeCell ref="Z5:AB5"/>
    <mergeCell ref="AC5:AE5"/>
    <mergeCell ref="AF5:AH5"/>
    <mergeCell ref="A1:BU1"/>
    <mergeCell ref="A2:BU2"/>
    <mergeCell ref="BT3:BU3"/>
    <mergeCell ref="A4:A6"/>
    <mergeCell ref="B4:D5"/>
    <mergeCell ref="E4:BU4"/>
    <mergeCell ref="E5:G5"/>
    <mergeCell ref="H5:J5"/>
    <mergeCell ref="K5:M5"/>
    <mergeCell ref="N5:P5"/>
  </mergeCells>
  <pageMargins left="0.51181102362204722" right="0.31496062992125984" top="0.74803149606299213" bottom="0.74803149606299213" header="0.31496062992125984" footer="0.31496062992125984"/>
  <pageSetup paperSize="8" scale="56" fitToHeight="0" orientation="landscape" r:id="rId1"/>
  <colBreaks count="2" manualBreakCount="2">
    <brk id="31" max="50" man="1"/>
    <brk id="64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3"/>
  <sheetViews>
    <sheetView view="pageBreakPreview" zoomScale="70" zoomScaleNormal="85" zoomScaleSheetLayoutView="70" workbookViewId="0">
      <pane xSplit="1" ySplit="6" topLeftCell="J28" activePane="bottomRight" state="frozen"/>
      <selection activeCell="K48" sqref="K48:L48"/>
      <selection pane="topRight" activeCell="K48" sqref="K48:L48"/>
      <selection pane="bottomLeft" activeCell="K48" sqref="K48:L48"/>
      <selection pane="bottomRight" activeCell="K48" sqref="K48:L48"/>
    </sheetView>
  </sheetViews>
  <sheetFormatPr defaultRowHeight="15.75" x14ac:dyDescent="0.25"/>
  <cols>
    <col min="1" max="1" width="20.625" customWidth="1"/>
    <col min="2" max="2" width="9.625" customWidth="1"/>
    <col min="4" max="4" width="12" customWidth="1"/>
    <col min="5" max="5" width="10" customWidth="1"/>
    <col min="7" max="7" width="10.875" customWidth="1"/>
    <col min="8" max="8" width="9.875" customWidth="1"/>
    <col min="10" max="19" width="10.875" customWidth="1"/>
    <col min="22" max="22" width="10.375" customWidth="1"/>
  </cols>
  <sheetData>
    <row r="1" spans="1:22" ht="48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22.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 thickBot="1" x14ac:dyDescent="0.3">
      <c r="U3" s="58" t="s">
        <v>2</v>
      </c>
      <c r="V3" s="58"/>
    </row>
    <row r="4" spans="1:22" ht="17.25" customHeight="1" x14ac:dyDescent="0.25">
      <c r="A4" s="109" t="s">
        <v>3</v>
      </c>
      <c r="B4" s="110" t="s">
        <v>114</v>
      </c>
      <c r="C4" s="110"/>
      <c r="D4" s="110"/>
      <c r="E4" s="111" t="s">
        <v>58</v>
      </c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2"/>
    </row>
    <row r="5" spans="1:22" ht="249.75" customHeight="1" x14ac:dyDescent="0.25">
      <c r="A5" s="113"/>
      <c r="B5" s="10"/>
      <c r="C5" s="10"/>
      <c r="D5" s="10"/>
      <c r="E5" s="114" t="s">
        <v>115</v>
      </c>
      <c r="F5" s="10"/>
      <c r="G5" s="10"/>
      <c r="H5" s="114" t="s">
        <v>116</v>
      </c>
      <c r="I5" s="10"/>
      <c r="J5" s="10"/>
      <c r="K5" s="115" t="s">
        <v>117</v>
      </c>
      <c r="L5" s="116"/>
      <c r="M5" s="117"/>
      <c r="N5" s="115" t="s">
        <v>118</v>
      </c>
      <c r="O5" s="116"/>
      <c r="P5" s="117"/>
      <c r="Q5" s="115" t="s">
        <v>119</v>
      </c>
      <c r="R5" s="116"/>
      <c r="S5" s="117"/>
      <c r="T5" s="114" t="s">
        <v>120</v>
      </c>
      <c r="U5" s="10"/>
      <c r="V5" s="118"/>
    </row>
    <row r="6" spans="1:22" ht="30.75" customHeight="1" x14ac:dyDescent="0.25">
      <c r="A6" s="113"/>
      <c r="B6" s="16" t="s">
        <v>10</v>
      </c>
      <c r="C6" s="16" t="s">
        <v>11</v>
      </c>
      <c r="D6" s="16" t="s">
        <v>12</v>
      </c>
      <c r="E6" s="119" t="s">
        <v>10</v>
      </c>
      <c r="F6" s="119" t="s">
        <v>11</v>
      </c>
      <c r="G6" s="119" t="s">
        <v>12</v>
      </c>
      <c r="H6" s="119" t="s">
        <v>10</v>
      </c>
      <c r="I6" s="119" t="s">
        <v>11</v>
      </c>
      <c r="J6" s="119" t="s">
        <v>12</v>
      </c>
      <c r="K6" s="119" t="s">
        <v>10</v>
      </c>
      <c r="L6" s="119" t="s">
        <v>11</v>
      </c>
      <c r="M6" s="120" t="s">
        <v>12</v>
      </c>
      <c r="N6" s="119" t="s">
        <v>10</v>
      </c>
      <c r="O6" s="119" t="s">
        <v>11</v>
      </c>
      <c r="P6" s="120" t="s">
        <v>12</v>
      </c>
      <c r="Q6" s="119" t="s">
        <v>10</v>
      </c>
      <c r="R6" s="119" t="s">
        <v>11</v>
      </c>
      <c r="S6" s="120" t="s">
        <v>12</v>
      </c>
      <c r="T6" s="119" t="s">
        <v>10</v>
      </c>
      <c r="U6" s="119" t="s">
        <v>11</v>
      </c>
      <c r="V6" s="120" t="s">
        <v>12</v>
      </c>
    </row>
    <row r="7" spans="1:22" x14ac:dyDescent="0.25">
      <c r="A7" s="39" t="s">
        <v>13</v>
      </c>
      <c r="B7" s="40">
        <f>E7+H7+K7+N7+Q7+T7</f>
        <v>19579.5</v>
      </c>
      <c r="C7" s="40">
        <f>F7+I7+L7+O7+R7+U7</f>
        <v>2025.5</v>
      </c>
      <c r="D7" s="40">
        <f t="shared" ref="D7:D51" si="0">C7/B7*100</f>
        <v>10.345003702852473</v>
      </c>
      <c r="E7" s="70"/>
      <c r="F7" s="70"/>
      <c r="G7" s="70"/>
      <c r="H7" s="72"/>
      <c r="I7" s="72"/>
      <c r="J7" s="72"/>
      <c r="K7" s="70">
        <v>10087.200000000001</v>
      </c>
      <c r="L7" s="70">
        <v>1725.5</v>
      </c>
      <c r="M7" s="70">
        <f>L7/K7*100</f>
        <v>17.105837100483782</v>
      </c>
      <c r="N7" s="70">
        <v>9192.2999999999993</v>
      </c>
      <c r="O7" s="70">
        <v>0</v>
      </c>
      <c r="P7" s="70">
        <f>O7/N7*100</f>
        <v>0</v>
      </c>
      <c r="Q7" s="70"/>
      <c r="R7" s="70"/>
      <c r="S7" s="70"/>
      <c r="T7" s="70">
        <v>300</v>
      </c>
      <c r="U7" s="70">
        <v>300</v>
      </c>
      <c r="V7" s="70">
        <f>U7/T7*100</f>
        <v>100</v>
      </c>
    </row>
    <row r="8" spans="1:22" x14ac:dyDescent="0.25">
      <c r="A8" s="39" t="s">
        <v>14</v>
      </c>
      <c r="B8" s="40">
        <f t="shared" ref="B8:C44" si="1">E8+H8+K8+N8+Q8+T8</f>
        <v>6364.6</v>
      </c>
      <c r="C8" s="40">
        <f t="shared" si="1"/>
        <v>205.2</v>
      </c>
      <c r="D8" s="40">
        <f t="shared" si="0"/>
        <v>3.2240832102567318</v>
      </c>
      <c r="E8" s="70">
        <v>5572.8</v>
      </c>
      <c r="F8" s="70">
        <v>0</v>
      </c>
      <c r="G8" s="70">
        <f t="shared" ref="G8:G51" si="2">F8/E8*100</f>
        <v>0</v>
      </c>
      <c r="H8" s="72"/>
      <c r="I8" s="72"/>
      <c r="J8" s="72"/>
      <c r="K8" s="70">
        <v>791.8</v>
      </c>
      <c r="L8" s="70">
        <v>205.2</v>
      </c>
      <c r="M8" s="70">
        <f t="shared" ref="M8:M45" si="3">L8/K8*100</f>
        <v>25.915635261429653</v>
      </c>
      <c r="N8" s="70"/>
      <c r="O8" s="70"/>
      <c r="P8" s="70"/>
      <c r="Q8" s="70"/>
      <c r="R8" s="70"/>
      <c r="S8" s="70"/>
      <c r="T8" s="70"/>
      <c r="U8" s="70"/>
      <c r="V8" s="70"/>
    </row>
    <row r="9" spans="1:22" x14ac:dyDescent="0.25">
      <c r="A9" s="39" t="s">
        <v>15</v>
      </c>
      <c r="B9" s="40">
        <f t="shared" si="1"/>
        <v>7506.7</v>
      </c>
      <c r="C9" s="40">
        <f t="shared" si="1"/>
        <v>218.2</v>
      </c>
      <c r="D9" s="40">
        <f t="shared" si="0"/>
        <v>2.9067366485939226</v>
      </c>
      <c r="E9" s="70">
        <v>3361.2</v>
      </c>
      <c r="F9" s="70">
        <v>0</v>
      </c>
      <c r="G9" s="70">
        <f t="shared" si="2"/>
        <v>0</v>
      </c>
      <c r="H9" s="72"/>
      <c r="I9" s="72"/>
      <c r="J9" s="72"/>
      <c r="K9" s="70">
        <v>4145.5</v>
      </c>
      <c r="L9" s="70">
        <v>218.2</v>
      </c>
      <c r="M9" s="70">
        <f t="shared" si="3"/>
        <v>5.2635387769870947</v>
      </c>
      <c r="N9" s="70"/>
      <c r="O9" s="70"/>
      <c r="P9" s="70"/>
      <c r="Q9" s="70"/>
      <c r="R9" s="70"/>
      <c r="S9" s="70"/>
      <c r="T9" s="70"/>
      <c r="U9" s="70"/>
      <c r="V9" s="70"/>
    </row>
    <row r="10" spans="1:22" x14ac:dyDescent="0.25">
      <c r="A10" s="39" t="s">
        <v>16</v>
      </c>
      <c r="B10" s="40">
        <f t="shared" si="1"/>
        <v>19868.300000000003</v>
      </c>
      <c r="C10" s="40">
        <f t="shared" si="1"/>
        <v>15282.800000000001</v>
      </c>
      <c r="D10" s="40">
        <f t="shared" si="0"/>
        <v>76.920521634966249</v>
      </c>
      <c r="E10" s="70">
        <v>9506.2000000000007</v>
      </c>
      <c r="F10" s="70">
        <v>9506.2000000000007</v>
      </c>
      <c r="G10" s="70">
        <f t="shared" si="2"/>
        <v>100</v>
      </c>
      <c r="H10" s="72"/>
      <c r="I10" s="72"/>
      <c r="J10" s="72"/>
      <c r="K10" s="70">
        <v>10362.1</v>
      </c>
      <c r="L10" s="70">
        <v>5776.6</v>
      </c>
      <c r="M10" s="70">
        <f t="shared" si="3"/>
        <v>55.747387112650912</v>
      </c>
      <c r="N10" s="70"/>
      <c r="O10" s="70"/>
      <c r="P10" s="70"/>
      <c r="Q10" s="70"/>
      <c r="R10" s="70"/>
      <c r="S10" s="70"/>
      <c r="T10" s="70"/>
      <c r="U10" s="70"/>
      <c r="V10" s="70"/>
    </row>
    <row r="11" spans="1:22" x14ac:dyDescent="0.25">
      <c r="A11" s="39" t="s">
        <v>17</v>
      </c>
      <c r="B11" s="40">
        <f t="shared" si="1"/>
        <v>3826.2</v>
      </c>
      <c r="C11" s="40">
        <f t="shared" si="1"/>
        <v>2826.194</v>
      </c>
      <c r="D11" s="40">
        <f t="shared" si="0"/>
        <v>73.864251738016833</v>
      </c>
      <c r="E11" s="70">
        <v>2826.2</v>
      </c>
      <c r="F11" s="70">
        <v>2826.194</v>
      </c>
      <c r="G11" s="70">
        <f t="shared" si="2"/>
        <v>99.999787700799672</v>
      </c>
      <c r="H11" s="72"/>
      <c r="I11" s="72"/>
      <c r="J11" s="72"/>
      <c r="K11" s="70">
        <v>1000</v>
      </c>
      <c r="L11" s="70">
        <v>0</v>
      </c>
      <c r="M11" s="70">
        <f t="shared" si="3"/>
        <v>0</v>
      </c>
      <c r="N11" s="70"/>
      <c r="O11" s="70"/>
      <c r="P11" s="70"/>
      <c r="Q11" s="70"/>
      <c r="R11" s="70"/>
      <c r="S11" s="70"/>
      <c r="T11" s="70"/>
      <c r="U11" s="70"/>
      <c r="V11" s="70"/>
    </row>
    <row r="12" spans="1:22" x14ac:dyDescent="0.25">
      <c r="A12" s="39" t="s">
        <v>18</v>
      </c>
      <c r="B12" s="40">
        <f t="shared" si="1"/>
        <v>52096.5</v>
      </c>
      <c r="C12" s="40">
        <f t="shared" si="1"/>
        <v>33450.175759999998</v>
      </c>
      <c r="D12" s="40">
        <f t="shared" si="0"/>
        <v>64.208105650091653</v>
      </c>
      <c r="E12" s="70">
        <v>3516.2</v>
      </c>
      <c r="F12" s="70">
        <v>3516.1757600000001</v>
      </c>
      <c r="G12" s="70">
        <f t="shared" si="2"/>
        <v>99.999310619418708</v>
      </c>
      <c r="H12" s="72"/>
      <c r="I12" s="72"/>
      <c r="J12" s="72"/>
      <c r="K12" s="70">
        <v>48580.3</v>
      </c>
      <c r="L12" s="70">
        <v>29934</v>
      </c>
      <c r="M12" s="70">
        <f t="shared" si="3"/>
        <v>61.617569261614271</v>
      </c>
      <c r="N12" s="70"/>
      <c r="O12" s="70"/>
      <c r="P12" s="70"/>
      <c r="Q12" s="70"/>
      <c r="R12" s="70"/>
      <c r="S12" s="70"/>
      <c r="T12" s="70"/>
      <c r="U12" s="70"/>
      <c r="V12" s="70"/>
    </row>
    <row r="13" spans="1:22" x14ac:dyDescent="0.25">
      <c r="A13" s="39" t="s">
        <v>19</v>
      </c>
      <c r="B13" s="40">
        <f t="shared" si="1"/>
        <v>13087.3</v>
      </c>
      <c r="C13" s="40">
        <f t="shared" si="1"/>
        <v>2735</v>
      </c>
      <c r="D13" s="40">
        <f t="shared" si="0"/>
        <v>20.898122607413296</v>
      </c>
      <c r="E13" s="70">
        <v>741.4</v>
      </c>
      <c r="F13" s="70">
        <v>741.4</v>
      </c>
      <c r="G13" s="70">
        <f t="shared" si="2"/>
        <v>100</v>
      </c>
      <c r="H13" s="72"/>
      <c r="I13" s="72"/>
      <c r="J13" s="72"/>
      <c r="K13" s="70">
        <v>4345.8999999999996</v>
      </c>
      <c r="L13" s="70">
        <v>1993.6</v>
      </c>
      <c r="M13" s="70">
        <f t="shared" si="3"/>
        <v>45.873121792954279</v>
      </c>
      <c r="N13" s="70"/>
      <c r="O13" s="70"/>
      <c r="P13" s="70"/>
      <c r="Q13" s="70">
        <v>8000</v>
      </c>
      <c r="R13" s="70">
        <v>0</v>
      </c>
      <c r="S13" s="70">
        <f t="shared" ref="S13" si="4">R13/Q13*100</f>
        <v>0</v>
      </c>
      <c r="T13" s="70"/>
      <c r="U13" s="70"/>
      <c r="V13" s="70"/>
    </row>
    <row r="14" spans="1:22" x14ac:dyDescent="0.25">
      <c r="A14" s="39" t="s">
        <v>20</v>
      </c>
      <c r="B14" s="40">
        <f t="shared" si="1"/>
        <v>20724.599999999999</v>
      </c>
      <c r="C14" s="40">
        <f t="shared" si="1"/>
        <v>8223.2999999999993</v>
      </c>
      <c r="D14" s="40">
        <f t="shared" si="0"/>
        <v>39.678932283373378</v>
      </c>
      <c r="E14" s="70">
        <v>5977.6</v>
      </c>
      <c r="F14" s="70">
        <v>0</v>
      </c>
      <c r="G14" s="70">
        <f t="shared" si="2"/>
        <v>0</v>
      </c>
      <c r="H14" s="72"/>
      <c r="I14" s="72"/>
      <c r="J14" s="72"/>
      <c r="K14" s="70">
        <v>14747</v>
      </c>
      <c r="L14" s="70">
        <v>8223.2999999999993</v>
      </c>
      <c r="M14" s="70">
        <f t="shared" si="3"/>
        <v>55.762527971790867</v>
      </c>
      <c r="N14" s="70"/>
      <c r="O14" s="70"/>
      <c r="P14" s="70"/>
      <c r="Q14" s="70"/>
      <c r="R14" s="70"/>
      <c r="S14" s="70"/>
      <c r="T14" s="70"/>
      <c r="U14" s="70"/>
      <c r="V14" s="70"/>
    </row>
    <row r="15" spans="1:22" x14ac:dyDescent="0.25">
      <c r="A15" s="39" t="s">
        <v>21</v>
      </c>
      <c r="B15" s="40">
        <f t="shared" si="1"/>
        <v>23431.8</v>
      </c>
      <c r="C15" s="40">
        <f t="shared" si="1"/>
        <v>1839.3</v>
      </c>
      <c r="D15" s="40">
        <f t="shared" si="0"/>
        <v>7.8495890200496756</v>
      </c>
      <c r="E15" s="70"/>
      <c r="F15" s="70"/>
      <c r="G15" s="70"/>
      <c r="H15" s="72"/>
      <c r="I15" s="72"/>
      <c r="J15" s="72"/>
      <c r="K15" s="70">
        <v>23431.8</v>
      </c>
      <c r="L15" s="70">
        <v>1839.3</v>
      </c>
      <c r="M15" s="70">
        <f t="shared" si="3"/>
        <v>7.8495890200496756</v>
      </c>
      <c r="N15" s="70"/>
      <c r="O15" s="70"/>
      <c r="P15" s="70"/>
      <c r="Q15" s="70"/>
      <c r="R15" s="70"/>
      <c r="S15" s="70"/>
      <c r="T15" s="70"/>
      <c r="U15" s="70"/>
      <c r="V15" s="70"/>
    </row>
    <row r="16" spans="1:22" x14ac:dyDescent="0.25">
      <c r="A16" s="39" t="s">
        <v>22</v>
      </c>
      <c r="B16" s="40">
        <f t="shared" si="1"/>
        <v>5620.6</v>
      </c>
      <c r="C16" s="40">
        <f t="shared" si="1"/>
        <v>4863.0029999999997</v>
      </c>
      <c r="D16" s="40">
        <f t="shared" si="0"/>
        <v>86.521065366686827</v>
      </c>
      <c r="E16" s="70">
        <v>2577.8000000000002</v>
      </c>
      <c r="F16" s="70">
        <v>2377.8029999999999</v>
      </c>
      <c r="G16" s="70">
        <f t="shared" si="2"/>
        <v>92.241562572736441</v>
      </c>
      <c r="H16" s="72"/>
      <c r="I16" s="72"/>
      <c r="J16" s="72"/>
      <c r="K16" s="70">
        <v>2442.8000000000002</v>
      </c>
      <c r="L16" s="70">
        <v>1885.2</v>
      </c>
      <c r="M16" s="70">
        <f t="shared" si="3"/>
        <v>77.173735058130006</v>
      </c>
      <c r="N16" s="70"/>
      <c r="O16" s="70"/>
      <c r="P16" s="70"/>
      <c r="Q16" s="70"/>
      <c r="R16" s="70"/>
      <c r="S16" s="70"/>
      <c r="T16" s="70">
        <v>600</v>
      </c>
      <c r="U16" s="70">
        <v>600</v>
      </c>
      <c r="V16" s="70">
        <f t="shared" ref="V16:V45" si="5">U16/T16*100</f>
        <v>100</v>
      </c>
    </row>
    <row r="17" spans="1:22" x14ac:dyDescent="0.25">
      <c r="A17" s="39" t="s">
        <v>23</v>
      </c>
      <c r="B17" s="40">
        <f t="shared" si="1"/>
        <v>9893.2000000000007</v>
      </c>
      <c r="C17" s="40">
        <f t="shared" si="1"/>
        <v>1710.7579999999998</v>
      </c>
      <c r="D17" s="40">
        <f t="shared" si="0"/>
        <v>17.292261351231144</v>
      </c>
      <c r="E17" s="70">
        <v>360.2</v>
      </c>
      <c r="F17" s="70">
        <v>360.15800000000002</v>
      </c>
      <c r="G17" s="70">
        <f t="shared" si="2"/>
        <v>99.988339811215994</v>
      </c>
      <c r="H17" s="72"/>
      <c r="I17" s="72"/>
      <c r="J17" s="72"/>
      <c r="K17" s="70">
        <v>9533</v>
      </c>
      <c r="L17" s="70">
        <v>1350.6</v>
      </c>
      <c r="M17" s="70">
        <f t="shared" si="3"/>
        <v>14.167628238749606</v>
      </c>
      <c r="N17" s="70"/>
      <c r="O17" s="70"/>
      <c r="P17" s="70"/>
      <c r="Q17" s="70"/>
      <c r="R17" s="70"/>
      <c r="S17" s="70"/>
      <c r="T17" s="70"/>
      <c r="U17" s="70"/>
      <c r="V17" s="70"/>
    </row>
    <row r="18" spans="1:22" x14ac:dyDescent="0.25">
      <c r="A18" s="39" t="s">
        <v>24</v>
      </c>
      <c r="B18" s="40">
        <f t="shared" si="1"/>
        <v>7144.3</v>
      </c>
      <c r="C18" s="40">
        <f t="shared" si="1"/>
        <v>4010</v>
      </c>
      <c r="D18" s="40">
        <f t="shared" si="0"/>
        <v>56.128662010273921</v>
      </c>
      <c r="E18" s="70">
        <v>2303.8000000000002</v>
      </c>
      <c r="F18" s="70">
        <v>0</v>
      </c>
      <c r="G18" s="70">
        <f t="shared" si="2"/>
        <v>0</v>
      </c>
      <c r="H18" s="72"/>
      <c r="I18" s="72"/>
      <c r="J18" s="72"/>
      <c r="K18" s="70">
        <v>4840.5</v>
      </c>
      <c r="L18" s="70">
        <v>4010</v>
      </c>
      <c r="M18" s="70">
        <f t="shared" si="3"/>
        <v>82.842681541163103</v>
      </c>
      <c r="N18" s="70"/>
      <c r="O18" s="70"/>
      <c r="P18" s="70"/>
      <c r="Q18" s="70"/>
      <c r="R18" s="70"/>
      <c r="S18" s="70"/>
      <c r="T18" s="70"/>
      <c r="U18" s="70"/>
      <c r="V18" s="70"/>
    </row>
    <row r="19" spans="1:22" x14ac:dyDescent="0.25">
      <c r="A19" s="39" t="s">
        <v>25</v>
      </c>
      <c r="B19" s="40">
        <f t="shared" si="1"/>
        <v>20751.8</v>
      </c>
      <c r="C19" s="40">
        <f t="shared" si="1"/>
        <v>11986.6</v>
      </c>
      <c r="D19" s="40">
        <f t="shared" si="0"/>
        <v>57.761736331306203</v>
      </c>
      <c r="E19" s="70">
        <v>7731.5</v>
      </c>
      <c r="F19" s="70">
        <v>7731.5</v>
      </c>
      <c r="G19" s="70">
        <f t="shared" si="2"/>
        <v>100</v>
      </c>
      <c r="H19" s="72"/>
      <c r="I19" s="72"/>
      <c r="J19" s="72"/>
      <c r="K19" s="70">
        <v>12320.3</v>
      </c>
      <c r="L19" s="70">
        <v>3555.1</v>
      </c>
      <c r="M19" s="70">
        <f t="shared" si="3"/>
        <v>28.855628515539394</v>
      </c>
      <c r="N19" s="70"/>
      <c r="O19" s="70"/>
      <c r="P19" s="70"/>
      <c r="Q19" s="70"/>
      <c r="R19" s="70"/>
      <c r="S19" s="70"/>
      <c r="T19" s="70">
        <v>700</v>
      </c>
      <c r="U19" s="70">
        <v>700</v>
      </c>
      <c r="V19" s="70">
        <f t="shared" si="5"/>
        <v>100</v>
      </c>
    </row>
    <row r="20" spans="1:22" x14ac:dyDescent="0.25">
      <c r="A20" s="39" t="s">
        <v>26</v>
      </c>
      <c r="B20" s="40">
        <f t="shared" si="1"/>
        <v>19659.8</v>
      </c>
      <c r="C20" s="40">
        <f t="shared" si="1"/>
        <v>4941.8</v>
      </c>
      <c r="D20" s="40">
        <f t="shared" si="0"/>
        <v>25.136573108576894</v>
      </c>
      <c r="E20" s="70">
        <v>3193</v>
      </c>
      <c r="F20" s="70">
        <v>3193</v>
      </c>
      <c r="G20" s="70">
        <f t="shared" si="2"/>
        <v>100</v>
      </c>
      <c r="H20" s="72"/>
      <c r="I20" s="72"/>
      <c r="J20" s="72"/>
      <c r="K20" s="70">
        <v>16466.8</v>
      </c>
      <c r="L20" s="70">
        <v>1748.8</v>
      </c>
      <c r="M20" s="70">
        <f t="shared" si="3"/>
        <v>10.6201569218063</v>
      </c>
      <c r="N20" s="70"/>
      <c r="O20" s="70"/>
      <c r="P20" s="70"/>
      <c r="Q20" s="70"/>
      <c r="R20" s="70"/>
      <c r="S20" s="70"/>
      <c r="T20" s="70"/>
      <c r="U20" s="70"/>
      <c r="V20" s="70"/>
    </row>
    <row r="21" spans="1:22" x14ac:dyDescent="0.25">
      <c r="A21" s="39" t="s">
        <v>27</v>
      </c>
      <c r="B21" s="40">
        <f t="shared" si="1"/>
        <v>12432.5</v>
      </c>
      <c r="C21" s="40">
        <f t="shared" si="1"/>
        <v>3982.09</v>
      </c>
      <c r="D21" s="40">
        <f t="shared" si="0"/>
        <v>32.029680273476771</v>
      </c>
      <c r="E21" s="70">
        <v>3982.1</v>
      </c>
      <c r="F21" s="70">
        <v>3982.09</v>
      </c>
      <c r="G21" s="70">
        <f t="shared" si="2"/>
        <v>99.999748876221091</v>
      </c>
      <c r="H21" s="72"/>
      <c r="I21" s="72"/>
      <c r="J21" s="72"/>
      <c r="K21" s="70">
        <v>8450.4</v>
      </c>
      <c r="L21" s="70">
        <v>0</v>
      </c>
      <c r="M21" s="70">
        <f t="shared" si="3"/>
        <v>0</v>
      </c>
      <c r="N21" s="70"/>
      <c r="O21" s="70"/>
      <c r="P21" s="70"/>
      <c r="Q21" s="70"/>
      <c r="R21" s="70"/>
      <c r="S21" s="70"/>
      <c r="T21" s="70"/>
      <c r="U21" s="70"/>
      <c r="V21" s="70"/>
    </row>
    <row r="22" spans="1:22" x14ac:dyDescent="0.25">
      <c r="A22" s="39" t="s">
        <v>28</v>
      </c>
      <c r="B22" s="40">
        <f t="shared" si="1"/>
        <v>18112.900000000001</v>
      </c>
      <c r="C22" s="40">
        <f t="shared" si="1"/>
        <v>7865.6</v>
      </c>
      <c r="D22" s="40">
        <f t="shared" si="0"/>
        <v>43.425403993838643</v>
      </c>
      <c r="E22" s="70">
        <v>6319.5</v>
      </c>
      <c r="F22" s="70">
        <v>6319.5</v>
      </c>
      <c r="G22" s="70">
        <f t="shared" si="2"/>
        <v>100</v>
      </c>
      <c r="H22" s="72"/>
      <c r="I22" s="72"/>
      <c r="J22" s="72"/>
      <c r="K22" s="70">
        <v>11793.4</v>
      </c>
      <c r="L22" s="70">
        <v>1546.1</v>
      </c>
      <c r="M22" s="70">
        <f t="shared" si="3"/>
        <v>13.109875014838806</v>
      </c>
      <c r="N22" s="70"/>
      <c r="O22" s="70"/>
      <c r="P22" s="70"/>
      <c r="Q22" s="70"/>
      <c r="R22" s="70"/>
      <c r="S22" s="70"/>
      <c r="T22" s="70"/>
      <c r="U22" s="70"/>
      <c r="V22" s="70"/>
    </row>
    <row r="23" spans="1:22" x14ac:dyDescent="0.25">
      <c r="A23" s="39" t="s">
        <v>29</v>
      </c>
      <c r="B23" s="40">
        <f t="shared" si="1"/>
        <v>1308</v>
      </c>
      <c r="C23" s="40">
        <f t="shared" si="1"/>
        <v>500</v>
      </c>
      <c r="D23" s="40">
        <f t="shared" si="0"/>
        <v>38.226299694189606</v>
      </c>
      <c r="E23" s="70"/>
      <c r="F23" s="70"/>
      <c r="G23" s="70"/>
      <c r="H23" s="72"/>
      <c r="I23" s="72"/>
      <c r="J23" s="72"/>
      <c r="K23" s="70">
        <v>808</v>
      </c>
      <c r="L23" s="70">
        <v>0</v>
      </c>
      <c r="M23" s="70">
        <f t="shared" si="3"/>
        <v>0</v>
      </c>
      <c r="N23" s="70"/>
      <c r="O23" s="70"/>
      <c r="P23" s="70"/>
      <c r="Q23" s="70"/>
      <c r="R23" s="70"/>
      <c r="S23" s="70"/>
      <c r="T23" s="70">
        <v>500</v>
      </c>
      <c r="U23" s="70">
        <v>500</v>
      </c>
      <c r="V23" s="70">
        <f t="shared" si="5"/>
        <v>100</v>
      </c>
    </row>
    <row r="24" spans="1:22" x14ac:dyDescent="0.25">
      <c r="A24" s="39" t="s">
        <v>30</v>
      </c>
      <c r="B24" s="40">
        <f t="shared" si="1"/>
        <v>2054.1</v>
      </c>
      <c r="C24" s="40">
        <f t="shared" si="1"/>
        <v>1239.8</v>
      </c>
      <c r="D24" s="40">
        <f t="shared" si="0"/>
        <v>60.357334112263281</v>
      </c>
      <c r="E24" s="70"/>
      <c r="F24" s="70"/>
      <c r="G24" s="70"/>
      <c r="H24" s="72"/>
      <c r="I24" s="72"/>
      <c r="J24" s="72"/>
      <c r="K24" s="70">
        <v>1654.1</v>
      </c>
      <c r="L24" s="70">
        <v>839.8</v>
      </c>
      <c r="M24" s="70">
        <f t="shared" si="3"/>
        <v>50.77081192189106</v>
      </c>
      <c r="N24" s="70"/>
      <c r="O24" s="70"/>
      <c r="P24" s="70"/>
      <c r="Q24" s="70"/>
      <c r="R24" s="70"/>
      <c r="S24" s="70"/>
      <c r="T24" s="70">
        <v>400</v>
      </c>
      <c r="U24" s="70">
        <v>400</v>
      </c>
      <c r="V24" s="70">
        <f t="shared" si="5"/>
        <v>100</v>
      </c>
    </row>
    <row r="25" spans="1:22" x14ac:dyDescent="0.25">
      <c r="A25" s="39" t="s">
        <v>31</v>
      </c>
      <c r="B25" s="40">
        <f t="shared" si="1"/>
        <v>5490.2</v>
      </c>
      <c r="C25" s="40">
        <f t="shared" si="1"/>
        <v>4229.3999999999996</v>
      </c>
      <c r="D25" s="40">
        <f t="shared" si="0"/>
        <v>77.03544497468215</v>
      </c>
      <c r="E25" s="70">
        <v>3118.2</v>
      </c>
      <c r="F25" s="70">
        <v>3118.2</v>
      </c>
      <c r="G25" s="70">
        <f t="shared" si="2"/>
        <v>100</v>
      </c>
      <c r="H25" s="72"/>
      <c r="I25" s="72"/>
      <c r="J25" s="72"/>
      <c r="K25" s="70">
        <v>2372</v>
      </c>
      <c r="L25" s="70">
        <v>1111.2</v>
      </c>
      <c r="M25" s="70">
        <f t="shared" si="3"/>
        <v>46.846543001686342</v>
      </c>
      <c r="N25" s="70"/>
      <c r="O25" s="70"/>
      <c r="P25" s="70"/>
      <c r="Q25" s="70"/>
      <c r="R25" s="70"/>
      <c r="S25" s="70"/>
      <c r="T25" s="70"/>
      <c r="U25" s="70"/>
      <c r="V25" s="70"/>
    </row>
    <row r="26" spans="1:22" x14ac:dyDescent="0.25">
      <c r="A26" s="39" t="s">
        <v>32</v>
      </c>
      <c r="B26" s="40">
        <f t="shared" si="1"/>
        <v>14056.9</v>
      </c>
      <c r="C26" s="40">
        <f t="shared" si="1"/>
        <v>2868.7667799999999</v>
      </c>
      <c r="D26" s="40">
        <f t="shared" si="0"/>
        <v>20.408246341654277</v>
      </c>
      <c r="E26" s="70">
        <v>6466.5</v>
      </c>
      <c r="F26" s="70">
        <v>2087.5667800000001</v>
      </c>
      <c r="G26" s="70">
        <f t="shared" si="2"/>
        <v>32.282792546199644</v>
      </c>
      <c r="H26" s="72"/>
      <c r="I26" s="72"/>
      <c r="J26" s="72"/>
      <c r="K26" s="70">
        <v>7190.4</v>
      </c>
      <c r="L26" s="70">
        <v>381.2</v>
      </c>
      <c r="M26" s="70">
        <f t="shared" si="3"/>
        <v>5.3015131286159329</v>
      </c>
      <c r="N26" s="70"/>
      <c r="O26" s="70"/>
      <c r="P26" s="70"/>
      <c r="Q26" s="70"/>
      <c r="R26" s="70"/>
      <c r="S26" s="70"/>
      <c r="T26" s="70">
        <v>400</v>
      </c>
      <c r="U26" s="70">
        <v>400</v>
      </c>
      <c r="V26" s="70">
        <f t="shared" si="5"/>
        <v>100</v>
      </c>
    </row>
    <row r="27" spans="1:22" ht="15" customHeight="1" x14ac:dyDescent="0.25">
      <c r="A27" s="39" t="s">
        <v>33</v>
      </c>
      <c r="B27" s="40">
        <f t="shared" si="1"/>
        <v>17345.3</v>
      </c>
      <c r="C27" s="40">
        <f t="shared" si="1"/>
        <v>2624.1</v>
      </c>
      <c r="D27" s="40">
        <f t="shared" si="0"/>
        <v>15.128593913048491</v>
      </c>
      <c r="E27" s="70">
        <v>1649.5</v>
      </c>
      <c r="F27" s="70">
        <v>1649.5</v>
      </c>
      <c r="G27" s="70">
        <f t="shared" si="2"/>
        <v>100</v>
      </c>
      <c r="H27" s="72"/>
      <c r="I27" s="72"/>
      <c r="J27" s="72"/>
      <c r="K27" s="70">
        <v>15695.8</v>
      </c>
      <c r="L27" s="70">
        <v>974.6</v>
      </c>
      <c r="M27" s="70">
        <f t="shared" si="3"/>
        <v>6.209304399903159</v>
      </c>
      <c r="N27" s="70"/>
      <c r="O27" s="70"/>
      <c r="P27" s="70"/>
      <c r="Q27" s="70"/>
      <c r="R27" s="70"/>
      <c r="S27" s="70"/>
      <c r="T27" s="70"/>
      <c r="U27" s="70"/>
      <c r="V27" s="70"/>
    </row>
    <row r="28" spans="1:22" x14ac:dyDescent="0.25">
      <c r="A28" s="39" t="s">
        <v>34</v>
      </c>
      <c r="B28" s="40">
        <f t="shared" si="1"/>
        <v>11025.699999999999</v>
      </c>
      <c r="C28" s="40">
        <f t="shared" si="1"/>
        <v>10891.5</v>
      </c>
      <c r="D28" s="40">
        <f t="shared" si="0"/>
        <v>98.782843719673139</v>
      </c>
      <c r="E28" s="70">
        <v>1096.3</v>
      </c>
      <c r="F28" s="70">
        <v>1096.3</v>
      </c>
      <c r="G28" s="70">
        <f t="shared" si="2"/>
        <v>100</v>
      </c>
      <c r="H28" s="72"/>
      <c r="I28" s="72"/>
      <c r="J28" s="72"/>
      <c r="K28" s="70">
        <v>9329.4</v>
      </c>
      <c r="L28" s="70">
        <v>9195.2000000000007</v>
      </c>
      <c r="M28" s="70">
        <f t="shared" si="3"/>
        <v>98.561536647587218</v>
      </c>
      <c r="N28" s="70"/>
      <c r="O28" s="70"/>
      <c r="P28" s="70"/>
      <c r="Q28" s="70"/>
      <c r="R28" s="70"/>
      <c r="S28" s="70"/>
      <c r="T28" s="70">
        <v>600</v>
      </c>
      <c r="U28" s="70">
        <v>600</v>
      </c>
      <c r="V28" s="70">
        <f t="shared" si="5"/>
        <v>100</v>
      </c>
    </row>
    <row r="29" spans="1:22" x14ac:dyDescent="0.25">
      <c r="A29" s="39" t="s">
        <v>35</v>
      </c>
      <c r="B29" s="40">
        <f t="shared" si="1"/>
        <v>29278</v>
      </c>
      <c r="C29" s="40">
        <f t="shared" si="1"/>
        <v>2197.6</v>
      </c>
      <c r="D29" s="40">
        <f t="shared" si="0"/>
        <v>7.5059771842338963</v>
      </c>
      <c r="E29" s="70">
        <v>2556.8000000000002</v>
      </c>
      <c r="F29" s="70">
        <v>0</v>
      </c>
      <c r="G29" s="70">
        <f t="shared" si="2"/>
        <v>0</v>
      </c>
      <c r="H29" s="72"/>
      <c r="I29" s="72"/>
      <c r="J29" s="72"/>
      <c r="K29" s="70">
        <v>26421.200000000001</v>
      </c>
      <c r="L29" s="70">
        <v>1897.6</v>
      </c>
      <c r="M29" s="70">
        <f t="shared" si="3"/>
        <v>7.1821113348371757</v>
      </c>
      <c r="N29" s="70"/>
      <c r="O29" s="70"/>
      <c r="P29" s="70"/>
      <c r="Q29" s="70"/>
      <c r="R29" s="70"/>
      <c r="S29" s="70"/>
      <c r="T29" s="70">
        <v>300</v>
      </c>
      <c r="U29" s="70">
        <v>300</v>
      </c>
      <c r="V29" s="70">
        <f t="shared" si="5"/>
        <v>100</v>
      </c>
    </row>
    <row r="30" spans="1:22" x14ac:dyDescent="0.25">
      <c r="A30" s="39" t="s">
        <v>36</v>
      </c>
      <c r="B30" s="40">
        <f t="shared" si="1"/>
        <v>3408.1</v>
      </c>
      <c r="C30" s="40">
        <f t="shared" si="1"/>
        <v>2841.8</v>
      </c>
      <c r="D30" s="40">
        <f t="shared" si="0"/>
        <v>83.383703529826008</v>
      </c>
      <c r="E30" s="75"/>
      <c r="F30" s="70"/>
      <c r="G30" s="70"/>
      <c r="H30" s="72"/>
      <c r="I30" s="72"/>
      <c r="J30" s="72"/>
      <c r="K30" s="70">
        <v>2708.1</v>
      </c>
      <c r="L30" s="70">
        <v>2141.8000000000002</v>
      </c>
      <c r="M30" s="70">
        <f t="shared" si="3"/>
        <v>79.088659946087674</v>
      </c>
      <c r="N30" s="70"/>
      <c r="O30" s="70"/>
      <c r="P30" s="70"/>
      <c r="Q30" s="70"/>
      <c r="R30" s="70"/>
      <c r="S30" s="70"/>
      <c r="T30" s="70">
        <v>700</v>
      </c>
      <c r="U30" s="70">
        <v>700</v>
      </c>
      <c r="V30" s="70">
        <f t="shared" si="5"/>
        <v>100</v>
      </c>
    </row>
    <row r="31" spans="1:22" x14ac:dyDescent="0.25">
      <c r="A31" s="39" t="s">
        <v>37</v>
      </c>
      <c r="B31" s="40">
        <f t="shared" si="1"/>
        <v>23308.5</v>
      </c>
      <c r="C31" s="40">
        <f t="shared" si="1"/>
        <v>5276.4250000000002</v>
      </c>
      <c r="D31" s="40">
        <f t="shared" si="0"/>
        <v>22.637342600338933</v>
      </c>
      <c r="E31" s="70">
        <v>6894.9</v>
      </c>
      <c r="F31" s="70">
        <v>2911.125</v>
      </c>
      <c r="G31" s="70">
        <f t="shared" si="2"/>
        <v>42.221424531175217</v>
      </c>
      <c r="H31" s="72"/>
      <c r="I31" s="72"/>
      <c r="J31" s="72"/>
      <c r="K31" s="70">
        <v>16413.599999999999</v>
      </c>
      <c r="L31" s="70">
        <v>2365.3000000000002</v>
      </c>
      <c r="M31" s="70">
        <f t="shared" si="3"/>
        <v>14.410610713067214</v>
      </c>
      <c r="N31" s="70"/>
      <c r="O31" s="70"/>
      <c r="P31" s="70"/>
      <c r="Q31" s="70"/>
      <c r="R31" s="70"/>
      <c r="S31" s="70"/>
      <c r="T31" s="70"/>
      <c r="U31" s="70"/>
      <c r="V31" s="70"/>
    </row>
    <row r="32" spans="1:22" x14ac:dyDescent="0.25">
      <c r="A32" s="39" t="s">
        <v>38</v>
      </c>
      <c r="B32" s="40">
        <f t="shared" si="1"/>
        <v>10519.4</v>
      </c>
      <c r="C32" s="40">
        <f t="shared" si="1"/>
        <v>2294.6</v>
      </c>
      <c r="D32" s="40">
        <f t="shared" si="0"/>
        <v>21.813031161473088</v>
      </c>
      <c r="E32" s="75"/>
      <c r="F32" s="70"/>
      <c r="G32" s="70"/>
      <c r="H32" s="72"/>
      <c r="I32" s="72"/>
      <c r="J32" s="72"/>
      <c r="K32" s="70">
        <v>10119.4</v>
      </c>
      <c r="L32" s="70">
        <v>1894.6</v>
      </c>
      <c r="M32" s="70">
        <f t="shared" si="3"/>
        <v>18.722453900428878</v>
      </c>
      <c r="N32" s="70"/>
      <c r="O32" s="70"/>
      <c r="P32" s="70"/>
      <c r="Q32" s="70"/>
      <c r="R32" s="70"/>
      <c r="S32" s="70"/>
      <c r="T32" s="70">
        <v>400</v>
      </c>
      <c r="U32" s="70">
        <v>400</v>
      </c>
      <c r="V32" s="70">
        <f t="shared" si="5"/>
        <v>100</v>
      </c>
    </row>
    <row r="33" spans="1:22" x14ac:dyDescent="0.25">
      <c r="A33" s="39" t="s">
        <v>39</v>
      </c>
      <c r="B33" s="40">
        <f t="shared" si="1"/>
        <v>17499.3</v>
      </c>
      <c r="C33" s="40">
        <f t="shared" si="1"/>
        <v>11518.68809</v>
      </c>
      <c r="D33" s="40">
        <f t="shared" si="0"/>
        <v>65.823707748309928</v>
      </c>
      <c r="E33" s="70">
        <v>2700.5</v>
      </c>
      <c r="F33" s="70">
        <v>2700.4880899999998</v>
      </c>
      <c r="G33" s="70">
        <f t="shared" si="2"/>
        <v>99.999558970560997</v>
      </c>
      <c r="H33" s="72"/>
      <c r="I33" s="72"/>
      <c r="J33" s="72"/>
      <c r="K33" s="70">
        <v>14498.8</v>
      </c>
      <c r="L33" s="70">
        <v>8518.2000000000007</v>
      </c>
      <c r="M33" s="70">
        <f t="shared" si="3"/>
        <v>58.751069053990676</v>
      </c>
      <c r="N33" s="70"/>
      <c r="O33" s="70"/>
      <c r="P33" s="70"/>
      <c r="Q33" s="70"/>
      <c r="R33" s="70"/>
      <c r="S33" s="70"/>
      <c r="T33" s="70">
        <v>300</v>
      </c>
      <c r="U33" s="70">
        <v>300</v>
      </c>
      <c r="V33" s="70">
        <f t="shared" si="5"/>
        <v>100</v>
      </c>
    </row>
    <row r="34" spans="1:22" x14ac:dyDescent="0.25">
      <c r="A34" s="39" t="s">
        <v>40</v>
      </c>
      <c r="B34" s="40">
        <f t="shared" si="1"/>
        <v>3103.5</v>
      </c>
      <c r="C34" s="40">
        <f t="shared" si="1"/>
        <v>979.41658000000007</v>
      </c>
      <c r="D34" s="40">
        <f t="shared" si="0"/>
        <v>31.558452714676982</v>
      </c>
      <c r="E34" s="70">
        <v>586.79999999999995</v>
      </c>
      <c r="F34" s="70">
        <v>586.81658000000004</v>
      </c>
      <c r="G34" s="70">
        <f t="shared" si="2"/>
        <v>100.00282549420587</v>
      </c>
      <c r="H34" s="72"/>
      <c r="I34" s="72"/>
      <c r="J34" s="72"/>
      <c r="K34" s="70">
        <v>2216.6999999999998</v>
      </c>
      <c r="L34" s="70">
        <v>92.6</v>
      </c>
      <c r="M34" s="70">
        <f t="shared" si="3"/>
        <v>4.1773807912662972</v>
      </c>
      <c r="N34" s="70"/>
      <c r="O34" s="70"/>
      <c r="P34" s="70"/>
      <c r="Q34" s="70"/>
      <c r="R34" s="70"/>
      <c r="S34" s="70"/>
      <c r="T34" s="70">
        <v>300</v>
      </c>
      <c r="U34" s="70">
        <v>300</v>
      </c>
      <c r="V34" s="70">
        <f t="shared" si="5"/>
        <v>100</v>
      </c>
    </row>
    <row r="35" spans="1:22" x14ac:dyDescent="0.25">
      <c r="A35" s="39" t="s">
        <v>41</v>
      </c>
      <c r="B35" s="40">
        <f t="shared" si="1"/>
        <v>1385</v>
      </c>
      <c r="C35" s="40">
        <f t="shared" si="1"/>
        <v>570.06060000000002</v>
      </c>
      <c r="D35" s="40">
        <f t="shared" si="0"/>
        <v>41.159610108303255</v>
      </c>
      <c r="E35" s="70">
        <v>259.5</v>
      </c>
      <c r="F35" s="70">
        <v>214.56059999999999</v>
      </c>
      <c r="G35" s="70">
        <f t="shared" si="2"/>
        <v>82.682312138728321</v>
      </c>
      <c r="H35" s="72"/>
      <c r="I35" s="72"/>
      <c r="J35" s="72"/>
      <c r="K35" s="70">
        <v>1125.5</v>
      </c>
      <c r="L35" s="70">
        <v>355.5</v>
      </c>
      <c r="M35" s="70">
        <f t="shared" si="3"/>
        <v>31.585961794757882</v>
      </c>
      <c r="N35" s="70"/>
      <c r="O35" s="70"/>
      <c r="P35" s="70"/>
      <c r="Q35" s="70"/>
      <c r="R35" s="70"/>
      <c r="S35" s="70"/>
      <c r="T35" s="70"/>
      <c r="U35" s="70"/>
      <c r="V35" s="70"/>
    </row>
    <row r="36" spans="1:22" x14ac:dyDescent="0.25">
      <c r="A36" s="39" t="s">
        <v>42</v>
      </c>
      <c r="B36" s="40">
        <f t="shared" si="1"/>
        <v>2517.3000000000002</v>
      </c>
      <c r="C36" s="40">
        <f t="shared" si="1"/>
        <v>194.3</v>
      </c>
      <c r="D36" s="40">
        <f t="shared" si="0"/>
        <v>7.7185873753624916</v>
      </c>
      <c r="E36" s="70"/>
      <c r="F36" s="70"/>
      <c r="G36" s="70"/>
      <c r="H36" s="72"/>
      <c r="I36" s="72"/>
      <c r="J36" s="72"/>
      <c r="K36" s="70">
        <v>2517.3000000000002</v>
      </c>
      <c r="L36" s="70">
        <v>194.3</v>
      </c>
      <c r="M36" s="70">
        <f t="shared" si="3"/>
        <v>7.7185873753624916</v>
      </c>
      <c r="N36" s="70"/>
      <c r="O36" s="70"/>
      <c r="P36" s="70"/>
      <c r="Q36" s="70"/>
      <c r="R36" s="70"/>
      <c r="S36" s="70"/>
      <c r="T36" s="70"/>
      <c r="U36" s="70"/>
      <c r="V36" s="70"/>
    </row>
    <row r="37" spans="1:22" x14ac:dyDescent="0.25">
      <c r="A37" s="39" t="s">
        <v>43</v>
      </c>
      <c r="B37" s="40">
        <f t="shared" si="1"/>
        <v>13520.9</v>
      </c>
      <c r="C37" s="40">
        <f t="shared" si="1"/>
        <v>5063.7363100000002</v>
      </c>
      <c r="D37" s="40">
        <f t="shared" si="0"/>
        <v>37.451177880170697</v>
      </c>
      <c r="E37" s="70">
        <v>13520.9</v>
      </c>
      <c r="F37" s="70">
        <v>5063.7363100000002</v>
      </c>
      <c r="G37" s="70">
        <f t="shared" si="2"/>
        <v>37.451177880170697</v>
      </c>
      <c r="H37" s="72"/>
      <c r="I37" s="72"/>
      <c r="J37" s="72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</row>
    <row r="38" spans="1:22" x14ac:dyDescent="0.25">
      <c r="A38" s="39" t="s">
        <v>44</v>
      </c>
      <c r="B38" s="40">
        <f t="shared" si="1"/>
        <v>7991.9</v>
      </c>
      <c r="C38" s="40">
        <f t="shared" si="1"/>
        <v>7888.7042099999999</v>
      </c>
      <c r="D38" s="40">
        <f t="shared" si="0"/>
        <v>98.708745229544917</v>
      </c>
      <c r="E38" s="70">
        <v>7791.9</v>
      </c>
      <c r="F38" s="70">
        <v>7688.7042099999999</v>
      </c>
      <c r="G38" s="70">
        <f t="shared" si="2"/>
        <v>98.675601714601058</v>
      </c>
      <c r="H38" s="72"/>
      <c r="I38" s="72"/>
      <c r="J38" s="72"/>
      <c r="K38" s="70"/>
      <c r="L38" s="70"/>
      <c r="M38" s="70"/>
      <c r="N38" s="70"/>
      <c r="O38" s="70"/>
      <c r="P38" s="70"/>
      <c r="Q38" s="70"/>
      <c r="R38" s="70"/>
      <c r="S38" s="70"/>
      <c r="T38" s="70">
        <v>200</v>
      </c>
      <c r="U38" s="70">
        <v>200</v>
      </c>
      <c r="V38" s="70">
        <f t="shared" si="5"/>
        <v>100</v>
      </c>
    </row>
    <row r="39" spans="1:22" x14ac:dyDescent="0.25">
      <c r="A39" s="39" t="s">
        <v>45</v>
      </c>
      <c r="B39" s="40">
        <f t="shared" si="1"/>
        <v>12261</v>
      </c>
      <c r="C39" s="40">
        <f t="shared" si="1"/>
        <v>2009.8</v>
      </c>
      <c r="D39" s="40">
        <f t="shared" si="0"/>
        <v>16.391811434630128</v>
      </c>
      <c r="E39" s="70">
        <v>232.9</v>
      </c>
      <c r="F39" s="70">
        <v>0</v>
      </c>
      <c r="G39" s="70">
        <f t="shared" si="2"/>
        <v>0</v>
      </c>
      <c r="H39" s="72"/>
      <c r="I39" s="72"/>
      <c r="J39" s="72"/>
      <c r="K39" s="70">
        <v>12028.1</v>
      </c>
      <c r="L39" s="70">
        <v>2009.8</v>
      </c>
      <c r="M39" s="70">
        <f t="shared" si="3"/>
        <v>16.709205942750724</v>
      </c>
      <c r="N39" s="70"/>
      <c r="O39" s="70"/>
      <c r="P39" s="70"/>
      <c r="Q39" s="70"/>
      <c r="R39" s="70"/>
      <c r="S39" s="70"/>
      <c r="T39" s="70"/>
      <c r="U39" s="70"/>
      <c r="V39" s="70"/>
    </row>
    <row r="40" spans="1:22" x14ac:dyDescent="0.25">
      <c r="A40" s="39" t="s">
        <v>46</v>
      </c>
      <c r="B40" s="40"/>
      <c r="C40" s="40"/>
      <c r="D40" s="40"/>
      <c r="E40" s="70"/>
      <c r="F40" s="70"/>
      <c r="G40" s="70"/>
      <c r="H40" s="72"/>
      <c r="I40" s="72"/>
      <c r="J40" s="72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</row>
    <row r="41" spans="1:22" x14ac:dyDescent="0.25">
      <c r="A41" s="39" t="s">
        <v>47</v>
      </c>
      <c r="B41" s="40">
        <f t="shared" si="1"/>
        <v>2010.1999999999998</v>
      </c>
      <c r="C41" s="40">
        <f t="shared" si="1"/>
        <v>1456.5410000000002</v>
      </c>
      <c r="D41" s="40">
        <f t="shared" si="0"/>
        <v>72.45751666500847</v>
      </c>
      <c r="E41" s="70">
        <v>1351.6</v>
      </c>
      <c r="F41" s="70">
        <v>1351.6410000000001</v>
      </c>
      <c r="G41" s="70">
        <f t="shared" si="2"/>
        <v>100.00303344184671</v>
      </c>
      <c r="H41" s="72"/>
      <c r="I41" s="72"/>
      <c r="J41" s="72"/>
      <c r="K41" s="70">
        <v>658.6</v>
      </c>
      <c r="L41" s="70">
        <v>104.9</v>
      </c>
      <c r="M41" s="70">
        <f t="shared" si="3"/>
        <v>15.927725478287277</v>
      </c>
      <c r="N41" s="70"/>
      <c r="O41" s="70"/>
      <c r="P41" s="70"/>
      <c r="Q41" s="70"/>
      <c r="R41" s="70"/>
      <c r="S41" s="70"/>
      <c r="T41" s="70"/>
      <c r="U41" s="70"/>
      <c r="V41" s="70"/>
    </row>
    <row r="42" spans="1:22" x14ac:dyDescent="0.25">
      <c r="A42" s="39" t="s">
        <v>48</v>
      </c>
      <c r="B42" s="40">
        <f t="shared" si="1"/>
        <v>9610.7000000000007</v>
      </c>
      <c r="C42" s="40">
        <f t="shared" si="1"/>
        <v>4180.7</v>
      </c>
      <c r="D42" s="40">
        <f t="shared" si="0"/>
        <v>43.500473430655411</v>
      </c>
      <c r="E42" s="70"/>
      <c r="F42" s="70"/>
      <c r="G42" s="70"/>
      <c r="H42" s="72"/>
      <c r="I42" s="72"/>
      <c r="J42" s="72"/>
      <c r="K42" s="70">
        <v>9310.7000000000007</v>
      </c>
      <c r="L42" s="70">
        <v>3880.7</v>
      </c>
      <c r="M42" s="70">
        <f t="shared" si="3"/>
        <v>41.680002577679439</v>
      </c>
      <c r="N42" s="70"/>
      <c r="O42" s="70"/>
      <c r="P42" s="70"/>
      <c r="Q42" s="70"/>
      <c r="R42" s="70"/>
      <c r="S42" s="70"/>
      <c r="T42" s="70">
        <v>300</v>
      </c>
      <c r="U42" s="70">
        <v>300</v>
      </c>
      <c r="V42" s="70">
        <f t="shared" si="5"/>
        <v>100</v>
      </c>
    </row>
    <row r="43" spans="1:22" x14ac:dyDescent="0.25">
      <c r="A43" s="39" t="s">
        <v>49</v>
      </c>
      <c r="B43" s="40">
        <f t="shared" si="1"/>
        <v>5778.0079999999998</v>
      </c>
      <c r="C43" s="40">
        <f t="shared" si="1"/>
        <v>3566.1079999999997</v>
      </c>
      <c r="D43" s="40">
        <f t="shared" si="0"/>
        <v>61.718640749545514</v>
      </c>
      <c r="E43" s="70">
        <v>1989.6</v>
      </c>
      <c r="F43" s="70"/>
      <c r="G43" s="70">
        <f t="shared" si="2"/>
        <v>0</v>
      </c>
      <c r="H43" s="72"/>
      <c r="I43" s="72"/>
      <c r="J43" s="72"/>
      <c r="K43" s="70">
        <v>253.5</v>
      </c>
      <c r="L43" s="70">
        <v>31.2</v>
      </c>
      <c r="M43" s="70">
        <f t="shared" si="3"/>
        <v>12.307692307692307</v>
      </c>
      <c r="N43" s="70"/>
      <c r="O43" s="70"/>
      <c r="P43" s="70"/>
      <c r="Q43" s="70"/>
      <c r="R43" s="70"/>
      <c r="S43" s="70"/>
      <c r="T43" s="70">
        <v>3534.9079999999999</v>
      </c>
      <c r="U43" s="70">
        <v>3534.9079999999999</v>
      </c>
      <c r="V43" s="70">
        <f t="shared" si="5"/>
        <v>100</v>
      </c>
    </row>
    <row r="44" spans="1:22" x14ac:dyDescent="0.25">
      <c r="A44" s="39" t="s">
        <v>50</v>
      </c>
      <c r="B44" s="40">
        <f t="shared" si="1"/>
        <v>2956.3</v>
      </c>
      <c r="C44" s="40">
        <f t="shared" si="1"/>
        <v>0</v>
      </c>
      <c r="D44" s="40">
        <f t="shared" si="0"/>
        <v>0</v>
      </c>
      <c r="E44" s="70">
        <v>1106.3</v>
      </c>
      <c r="F44" s="70"/>
      <c r="G44" s="70">
        <f t="shared" si="2"/>
        <v>0</v>
      </c>
      <c r="H44" s="72"/>
      <c r="I44" s="72"/>
      <c r="J44" s="72"/>
      <c r="K44" s="70">
        <v>1850</v>
      </c>
      <c r="L44" s="75"/>
      <c r="M44" s="70">
        <f t="shared" si="3"/>
        <v>0</v>
      </c>
      <c r="N44" s="70"/>
      <c r="O44" s="75"/>
      <c r="P44" s="70"/>
      <c r="Q44" s="70"/>
      <c r="R44" s="75"/>
      <c r="S44" s="70"/>
      <c r="T44" s="70"/>
      <c r="U44" s="75"/>
      <c r="V44" s="70"/>
    </row>
    <row r="45" spans="1:22" ht="43.5" x14ac:dyDescent="0.25">
      <c r="A45" s="121" t="s">
        <v>51</v>
      </c>
      <c r="B45" s="122">
        <f>SUM(B7:B44)</f>
        <v>456528.908</v>
      </c>
      <c r="C45" s="122">
        <f>SUM(C7:C44)</f>
        <v>178557.56733000002</v>
      </c>
      <c r="D45" s="122">
        <f t="shared" si="0"/>
        <v>39.111995801588982</v>
      </c>
      <c r="E45" s="123">
        <f t="shared" ref="E45:F45" si="6">SUM(E7:E44)</f>
        <v>109291.70000000001</v>
      </c>
      <c r="F45" s="123">
        <f t="shared" si="6"/>
        <v>69022.659329999995</v>
      </c>
      <c r="G45" s="123">
        <f t="shared" si="2"/>
        <v>63.154529877383169</v>
      </c>
      <c r="H45" s="124"/>
      <c r="I45" s="124"/>
      <c r="J45" s="124"/>
      <c r="K45" s="123">
        <f>SUM(K7:K44)</f>
        <v>320509.99999999994</v>
      </c>
      <c r="L45" s="123">
        <f>SUM(L7:L44)</f>
        <v>100000.00000000001</v>
      </c>
      <c r="M45" s="123">
        <f t="shared" si="3"/>
        <v>31.200274562416158</v>
      </c>
      <c r="N45" s="123">
        <f>SUM(N7:N44)</f>
        <v>9192.2999999999993</v>
      </c>
      <c r="O45" s="123">
        <f>SUM(O7:O44)</f>
        <v>0</v>
      </c>
      <c r="P45" s="123">
        <f t="shared" ref="P45" si="7">O45/N45*100</f>
        <v>0</v>
      </c>
      <c r="Q45" s="123">
        <f>SUM(Q7:Q44)</f>
        <v>8000</v>
      </c>
      <c r="R45" s="123">
        <f>SUM(R7:R44)</f>
        <v>0</v>
      </c>
      <c r="S45" s="123">
        <f t="shared" ref="S45" si="8">R45/Q45*100</f>
        <v>0</v>
      </c>
      <c r="T45" s="123">
        <f>SUM(T7:T44)</f>
        <v>9534.9079999999994</v>
      </c>
      <c r="U45" s="123">
        <f>SUM(U7:U44)</f>
        <v>9534.9079999999994</v>
      </c>
      <c r="V45" s="123">
        <f t="shared" si="5"/>
        <v>100</v>
      </c>
    </row>
    <row r="46" spans="1:22" x14ac:dyDescent="0.25">
      <c r="A46" s="39" t="s">
        <v>52</v>
      </c>
      <c r="B46" s="40">
        <f>E46+H46+K46+N46+Q46+T46</f>
        <v>188755</v>
      </c>
      <c r="C46" s="40">
        <f>F46+I46+L46+O46+R46+U46</f>
        <v>0</v>
      </c>
      <c r="D46" s="40">
        <f>C46/B46*100</f>
        <v>0</v>
      </c>
      <c r="E46" s="75"/>
      <c r="F46" s="75"/>
      <c r="G46" s="70"/>
      <c r="H46" s="70">
        <v>100950</v>
      </c>
      <c r="I46" s="70">
        <v>0</v>
      </c>
      <c r="J46" s="70">
        <f>I46/H46*100</f>
        <v>0</v>
      </c>
      <c r="K46" s="70">
        <v>805</v>
      </c>
      <c r="L46" s="70">
        <v>0</v>
      </c>
      <c r="M46" s="74">
        <f>L46/K46*1000</f>
        <v>0</v>
      </c>
      <c r="N46" s="70"/>
      <c r="O46" s="70"/>
      <c r="P46" s="74"/>
      <c r="Q46" s="70">
        <v>87000</v>
      </c>
      <c r="R46" s="70">
        <v>0</v>
      </c>
      <c r="S46" s="74">
        <f>R46/Q46*1000</f>
        <v>0</v>
      </c>
      <c r="T46" s="70"/>
      <c r="U46" s="75"/>
      <c r="V46" s="74"/>
    </row>
    <row r="47" spans="1:22" x14ac:dyDescent="0.25">
      <c r="A47" s="39" t="s">
        <v>53</v>
      </c>
      <c r="B47" s="40"/>
      <c r="C47" s="40"/>
      <c r="D47" s="40"/>
      <c r="E47" s="75"/>
      <c r="F47" s="75"/>
      <c r="G47" s="70"/>
      <c r="H47" s="75"/>
      <c r="I47" s="75"/>
      <c r="J47" s="75"/>
      <c r="K47" s="75"/>
      <c r="L47" s="75"/>
      <c r="M47" s="125"/>
      <c r="N47" s="75"/>
      <c r="O47" s="75"/>
      <c r="P47" s="125"/>
      <c r="Q47" s="75"/>
      <c r="R47" s="75"/>
      <c r="S47" s="125"/>
      <c r="T47" s="75"/>
      <c r="U47" s="75"/>
      <c r="V47" s="125"/>
    </row>
    <row r="48" spans="1:22" x14ac:dyDescent="0.25">
      <c r="A48" s="39" t="s">
        <v>54</v>
      </c>
      <c r="B48" s="40"/>
      <c r="C48" s="40"/>
      <c r="D48" s="40"/>
      <c r="E48" s="75"/>
      <c r="F48" s="75"/>
      <c r="G48" s="70"/>
      <c r="H48" s="75"/>
      <c r="I48" s="75"/>
      <c r="J48" s="75"/>
      <c r="K48" s="75"/>
      <c r="L48" s="75"/>
      <c r="M48" s="125"/>
      <c r="N48" s="75"/>
      <c r="O48" s="75"/>
      <c r="P48" s="125"/>
      <c r="Q48" s="75"/>
      <c r="R48" s="75"/>
      <c r="S48" s="125"/>
      <c r="T48" s="75"/>
      <c r="U48" s="75"/>
      <c r="V48" s="125"/>
    </row>
    <row r="49" spans="1:22" x14ac:dyDescent="0.25">
      <c r="A49" s="39" t="s">
        <v>55</v>
      </c>
      <c r="B49" s="40"/>
      <c r="C49" s="40"/>
      <c r="D49" s="40"/>
      <c r="E49" s="75"/>
      <c r="F49" s="75"/>
      <c r="G49" s="70"/>
      <c r="H49" s="75"/>
      <c r="I49" s="75"/>
      <c r="J49" s="75"/>
      <c r="K49" s="75"/>
      <c r="L49" s="75"/>
      <c r="M49" s="125"/>
      <c r="N49" s="75"/>
      <c r="O49" s="75"/>
      <c r="P49" s="125"/>
      <c r="Q49" s="75"/>
      <c r="R49" s="75"/>
      <c r="S49" s="125"/>
      <c r="T49" s="75"/>
      <c r="U49" s="75"/>
      <c r="V49" s="125"/>
    </row>
    <row r="50" spans="1:22" ht="29.25" x14ac:dyDescent="0.25">
      <c r="A50" s="121" t="s">
        <v>56</v>
      </c>
      <c r="B50" s="122">
        <f>SUM(B46:B49)</f>
        <v>188755</v>
      </c>
      <c r="C50" s="122">
        <f>SUM(C46:C49)</f>
        <v>0</v>
      </c>
      <c r="D50" s="122"/>
      <c r="E50" s="123"/>
      <c r="F50" s="123"/>
      <c r="G50" s="123"/>
      <c r="H50" s="123">
        <f>SUM(H46:H49)</f>
        <v>100950</v>
      </c>
      <c r="I50" s="123">
        <f>SUM(I46:I49)</f>
        <v>0</v>
      </c>
      <c r="J50" s="123">
        <f>I50/H50*100</f>
        <v>0</v>
      </c>
      <c r="K50" s="123">
        <f>SUM(K46:K49)</f>
        <v>805</v>
      </c>
      <c r="L50" s="123">
        <f>SUM(L46:L49)</f>
        <v>0</v>
      </c>
      <c r="M50" s="126">
        <f>L50/K50*100</f>
        <v>0</v>
      </c>
      <c r="N50" s="123"/>
      <c r="O50" s="123"/>
      <c r="P50" s="126"/>
      <c r="Q50" s="123">
        <f>SUM(Q46:Q49)</f>
        <v>87000</v>
      </c>
      <c r="R50" s="123">
        <f>SUM(R46:R49)</f>
        <v>0</v>
      </c>
      <c r="S50" s="126">
        <f>R50/Q50*100</f>
        <v>0</v>
      </c>
      <c r="T50" s="123"/>
      <c r="U50" s="123"/>
      <c r="V50" s="126"/>
    </row>
    <row r="51" spans="1:22" ht="16.5" thickBot="1" x14ac:dyDescent="0.3">
      <c r="A51" s="127" t="s">
        <v>4</v>
      </c>
      <c r="B51" s="128">
        <f>B45+B50</f>
        <v>645283.90800000005</v>
      </c>
      <c r="C51" s="128">
        <f>C45+C50</f>
        <v>178557.56733000002</v>
      </c>
      <c r="D51" s="128">
        <f t="shared" si="0"/>
        <v>27.671163826698127</v>
      </c>
      <c r="E51" s="129">
        <f t="shared" ref="E51:F51" si="9">E45+E50</f>
        <v>109291.70000000001</v>
      </c>
      <c r="F51" s="129">
        <f t="shared" si="9"/>
        <v>69022.659329999995</v>
      </c>
      <c r="G51" s="129">
        <f t="shared" si="2"/>
        <v>63.154529877383169</v>
      </c>
      <c r="H51" s="129">
        <f>H45+H50</f>
        <v>100950</v>
      </c>
      <c r="I51" s="129">
        <f>I45+I50</f>
        <v>0</v>
      </c>
      <c r="J51" s="129">
        <f>I51/H51*100</f>
        <v>0</v>
      </c>
      <c r="K51" s="129">
        <f>K45+K50</f>
        <v>321314.99999999994</v>
      </c>
      <c r="L51" s="129">
        <f>L45+L50</f>
        <v>100000.00000000001</v>
      </c>
      <c r="M51" s="130">
        <f>L51/K51*100</f>
        <v>31.122107589125946</v>
      </c>
      <c r="N51" s="129">
        <f>N45+N50</f>
        <v>9192.2999999999993</v>
      </c>
      <c r="O51" s="129">
        <f>O45+O50</f>
        <v>0</v>
      </c>
      <c r="P51" s="130">
        <f>O51/N51*100</f>
        <v>0</v>
      </c>
      <c r="Q51" s="129">
        <f>Q45+Q50</f>
        <v>95000</v>
      </c>
      <c r="R51" s="129">
        <f>R45+R50</f>
        <v>0</v>
      </c>
      <c r="S51" s="130">
        <f>R51/Q51*100</f>
        <v>0</v>
      </c>
      <c r="T51" s="129">
        <f>T45+T50</f>
        <v>9534.9079999999994</v>
      </c>
      <c r="U51" s="129">
        <f>U45+U50</f>
        <v>9534.9079999999994</v>
      </c>
      <c r="V51" s="130">
        <f>U51/T51*100</f>
        <v>100</v>
      </c>
    </row>
    <row r="53" spans="1:22" x14ac:dyDescent="0.25">
      <c r="A53" t="s">
        <v>121</v>
      </c>
    </row>
  </sheetData>
  <mergeCells count="12">
    <mergeCell ref="Q5:S5"/>
    <mergeCell ref="T5:V5"/>
    <mergeCell ref="A1:V1"/>
    <mergeCell ref="A2:V2"/>
    <mergeCell ref="U3:V3"/>
    <mergeCell ref="A4:A6"/>
    <mergeCell ref="B4:D5"/>
    <mergeCell ref="E4:V4"/>
    <mergeCell ref="E5:G5"/>
    <mergeCell ref="H5:J5"/>
    <mergeCell ref="K5:M5"/>
    <mergeCell ref="N5:P5"/>
  </mergeCells>
  <pageMargins left="0.31496062992125984" right="0.31496062992125984" top="0.74803149606299213" bottom="0.74803149606299213" header="0.31496062992125984" footer="0.31496062992125984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Всего</vt:lpstr>
      <vt:lpstr>Дотации</vt:lpstr>
      <vt:lpstr>Субвенции</vt:lpstr>
      <vt:lpstr>Субсидии</vt:lpstr>
      <vt:lpstr>Иные</vt:lpstr>
      <vt:lpstr>Иные!Область_печати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dcterms:created xsi:type="dcterms:W3CDTF">2017-07-26T11:39:50Z</dcterms:created>
  <dcterms:modified xsi:type="dcterms:W3CDTF">2017-07-26T11:47:26Z</dcterms:modified>
</cp:coreProperties>
</file>