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05" yWindow="150" windowWidth="18060" windowHeight="125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Лист1!$A$1:$I$414</definedName>
  </definedNames>
  <calcPr calcId="145621"/>
</workbook>
</file>

<file path=xl/calcChain.xml><?xml version="1.0" encoding="utf-8"?>
<calcChain xmlns="http://schemas.openxmlformats.org/spreadsheetml/2006/main">
  <c r="I414" i="1" l="1"/>
  <c r="H414" i="1"/>
  <c r="F414" i="1"/>
  <c r="G414" i="1"/>
  <c r="E414" i="1"/>
  <c r="I313" i="1"/>
  <c r="I315" i="1"/>
  <c r="I323" i="1"/>
  <c r="F325" i="1"/>
  <c r="G325" i="1"/>
  <c r="I325" i="1" s="1"/>
  <c r="E32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4" i="1"/>
  <c r="I316" i="1"/>
  <c r="I317" i="1"/>
  <c r="I318" i="1"/>
  <c r="I319" i="1"/>
  <c r="I320" i="1"/>
  <c r="I321" i="1"/>
  <c r="I322" i="1"/>
  <c r="I324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4" i="1"/>
  <c r="H316" i="1"/>
  <c r="H317" i="1"/>
  <c r="H318" i="1"/>
  <c r="H319" i="1"/>
  <c r="H320" i="1"/>
  <c r="H321" i="1"/>
  <c r="H322" i="1"/>
  <c r="H324" i="1"/>
  <c r="H325" i="1"/>
  <c r="I295" i="1"/>
  <c r="H29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F34" i="1" l="1"/>
  <c r="G34" i="1"/>
  <c r="E34" i="1"/>
  <c r="I33" i="1"/>
  <c r="I34" i="1"/>
  <c r="I32" i="1"/>
  <c r="H33" i="1"/>
  <c r="H34" i="1"/>
  <c r="H32" i="1"/>
  <c r="F40" i="1" l="1"/>
  <c r="G40" i="1"/>
  <c r="E40" i="1"/>
  <c r="I37" i="1"/>
  <c r="I38" i="1"/>
  <c r="I39" i="1"/>
  <c r="I40" i="1"/>
  <c r="I36" i="1"/>
  <c r="H37" i="1"/>
  <c r="H38" i="1"/>
  <c r="H39" i="1"/>
  <c r="H40" i="1"/>
  <c r="H36" i="1"/>
  <c r="F413" i="1" l="1"/>
  <c r="G413" i="1"/>
  <c r="I413" i="1" s="1"/>
  <c r="E413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I381" i="1"/>
  <c r="H381" i="1"/>
  <c r="H413" i="1" l="1"/>
  <c r="F379" i="1"/>
  <c r="G379" i="1"/>
  <c r="I379" i="1" s="1"/>
  <c r="E379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I331" i="1"/>
  <c r="H331" i="1"/>
  <c r="H379" i="1" l="1"/>
  <c r="F79" i="1"/>
  <c r="G79" i="1"/>
  <c r="I79" i="1" s="1"/>
  <c r="E79" i="1"/>
  <c r="I76" i="1"/>
  <c r="I77" i="1"/>
  <c r="I78" i="1"/>
  <c r="H77" i="1"/>
  <c r="H78" i="1"/>
  <c r="I75" i="1"/>
  <c r="H79" i="1" l="1"/>
  <c r="F279" i="1"/>
  <c r="G279" i="1"/>
  <c r="E279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I227" i="1"/>
  <c r="H227" i="1"/>
  <c r="H279" i="1" l="1"/>
  <c r="I279" i="1"/>
  <c r="F137" i="1"/>
  <c r="G137" i="1"/>
  <c r="I137" i="1" s="1"/>
  <c r="E137" i="1"/>
  <c r="H137" i="1" s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I128" i="1"/>
  <c r="H128" i="1"/>
  <c r="I127" i="1"/>
  <c r="H127" i="1"/>
  <c r="I126" i="1"/>
  <c r="H126" i="1"/>
  <c r="I125" i="1"/>
  <c r="H125" i="1"/>
  <c r="I124" i="1"/>
  <c r="H124" i="1"/>
  <c r="I123" i="1"/>
  <c r="H123" i="1"/>
  <c r="I122" i="1"/>
  <c r="H122" i="1"/>
  <c r="I121" i="1"/>
  <c r="H121" i="1"/>
  <c r="I120" i="1"/>
  <c r="H120" i="1"/>
  <c r="I119" i="1"/>
  <c r="H119" i="1"/>
  <c r="I118" i="1"/>
  <c r="H118" i="1"/>
  <c r="I117" i="1"/>
  <c r="H117" i="1"/>
  <c r="I116" i="1"/>
  <c r="H116" i="1"/>
  <c r="I115" i="1"/>
  <c r="H115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I81" i="1"/>
  <c r="H81" i="1"/>
  <c r="F293" i="1" l="1"/>
  <c r="G293" i="1"/>
  <c r="I293" i="1" s="1"/>
  <c r="E293" i="1"/>
  <c r="I282" i="1"/>
  <c r="I283" i="1"/>
  <c r="I284" i="1"/>
  <c r="I285" i="1"/>
  <c r="I286" i="1"/>
  <c r="I287" i="1"/>
  <c r="I288" i="1"/>
  <c r="I289" i="1"/>
  <c r="I290" i="1"/>
  <c r="I291" i="1"/>
  <c r="I292" i="1"/>
  <c r="H282" i="1"/>
  <c r="H283" i="1"/>
  <c r="H284" i="1"/>
  <c r="H285" i="1"/>
  <c r="H286" i="1"/>
  <c r="H287" i="1"/>
  <c r="H288" i="1"/>
  <c r="H289" i="1"/>
  <c r="H290" i="1"/>
  <c r="H291" i="1"/>
  <c r="H292" i="1"/>
  <c r="I281" i="1"/>
  <c r="H281" i="1"/>
  <c r="H293" i="1" l="1"/>
  <c r="F30" i="1"/>
  <c r="G30" i="1"/>
  <c r="E30" i="1"/>
  <c r="I29" i="1"/>
  <c r="H29" i="1"/>
  <c r="I28" i="1"/>
  <c r="H28" i="1"/>
  <c r="H30" i="1" l="1"/>
  <c r="I30" i="1"/>
  <c r="F26" i="1" l="1"/>
  <c r="G26" i="1"/>
  <c r="E2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G6" i="1"/>
  <c r="F6" i="1"/>
  <c r="E6" i="1"/>
  <c r="H6" i="1" l="1"/>
  <c r="I26" i="1"/>
  <c r="I6" i="1"/>
  <c r="H26" i="1"/>
  <c r="G72" i="1"/>
  <c r="F72" i="1"/>
  <c r="F73" i="1" s="1"/>
  <c r="E72" i="1"/>
  <c r="E73" i="1" s="1"/>
  <c r="I68" i="1"/>
  <c r="H68" i="1"/>
  <c r="I63" i="1"/>
  <c r="I64" i="1"/>
  <c r="I65" i="1"/>
  <c r="H63" i="1"/>
  <c r="H64" i="1"/>
  <c r="H65" i="1"/>
  <c r="I56" i="1"/>
  <c r="I57" i="1"/>
  <c r="I58" i="1"/>
  <c r="H56" i="1"/>
  <c r="H57" i="1"/>
  <c r="H58" i="1"/>
  <c r="I53" i="1"/>
  <c r="H53" i="1"/>
  <c r="I43" i="1"/>
  <c r="H43" i="1"/>
  <c r="I48" i="1"/>
  <c r="H48" i="1"/>
  <c r="I44" i="1"/>
  <c r="I45" i="1"/>
  <c r="I46" i="1"/>
  <c r="I47" i="1"/>
  <c r="I49" i="1"/>
  <c r="I50" i="1"/>
  <c r="I51" i="1"/>
  <c r="I52" i="1"/>
  <c r="I54" i="1"/>
  <c r="I55" i="1"/>
  <c r="I59" i="1"/>
  <c r="I60" i="1"/>
  <c r="I61" i="1"/>
  <c r="I62" i="1"/>
  <c r="I66" i="1"/>
  <c r="I67" i="1"/>
  <c r="I69" i="1"/>
  <c r="I70" i="1"/>
  <c r="I71" i="1"/>
  <c r="H44" i="1"/>
  <c r="H45" i="1"/>
  <c r="H46" i="1"/>
  <c r="H47" i="1"/>
  <c r="H49" i="1"/>
  <c r="H50" i="1"/>
  <c r="H51" i="1"/>
  <c r="H52" i="1"/>
  <c r="H54" i="1"/>
  <c r="H55" i="1"/>
  <c r="H59" i="1"/>
  <c r="H60" i="1"/>
  <c r="H61" i="1"/>
  <c r="H62" i="1"/>
  <c r="H66" i="1"/>
  <c r="H67" i="1"/>
  <c r="H69" i="1"/>
  <c r="H70" i="1"/>
  <c r="H71" i="1"/>
  <c r="I42" i="1"/>
  <c r="H42" i="1"/>
  <c r="I72" i="1" l="1"/>
  <c r="G73" i="1"/>
  <c r="H73" i="1" s="1"/>
  <c r="H72" i="1"/>
  <c r="I73" i="1" l="1"/>
  <c r="F329" i="1" l="1"/>
  <c r="G329" i="1"/>
  <c r="E329" i="1"/>
  <c r="I328" i="1"/>
  <c r="I327" i="1"/>
  <c r="H328" i="1"/>
  <c r="H327" i="1"/>
  <c r="F225" i="1"/>
  <c r="G225" i="1"/>
  <c r="E225" i="1"/>
  <c r="I219" i="1"/>
  <c r="I220" i="1"/>
  <c r="I221" i="1"/>
  <c r="I222" i="1"/>
  <c r="I223" i="1"/>
  <c r="I224" i="1"/>
  <c r="H219" i="1"/>
  <c r="H220" i="1"/>
  <c r="H221" i="1"/>
  <c r="H222" i="1"/>
  <c r="H223" i="1"/>
  <c r="H224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139" i="1"/>
  <c r="I225" i="1" l="1"/>
  <c r="H225" i="1"/>
  <c r="I329" i="1"/>
  <c r="H329" i="1"/>
</calcChain>
</file>

<file path=xl/sharedStrings.xml><?xml version="1.0" encoding="utf-8"?>
<sst xmlns="http://schemas.openxmlformats.org/spreadsheetml/2006/main" count="1211" uniqueCount="488">
  <si>
    <t>№ п/п</t>
  </si>
  <si>
    <t>Наименование государственной услуги (работы)</t>
  </si>
  <si>
    <t>% исполнения</t>
  </si>
  <si>
    <t xml:space="preserve">Сведения о выполнении государственными бюджетными и автономными учреждениями Саратовской области государственных заданий на оказание государственных услуг (выполнение работ) и об объемах субсидий на их финансовое обеспечение за 2017 год </t>
  </si>
  <si>
    <t xml:space="preserve">1. </t>
  </si>
  <si>
    <t>Управление делами Правительства Саратовской области</t>
  </si>
  <si>
    <t>1.1.</t>
  </si>
  <si>
    <t>1.2.</t>
  </si>
  <si>
    <t>Наименование показателя</t>
  </si>
  <si>
    <t>Показатель, характеризующий объем государственной услуги (работы)</t>
  </si>
  <si>
    <t xml:space="preserve">Единица измерения </t>
  </si>
  <si>
    <t xml:space="preserve">Объем субсидий на финансовое обеспечение оказания соответствующей государственной услуги (выполнения работы)
</t>
  </si>
  <si>
    <t xml:space="preserve">Закон Саратовской области           «Об областном бюджете на 2017 год и на плановый период 2018 и 2019 годов» </t>
  </si>
  <si>
    <t xml:space="preserve">первоначальный бюджет              (ред. 164-ЗСО      от 12.12.2016) </t>
  </si>
  <si>
    <t xml:space="preserve">уточненный бюджет           (ред. 128-ЗСО от 20.12.2017)  </t>
  </si>
  <si>
    <t>Исполнено</t>
  </si>
  <si>
    <t>Итого</t>
  </si>
  <si>
    <t>Управление ветеринарии Правительства Саратовской области</t>
  </si>
  <si>
    <t>2.</t>
  </si>
  <si>
    <t>2.1.</t>
  </si>
  <si>
    <t>Министерство сельского хозяйства Саратовской области</t>
  </si>
  <si>
    <t xml:space="preserve">3. </t>
  </si>
  <si>
    <t>3.1.</t>
  </si>
  <si>
    <t xml:space="preserve">4. </t>
  </si>
  <si>
    <t>4.1.</t>
  </si>
  <si>
    <t>4.2.</t>
  </si>
  <si>
    <t>Министерство природных ресурсов и экологии Саратовской области</t>
  </si>
  <si>
    <t xml:space="preserve">5. </t>
  </si>
  <si>
    <t>Министерство образования Саратовской области</t>
  </si>
  <si>
    <t>5.1.</t>
  </si>
  <si>
    <t>5.2.</t>
  </si>
  <si>
    <t xml:space="preserve">6. </t>
  </si>
  <si>
    <t>6.1.</t>
  </si>
  <si>
    <t>6.2.</t>
  </si>
  <si>
    <t>7.</t>
  </si>
  <si>
    <t>7.1.</t>
  </si>
  <si>
    <t>7.2.</t>
  </si>
  <si>
    <t xml:space="preserve">8. </t>
  </si>
  <si>
    <t>Министерство информации и печати Саратовской области</t>
  </si>
  <si>
    <t>8.1.</t>
  </si>
  <si>
    <t>8.2.</t>
  </si>
  <si>
    <t xml:space="preserve">9. </t>
  </si>
  <si>
    <t>Министерство молодежной политики, спорта и туризма Саратовской области</t>
  </si>
  <si>
    <t>9.1.</t>
  </si>
  <si>
    <t>9.2.</t>
  </si>
  <si>
    <t>10.1.</t>
  </si>
  <si>
    <t>10.2.</t>
  </si>
  <si>
    <t xml:space="preserve">10. </t>
  </si>
  <si>
    <t xml:space="preserve">11. </t>
  </si>
  <si>
    <t>11.1.</t>
  </si>
  <si>
    <t>11.2.</t>
  </si>
  <si>
    <t>12.1.</t>
  </si>
  <si>
    <t>Министерство социального развития Саратовской области</t>
  </si>
  <si>
    <t>12.</t>
  </si>
  <si>
    <t>ИТОГО субсидий на оказание государственных услуг (выполнение работ)</t>
  </si>
  <si>
    <t>Министерство экономического развития Саратовской области</t>
  </si>
  <si>
    <t xml:space="preserve"> Министерство культуры Саратовской области</t>
  </si>
  <si>
    <t>Управление по охране объектов культурного наследия Правительства Саратовской области</t>
  </si>
  <si>
    <t xml:space="preserve"> Министерство здравоохранения  Саратовской области</t>
  </si>
  <si>
    <t>13.</t>
  </si>
  <si>
    <t>Министерство финансов Саратовской области</t>
  </si>
  <si>
    <t>Министерство инвестиционной политики и имущественных отношений Саратовской области</t>
  </si>
  <si>
    <t>13.1.</t>
  </si>
  <si>
    <t>13.2.</t>
  </si>
  <si>
    <t>14.</t>
  </si>
  <si>
    <t>14.1.</t>
  </si>
  <si>
    <t>14.2.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</si>
  <si>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</si>
  <si>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</si>
  <si>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</si>
  <si>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</si>
  <si>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</si>
  <si>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</si>
  <si>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</si>
  <si>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</si>
  <si>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</si>
  <si>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</si>
  <si>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</si>
  <si>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</si>
  <si>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</si>
  <si>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</si>
  <si>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>8.17.</t>
  </si>
  <si>
    <t>8.18.</t>
  </si>
  <si>
    <t>8.19.</t>
  </si>
  <si>
    <t>8.20.</t>
  </si>
  <si>
    <t>Реализация основных общеобразовательных программ дошкольного образования</t>
  </si>
  <si>
    <t>к уточненному бюджету</t>
  </si>
  <si>
    <t xml:space="preserve">к первона-чальному бюджету              </t>
  </si>
  <si>
    <t>Присмотр и уход</t>
  </si>
  <si>
    <t>Реализация основных общеобразовательных программ среднего общего образования</t>
  </si>
  <si>
    <t>Присмотр и уход (ГПД)</t>
  </si>
  <si>
    <t>Реализация дополнительных общеразвивающих программ</t>
  </si>
  <si>
    <t>Объем субсидий на финансовое обеспечение оказания соответствующей государственной услуги (выполнения работы)</t>
  </si>
  <si>
    <t>человеко-часов</t>
  </si>
  <si>
    <t>Реализация дополнительных общеразвивающих программ(ОВЗ)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</si>
  <si>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</si>
  <si>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Коррекционно-развивающая, компенсирующая и логопедическая помощь обучающимся</t>
  </si>
  <si>
    <t>Содержание детей</t>
  </si>
  <si>
    <t>Оказание консультативной, психологической, педагогической, юридической, социальной и иной помощи лицам из числа детей, завершивших пребывание в организации для детей-сирот</t>
  </si>
  <si>
    <t>Подготовка граждан, выразивших желание принять детей-сирот и детей, оставшихся без попечения родителей, на семейные формы устройства</t>
  </si>
  <si>
    <t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</t>
  </si>
  <si>
    <t>Содействие устройству детей на воспитание в семью</t>
  </si>
  <si>
    <t>Содержание и воспитание детей-сирот и детей, оставшихся без попечения родителей, детей, находящихся в трудной жизненной ситуации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</si>
  <si>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</si>
  <si>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единица</t>
  </si>
  <si>
    <t>Организация отдыха детей и молодежи</t>
  </si>
  <si>
    <t>Психолого-медико-педагогическое обследование детей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</si>
  <si>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</si>
  <si>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начального общего образования (ОВЗ)</t>
  </si>
  <si>
    <t>Реализация основных общеобразовательных программ основного общего образования (ОВЗ)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</si>
  <si>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</si>
  <si>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</si>
  <si>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</si>
  <si>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</si>
  <si>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</si>
  <si>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</si>
  <si>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</si>
  <si>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</si>
  <si>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</si>
  <si>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</si>
  <si>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</si>
  <si>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</si>
  <si>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</si>
  <si>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</si>
  <si>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</si>
  <si>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</si>
  <si>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</si>
  <si>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</si>
  <si>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</si>
  <si>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</si>
  <si>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</si>
  <si>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</si>
  <si>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</si>
  <si>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Реализация основных общеобразовательных программ основного общего образования</t>
  </si>
  <si>
    <t>Организация и осуществление транспортного обслуживания должностных лиц, государственных органов и государственных учреждений</t>
  </si>
  <si>
    <t>Машино-часы работы автомобилей</t>
  </si>
  <si>
    <t>Содержание (эксплуатация) имущества, находящегося в государственной (муниципальной) собственности</t>
  </si>
  <si>
    <t>Тысяча квадратных метров</t>
  </si>
  <si>
    <t>Реализация дополнительных профессиональных программ повышения квалификации (Очная)</t>
  </si>
  <si>
    <t>Реализация дополнительных профессиональных программ повышения квалификации (Очно-заочная)</t>
  </si>
  <si>
    <t>Реализация дополнительных профессиональных программ повышения квалификации (Очно-заочная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</si>
  <si>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(Заочная с применением дистанционных образовательных технологий)</t>
  </si>
  <si>
    <t>Реализация дополнительных профессиональных программ повышения квалификации (Очная с применением сетевой формы реализации)</t>
  </si>
  <si>
    <t>Методическое обеспечение образовательной деятельности</t>
  </si>
  <si>
    <t>Единица</t>
  </si>
  <si>
    <t>Проведение экспертизы научных, научно-технических программ и проектов, инновационных проектов по фундаментальным, прикладным научным исследованиям, экспериментальным разработкам</t>
  </si>
  <si>
    <t>Оценка качества образования</t>
  </si>
  <si>
    <t xml:space="preserve">единицы </t>
  </si>
  <si>
    <t>Ведение информационных ресурсов и баз данных</t>
  </si>
  <si>
    <t>Информационно-технологическое обеспечение управления системой образования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</si>
  <si>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 (обучающиеся с ограниченными возможностями здоровья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</si>
  <si>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</si>
  <si>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основного общего образования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</si>
  <si>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(очная)</t>
  </si>
  <si>
    <t>Реализация основных профессиональных образовательных программ среднего профессионального образования - программ подготовки квалифицированных рабочих, служащих на базе среднего общего образования (очная-заочная)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</si>
  <si>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</si>
  <si>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</si>
  <si>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</si>
  <si>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(заочное)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</si>
  <si>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(очное- заочное)</t>
  </si>
  <si>
    <t>чел.</t>
  </si>
  <si>
    <t>Выполнение работ по сохранению, использованию, популяризации и государственной охране объектов культурного наследия (памятников истории и культуры), находящихся на территории области</t>
  </si>
  <si>
    <t>единицы</t>
  </si>
  <si>
    <t>5.3.</t>
  </si>
  <si>
    <t>5.4.</t>
  </si>
  <si>
    <t>5.5.</t>
  </si>
  <si>
    <t>5.6.</t>
  </si>
  <si>
    <t>5.7.</t>
  </si>
  <si>
    <t>5.8.</t>
  </si>
  <si>
    <t>5.9.</t>
  </si>
  <si>
    <t>5.10.</t>
  </si>
  <si>
    <t>Оказание информационных услуг на основе архивных документов</t>
  </si>
  <si>
    <t>Обеспечение сохранности и учет архивных документов</t>
  </si>
  <si>
    <t>Комплектование архивными документами</t>
  </si>
  <si>
    <t>Осуществление издательской деятельности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</si>
  <si>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</si>
  <si>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тысяч квадратных метров</t>
  </si>
  <si>
    <t>Оказание  информационных услуг  на основе архивных документов</t>
  </si>
  <si>
    <t>Обеспечение доступа к архивным документам (копиям) и справочно-поисковым средствам к ним</t>
  </si>
  <si>
    <t>Количество посещений читального зала</t>
  </si>
  <si>
    <t>Количество участников мероприятий, проводимых архивом в качестве головной организации</t>
  </si>
  <si>
    <t>человек</t>
  </si>
  <si>
    <t xml:space="preserve">Эксплуатируемая площадь, административных зданий </t>
  </si>
  <si>
    <t>Эксплуатируемая площадь, всего, в т.ч. зданий прилегающей территории</t>
  </si>
  <si>
    <t>Объем хранимых документов</t>
  </si>
  <si>
    <t>Объем документов, принятых на постоянное хранение.</t>
  </si>
  <si>
    <t>Объем документов по личному составу, принятых на хранение</t>
  </si>
  <si>
    <t xml:space="preserve">Количество информационных  ресурсов и баз данных </t>
  </si>
  <si>
    <t>Количество отчетов (Сопровождение сайта ГБУ СО "Информационно-консультационная служба агропромышленного комплекса Саратовской области" www.saratovagro.ru)</t>
  </si>
  <si>
    <t>Количество отчетов (Сбор, обработка и предоставление оперативной информации)</t>
  </si>
  <si>
    <t>Количество отчетов (Размещение информации на сайте ГБУ СО "Информационно-консультационная служба агропромышленного комплекса Саратовской области" по результатам мониторинга цен на основные виды сельскохозяйственного сырья и продовольствия в Саратовской области и регионах Поволжского Федерального округа)</t>
  </si>
  <si>
    <t>Количество номеров</t>
  </si>
  <si>
    <t>штука</t>
  </si>
  <si>
    <t xml:space="preserve">Предоставление консультационной помощи в рамках государственной  аграрной политики и методических услуг            </t>
  </si>
  <si>
    <t>Количество проведенных консультаций</t>
  </si>
  <si>
    <t>Количество отчетов, составленных по результатам услуги (подготовка информационных материалов (брошюры, буклеты, листовки и т.д.)</t>
  </si>
  <si>
    <t>Количество отчетов, составленных по результатам услуги (подготовка материала и создание презентаций в печатном и электронном виде)</t>
  </si>
  <si>
    <t>Количество отчетов, составленных по результатам услуги (подготовка документов на право получения субсидий)</t>
  </si>
  <si>
    <t>Поддержка выставочной деятельности</t>
  </si>
  <si>
    <t>Количество юридических лиц, обратившихся за услугой</t>
  </si>
  <si>
    <t>Количество субъектов среднего предпринимательства, обратившихся за услугой</t>
  </si>
  <si>
    <t xml:space="preserve">Количество  субъектов малого и среднегопредпринимательства, получивших услугу  </t>
  </si>
  <si>
    <t>Затраты на уплату налогов, в качестве объекта налогообложения по которым признается имущество учреждений</t>
  </si>
  <si>
    <t xml:space="preserve">Количество исполненных запросов </t>
  </si>
  <si>
    <t>1.3.</t>
  </si>
  <si>
    <t>Научное описание архивных документов и создание справочно - поисковых средств к ним</t>
  </si>
  <si>
    <t xml:space="preserve">Количество описанных документов </t>
  </si>
  <si>
    <t>1.4.</t>
  </si>
  <si>
    <t>1.5.</t>
  </si>
  <si>
    <t xml:space="preserve">Объем документов, принятых на постоянное хранение </t>
  </si>
  <si>
    <t>1.6.</t>
  </si>
  <si>
    <t>Защита сведений, составляющих государственную тайну, других охраняемых законом тайн, содержащихся в архивных документах, и организации в установленном порядке их рассекречивания</t>
  </si>
  <si>
    <t>Количество дел (документов), подготовленных к рассекречиванию</t>
  </si>
  <si>
    <t>1.7.</t>
  </si>
  <si>
    <t>Организация и проведение культурно-массовых мероприятий</t>
  </si>
  <si>
    <t xml:space="preserve">Количество проведенных мероприятий </t>
  </si>
  <si>
    <t>1.8.</t>
  </si>
  <si>
    <t>1.9.</t>
  </si>
  <si>
    <t>Первичная медико-санитарная помощь, не включенная в базовую программу обязательного медицинского страхования</t>
  </si>
  <si>
    <t>1.10.</t>
  </si>
  <si>
    <t>Количество исполненных запросов</t>
  </si>
  <si>
    <t>тысяча квадратных метров</t>
  </si>
  <si>
    <t xml:space="preserve">число обращений </t>
  </si>
  <si>
    <t>машино-часы работы автомобилей</t>
  </si>
  <si>
    <t>Проведение прикладных научных исследований</t>
  </si>
  <si>
    <t>Показатель, характеризующий объем государственной услуги (работы): количество научно-исследовательских работ</t>
  </si>
  <si>
    <t>10.3.</t>
  </si>
  <si>
    <t>10.4.</t>
  </si>
  <si>
    <t>10.5.</t>
  </si>
  <si>
    <t>10.6.</t>
  </si>
  <si>
    <t>условный печатный лист</t>
  </si>
  <si>
    <t>страница PDF формата</t>
  </si>
  <si>
    <t>публикация</t>
  </si>
  <si>
    <t>квадратный сантиметр</t>
  </si>
  <si>
    <t>Опубликование нормативных правовых актов органов государственной власти области в газете «Саратовская областная газета «Регион 64»</t>
  </si>
  <si>
    <t>Опубликование нормативных правовых актов органов государственной власти области в сборнике «Собрание законодательства Саратовской области»</t>
  </si>
  <si>
    <t>Обеспечение выпуска годового количества номеров литературно-художественного журнала «Волга - ХХI век»</t>
  </si>
  <si>
    <t>Размещение официальной информации в газете «Саратовская областная газета «Регион 64»</t>
  </si>
  <si>
    <t>Опубликование нормативных правовых актов органов государственной власти области в сетевом издании «Новости Саратовской губернии»</t>
  </si>
  <si>
    <t>Размещение официальной информации в сетевых изданиях «Новости Саратовской губернии», «Регион 64»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</si>
  <si>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</si>
  <si>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</si>
  <si>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</si>
  <si>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</si>
  <si>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</si>
  <si>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</si>
  <si>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</si>
  <si>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</si>
  <si>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</si>
  <si>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</si>
  <si>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</si>
  <si>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</si>
  <si>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</si>
  <si>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</si>
  <si>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</si>
  <si>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</si>
  <si>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Предупреждение возникновения и распространения лесных пожаров, включая территорию ООПТ</t>
  </si>
  <si>
    <t>Обустройство, эксплуатация лесных дорог, предназначенных для охраны лесов от пожаров</t>
  </si>
  <si>
    <t>км</t>
  </si>
  <si>
    <t>Устройство противопожарных минерализованных полос</t>
  </si>
  <si>
    <t>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</t>
  </si>
  <si>
    <t>Прочистка и обновление противопожарных минерализованных полос</t>
  </si>
  <si>
    <t>Эксплуатация пожарных водоемов и подъездов к источникам водоснабжения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</si>
  <si>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</si>
  <si>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Установка и размещение стендов и других  знаков и указателей, содержащих информацию о мерах пожарной безопасности в лесах</t>
  </si>
  <si>
    <t>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</si>
  <si>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га</t>
  </si>
  <si>
    <t>Осуществление функций специализированной диспетчерской службы</t>
  </si>
  <si>
    <t>Снижение природной пожарной опасности лесов путем регулирования породного состава лесных насаждений и проведения санитарно-оздоровительных мероприятий</t>
  </si>
  <si>
    <t>Обеспечение готовности к действиям сил и средств, предназначенных для предупреждения и ликвидации чрезвычайных ситуаций в лесах, возникших вследствие лесных пожаров</t>
  </si>
  <si>
    <t>Локализация и ликвидация очагов вредных организмов</t>
  </si>
  <si>
    <t>Очистка лесов от захламления, загрязнения и иного негативного воздействия</t>
  </si>
  <si>
    <t>Осуществление лесовосстановления и лесоразведения</t>
  </si>
  <si>
    <t>7.19.</t>
  </si>
  <si>
    <t>7.20.</t>
  </si>
  <si>
    <t>7.21.</t>
  </si>
  <si>
    <t>7.22.</t>
  </si>
  <si>
    <t>Искусственное лесовосстановление</t>
  </si>
  <si>
    <t>Содействие естественному возобновлению</t>
  </si>
  <si>
    <t xml:space="preserve">Комбинированное лесовосстановление </t>
  </si>
  <si>
    <t xml:space="preserve">Проведение агротехнического ухода за лесными культурами </t>
  </si>
  <si>
    <t>Дополнение лесных культур</t>
  </si>
  <si>
    <t>Подготовка почвы под лесные культуры</t>
  </si>
  <si>
    <t xml:space="preserve">Осуществление охраны природных территорий в целях сохранения биологического разнообразия и поддержания в естественном состоянии охраняемых природных комплексов и объектов
</t>
  </si>
  <si>
    <t>Наземное патрулирование особо охраняемых природных территорий</t>
  </si>
  <si>
    <t>7.23.</t>
  </si>
  <si>
    <t>7.24.</t>
  </si>
  <si>
    <t>7.25.</t>
  </si>
  <si>
    <t>7.26.</t>
  </si>
  <si>
    <t>7.27.</t>
  </si>
  <si>
    <t>7.28.</t>
  </si>
  <si>
    <t>Проведение агротехнического ухода за сеянцами и саженцами</t>
  </si>
  <si>
    <t>Хранение семян лесных растений</t>
  </si>
  <si>
    <t>кг</t>
  </si>
  <si>
    <t>Выращивание (производство) посадочного материала лесных растений (саженцев, сеянцев)</t>
  </si>
  <si>
    <t>Выполнение работ по лесному семеноводству</t>
  </si>
  <si>
    <t xml:space="preserve">Проведение ухода за лесами </t>
  </si>
  <si>
    <t xml:space="preserve">Проведение рубок ухода за молодняками (осветления, прочистки) </t>
  </si>
  <si>
    <t>Создание условий для регулируемого туризма и отдыха</t>
  </si>
  <si>
    <t>Осуществление мероприятий в области обслуживания посетителей на ООПТ</t>
  </si>
  <si>
    <t>Тушение лесных пожаров</t>
  </si>
  <si>
    <t>Тушение пожаров в лесах</t>
  </si>
  <si>
    <t>га (по факту)</t>
  </si>
  <si>
    <t>Профилактика возникновения очагов вредных организмов</t>
  </si>
  <si>
    <t>Планирование, обоснование и назначение санитарно-оздоровительных мероприятий и мероприятий по защите лесов</t>
  </si>
  <si>
    <t xml:space="preserve">Выполнение работ по отводу лесосек
</t>
  </si>
  <si>
    <t>Отвод лесосек</t>
  </si>
  <si>
    <t>Содержание (эксплуатация) имущества, находящегося в государственной собственности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</si>
  <si>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</t>
  </si>
  <si>
    <t>квадратных метров</t>
  </si>
  <si>
    <t>9.3.</t>
  </si>
  <si>
    <t>9.4.</t>
  </si>
  <si>
    <t>9.5.</t>
  </si>
  <si>
    <t>9.6.</t>
  </si>
  <si>
    <t>9.7.</t>
  </si>
  <si>
    <t>9.9.</t>
  </si>
  <si>
    <t>9.8.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</si>
  <si>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</si>
  <si>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</si>
  <si>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</si>
  <si>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</si>
  <si>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</si>
  <si>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</si>
  <si>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</si>
  <si>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</si>
  <si>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</si>
  <si>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</si>
  <si>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</si>
  <si>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>9.21.</t>
  </si>
  <si>
    <t>9.23.</t>
  </si>
  <si>
    <t>9.24.</t>
  </si>
  <si>
    <t>9.25.</t>
  </si>
  <si>
    <t>9.26.</t>
  </si>
  <si>
    <t>Показ (организация показа) спектаклей (театральных постановок)</t>
  </si>
  <si>
    <t>Показ (организация показа) концертов и концертных программ</t>
  </si>
  <si>
    <t>Создание спектаклей</t>
  </si>
  <si>
    <t>Создание концертов и концертных программ</t>
  </si>
  <si>
    <t>Библиотечное, библиографическое и информационное обслуживание пользователей библиотеки</t>
  </si>
  <si>
    <t>Формирование, учет, изучение, обеспечение физического сохранения и безопасности фондов библиотеки</t>
  </si>
  <si>
    <t>Библиографическая обработка документов и создание каталогов</t>
  </si>
  <si>
    <t xml:space="preserve">Публичный показ музейных предметов, музейных коллекций
</t>
  </si>
  <si>
    <t>Формирование, учет, изучение, обеспечение физического сохранения и безопасности музейных предметов, музейных коллекций</t>
  </si>
  <si>
    <t>Показ кинофильмов</t>
  </si>
  <si>
    <t>Прокат кино и видеофильмов</t>
  </si>
  <si>
    <t>Организация деятельности клубных формирований и формирований самодеятельного народного творчества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</si>
  <si>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</si>
  <si>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Публичный показ музейных предметов, музейных коллекций</t>
  </si>
  <si>
    <t>Реализация дополнительных профессиональных программ повышения квалификации</t>
  </si>
  <si>
    <t>Реализация дополнительных общеобразовательных предпрофессиональных программ в области искусств</t>
  </si>
  <si>
    <t>Реализация дополнительных предпрофессиональных программ в области искусств</t>
  </si>
  <si>
    <t>Реализация образовательных программ среднего профессионального образования - программ подготовки специалистов среднего звена
услуги (работы)</t>
  </si>
  <si>
    <t xml:space="preserve">Создание экспозиций (выставок) музеев, организация выездных выставок
</t>
  </si>
  <si>
    <t>Реализация основных профессиональных образовательных программ среднего профессионального образования в области искусств, интегрированные с образовательными программами основного общего образования, по укрупненной группе направлений подготовки и специальностей (профессий) «52.00.00 ИЗОБРАЗИТЕЛЬНОЕ И ПРИКЛАДНЫЕ ВИДЫ ИСКУССТВ»
услуги (работы)</t>
  </si>
  <si>
    <t>Объем субсидий на финансовое обеспечение выполнения соответствующей государственной работы</t>
  </si>
  <si>
    <t xml:space="preserve">Объем субсидий на финансовое обеспечение выполнения соответствующей государственной работы </t>
  </si>
  <si>
    <t xml:space="preserve">единица </t>
  </si>
  <si>
    <t>Объем собранной информации</t>
  </si>
  <si>
    <t>Количество отчетов</t>
  </si>
  <si>
    <t xml:space="preserve">Сбор, обработка, систематизация и накопление информации при определении кадастровой стоимости </t>
  </si>
  <si>
    <t xml:space="preserve">Проведение прикладных научных исследований </t>
  </si>
  <si>
    <t xml:space="preserve"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          </t>
  </si>
  <si>
    <t>штуки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</si>
  <si>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</si>
  <si>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</si>
  <si>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</si>
  <si>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</si>
  <si>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</si>
  <si>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</si>
  <si>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</si>
  <si>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</si>
  <si>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</si>
  <si>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</si>
  <si>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</si>
  <si>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</si>
  <si>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</si>
  <si>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13.16.</t>
  </si>
  <si>
    <t>13.17.</t>
  </si>
  <si>
    <t>13.18.</t>
  </si>
  <si>
    <t>13.19.</t>
  </si>
  <si>
    <t>13.20.</t>
  </si>
  <si>
    <t>13.21.</t>
  </si>
  <si>
    <t>13.22.</t>
  </si>
  <si>
    <t>13.23.</t>
  </si>
  <si>
    <t>13.24.</t>
  </si>
  <si>
    <t>количество обучающихся</t>
  </si>
  <si>
    <t>число посещений</t>
  </si>
  <si>
    <t>число обращений</t>
  </si>
  <si>
    <t>число пациенто-дней</t>
  </si>
  <si>
    <t>число пациентов</t>
  </si>
  <si>
    <t>количество койко-дней</t>
  </si>
  <si>
    <t>количество полетных часов</t>
  </si>
  <si>
    <t>количество мероприятий</t>
  </si>
  <si>
    <t>количество выполненных работ</t>
  </si>
  <si>
    <t>условная единица продукта, переработки (в перерасчете на 1 литр цельной крови)</t>
  </si>
  <si>
    <t>отчет</t>
  </si>
  <si>
    <t>колиграмм</t>
  </si>
  <si>
    <t>квадратный метр</t>
  </si>
  <si>
    <t>количество освидетельствований</t>
  </si>
  <si>
    <t>количество исследований</t>
  </si>
  <si>
    <t>количество экспертиз</t>
  </si>
  <si>
    <t>Реализация основных профессиональных образовательных программ среднего профессионального образования –  программ подготовки специалистов среднего звена</t>
  </si>
  <si>
    <t>Реализация дополнительных профессиональных образовательных программ повышения квалификации</t>
  </si>
  <si>
    <t xml:space="preserve">Первичная медико-санитарная помощь, не включенная в базовую программу обязательного медицинского страхования </t>
  </si>
  <si>
    <t>Паллиативная медицинская помощь (число посещений)</t>
  </si>
  <si>
    <t>Первичная медико-санитарная помощь, не включенная в базовую программу обязательного медицинского страхования (число пациенто-дней)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</si>
  <si>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(число пациенто-дней)</t>
  </si>
  <si>
    <t>Специализированная медицинская помощь (за исключением высокотехнологичной медицинской помощи), не включенная в базовую программу обязательного медицинского страхования, по профилям (число пациентов)</t>
  </si>
  <si>
    <t>Паллиативная медицинская помощь (количество койко-дней)</t>
  </si>
  <si>
    <t>Санаторно-курортное лечение (количество койко-дней)</t>
  </si>
  <si>
    <t>Организация круглосуточного приема, содержания, выхаживания и воспитания детей (количество койко-дней)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</si>
  <si>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(число пациентов)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</si>
  <si>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 (количество полетных часов)</t>
  </si>
  <si>
    <t>Обеспечение мероприятий, направленных на охрану и укрепление здоровья (количество мероприятий)</t>
  </si>
  <si>
    <t>Оказание медицинской помощи при проведении официальных физкультурных, спортивных и массово спортивно-зрелищных мероприятий в соответствии с распорядительными документами субъекта Российской Федерации (количество выполненных работ)</t>
  </si>
  <si>
    <t>Заготовка, хранение, транспортировка и обеспечение безопасности донорской крови и ее компонентов (условная единица продукта, переработки (в перерасчете на 1 литр цельной крови)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</si>
  <si>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 (количество мероприятий)</t>
  </si>
  <si>
    <t>Формирование, освежение, выпуск и содержание (обслуживание) резерва лекарственных средств для медицинского применения и медицинских изделий (отчет)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</si>
  <si>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(вес обработанных в дезинфекционных камерах вещей из очага (килограмм)</t>
  </si>
  <si>
    <t>Организация и проведение заключительной и камерной дезинфекции, дезинсекции, дератизации в очагах инфекционных и паразитарных заболеваний и в условиях чрезвычайной ситуации (площадь обработанных очагов (квадратный метр)</t>
  </si>
  <si>
    <t>Медицинское освидетельствование на состояние опьянения (алкогольного, наркотического или иного токсического) (количество освидетельствований)</t>
  </si>
  <si>
    <t>Судебно-медицинская экспертиза (количество исследований)</t>
  </si>
  <si>
    <t>Судебно-психиатрическая экспертиза (количество экспертиз)</t>
  </si>
  <si>
    <t>Обеспечение готовности к своевременному и эффективному оказанию медицинской помощи, ликвидации эпидемических очагов при стихийных бедствиях, авариях, катастрофах и эпидемиях и ликвидация медико-санитарных последствий чрезвычайных ситуаций в Российской Федерации и за рубежом (отчет)</t>
  </si>
  <si>
    <t>14.3.</t>
  </si>
  <si>
    <t>14.4.</t>
  </si>
  <si>
    <t>14.5.</t>
  </si>
  <si>
    <t>14.6.</t>
  </si>
  <si>
    <t>14.7.</t>
  </si>
  <si>
    <t>14.8.</t>
  </si>
  <si>
    <t>14.9.</t>
  </si>
  <si>
    <t>14.10.</t>
  </si>
  <si>
    <t>14.11.</t>
  </si>
  <si>
    <t>14.12.</t>
  </si>
  <si>
    <t>14.13.</t>
  </si>
  <si>
    <t>14.14.</t>
  </si>
  <si>
    <t>14.15.</t>
  </si>
  <si>
    <t>14.16.</t>
  </si>
  <si>
    <t>Социально-бытовые</t>
  </si>
  <si>
    <t>тыс. рублей</t>
  </si>
  <si>
    <t>Социально-медицинские</t>
  </si>
  <si>
    <t>Социально-психологические</t>
  </si>
  <si>
    <t>Социально-педагогические</t>
  </si>
  <si>
    <t>Социально-трудовые</t>
  </si>
  <si>
    <t>Социально-правовые</t>
  </si>
  <si>
    <t>Услуги в целях повышения коммуникативного потенциала получателей социальных услуг</t>
  </si>
  <si>
    <t>Срочные социальные услуги</t>
  </si>
  <si>
    <t>Организация ритуальных услуг и содержание мест захоронения</t>
  </si>
  <si>
    <t>Работа : 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</si>
  <si>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Санаторно-курортное лечение</t>
  </si>
  <si>
    <t>Образовательные услуги</t>
  </si>
  <si>
    <t>Услуги спорта</t>
  </si>
  <si>
    <t>Обеспечение участия в официальных физкультурных  мероприятий</t>
  </si>
  <si>
    <t>Проведение занятий физкультурно-спортивной направленности по месту проживания граждан</t>
  </si>
  <si>
    <t>тыс. рублей.</t>
  </si>
  <si>
    <t xml:space="preserve">Оформление и выдача ветеринарных сопроводительных документов         </t>
  </si>
  <si>
    <t>Организация предоствления государственных и муниципальных услуг в многофункциональных центрах предоставления государственных и муниципальных услуг</t>
  </si>
  <si>
    <t>Количество услуг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</si>
  <si>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</si>
  <si>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</si>
  <si>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</si>
  <si>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</si>
  <si>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</si>
  <si>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</si>
  <si>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</si>
  <si>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</si>
  <si>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</si>
  <si>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</si>
  <si>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</si>
  <si>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</si>
  <si>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</si>
  <si>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Реализация дополнительных предпрофессиональных программ в области физической культуры и спорта</t>
  </si>
  <si>
    <t>человек/час</t>
  </si>
  <si>
    <t>Спортивная подготовка по олимпийским видам спорта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</si>
  <si>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</si>
  <si>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</si>
  <si>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лиц с интеллектуальными нарушениями</t>
  </si>
  <si>
    <t>Спортивная подготовка по спорту глухих</t>
  </si>
  <si>
    <t>Спортивная подготовка по спорту слепых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</si>
  <si>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 "49.00.00 ФИЗИЧЕСКАЯ КУЛЬТУРА И СПОРТ" углубленной подготовки в училищах олимпийского резерва</t>
  </si>
  <si>
    <t>Пропаганда физической культуры, спорта и здорового образа жизни</t>
  </si>
  <si>
    <t>-</t>
  </si>
  <si>
    <t>Организация мероприятий по подготовке спортивных сборных команд</t>
  </si>
  <si>
    <t>штук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</si>
  <si>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</si>
  <si>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Организация и обеспечение подготовки спортивного резерва</t>
  </si>
  <si>
    <t>Обеспечение доступа к объектам спорта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</si>
  <si>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«49.00.00 Физическая культура и спорт» углубленной подготовки в училищах олимпийского резерва</t>
  </si>
  <si>
    <t>Организация и проведение физкультурных и спортивных мероприятий в рамках Всероссийского физкультурно-спортивного комплекса «Готов к труду и обороне»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</si>
</sst>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3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top" wrapText="1"/>
    </xf>
    <xf numFmtId="3" fontId="1" fillId="5" borderId="8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164" fontId="1" fillId="0" borderId="0" xfId="1" applyNumberFormat="1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top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3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8" fillId="5" borderId="1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" fontId="8" fillId="0" borderId="3" xfId="0" applyNumberFormat="1" applyFont="1" applyBorder="1" applyAlignment="1">
      <alignment horizontal="center" vertical="center" wrapText="1"/>
    </xf>
    <xf numFmtId="16" fontId="8" fillId="0" borderId="4" xfId="0" applyNumberFormat="1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16" fontId="1" fillId="0" borderId="3" xfId="0" applyNumberFormat="1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" fontId="1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16" fontId="1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4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H420" sqref="H420"/>
    </sheetView>
  </sheetViews>
  <sheetFormatPr defaultRowHeight="15.75" x14ac:dyDescent="0.25"/>
  <cols>
    <col min="1" max="1" width="8.5703125" style="4" customWidth="1"/>
    <col min="2" max="2" width="55.7109375" style="1" customWidth="1"/>
    <col min="3" max="3" width="42.28515625" style="1" customWidth="1"/>
    <col min="4" max="4" width="23.85546875" style="1" customWidth="1"/>
    <col min="5" max="5" width="19.85546875" style="2" customWidth="1"/>
    <col min="6" max="6" width="16.85546875" style="2" customWidth="1"/>
    <col min="7" max="7" width="16.5703125" style="3" customWidth="1"/>
    <col min="8" max="8" width="14.28515625" style="3" customWidth="1"/>
    <col min="9" max="9" width="15" customWidth="1"/>
  </cols>
  <sheetData>
    <row r="1" spans="1:9" ht="82.5" customHeight="1" x14ac:dyDescent="0.25">
      <c r="A1" s="120" t="s">
        <v>3</v>
      </c>
      <c r="B1" s="120"/>
      <c r="C1" s="120"/>
      <c r="D1" s="120"/>
      <c r="E1" s="120"/>
      <c r="F1" s="120"/>
      <c r="G1" s="120"/>
      <c r="H1" s="120"/>
      <c r="I1" s="120"/>
    </row>
    <row r="2" spans="1:9" ht="19.5" customHeight="1" x14ac:dyDescent="0.25">
      <c r="A2" s="121"/>
      <c r="B2" s="121"/>
      <c r="C2" s="121"/>
      <c r="D2" s="121"/>
      <c r="E2" s="121"/>
      <c r="F2" s="121"/>
      <c r="G2" s="121"/>
      <c r="H2" s="121"/>
      <c r="I2" s="121"/>
    </row>
    <row r="3" spans="1:9" ht="68.25" customHeight="1" x14ac:dyDescent="0.25">
      <c r="A3" s="128" t="s">
        <v>0</v>
      </c>
      <c r="B3" s="128" t="s">
        <v>1</v>
      </c>
      <c r="C3" s="128" t="s">
        <v>8</v>
      </c>
      <c r="D3" s="128" t="s">
        <v>10</v>
      </c>
      <c r="E3" s="128" t="s">
        <v>12</v>
      </c>
      <c r="F3" s="128"/>
      <c r="G3" s="129" t="s">
        <v>15</v>
      </c>
      <c r="H3" s="122" t="s">
        <v>2</v>
      </c>
      <c r="I3" s="123"/>
    </row>
    <row r="4" spans="1:9" ht="69" customHeight="1" x14ac:dyDescent="0.25">
      <c r="A4" s="128"/>
      <c r="B4" s="128"/>
      <c r="C4" s="128"/>
      <c r="D4" s="128"/>
      <c r="E4" s="12" t="s">
        <v>13</v>
      </c>
      <c r="F4" s="12" t="s">
        <v>14</v>
      </c>
      <c r="G4" s="129"/>
      <c r="H4" s="12" t="s">
        <v>87</v>
      </c>
      <c r="I4" s="12" t="s">
        <v>86</v>
      </c>
    </row>
    <row r="5" spans="1:9" ht="28.5" customHeight="1" x14ac:dyDescent="0.25">
      <c r="A5" s="9" t="s">
        <v>4</v>
      </c>
      <c r="B5" s="100" t="s">
        <v>5</v>
      </c>
      <c r="C5" s="101"/>
      <c r="D5" s="101"/>
      <c r="E5" s="101"/>
      <c r="F5" s="101"/>
      <c r="G5" s="101"/>
      <c r="H5" s="101"/>
      <c r="I5" s="102"/>
    </row>
    <row r="6" spans="1:9" x14ac:dyDescent="0.25">
      <c r="A6" s="130" t="s">
        <v>6</v>
      </c>
      <c r="B6" s="107" t="s">
        <v>171</v>
      </c>
      <c r="C6" s="53" t="s">
        <v>220</v>
      </c>
      <c r="D6" s="47" t="s">
        <v>104</v>
      </c>
      <c r="E6" s="48">
        <f>9340+3220</f>
        <v>12560</v>
      </c>
      <c r="F6" s="48">
        <f>12024+3290</f>
        <v>15314</v>
      </c>
      <c r="G6" s="49">
        <f>12927+3588</f>
        <v>16515</v>
      </c>
      <c r="H6" s="5">
        <f>G6/E6*100</f>
        <v>131.48885350318471</v>
      </c>
      <c r="I6" s="5">
        <f>G6/F6*100</f>
        <v>107.84249706151235</v>
      </c>
    </row>
    <row r="7" spans="1:9" ht="74.25" customHeight="1" x14ac:dyDescent="0.25">
      <c r="A7" s="131"/>
      <c r="B7" s="108"/>
      <c r="C7" s="53" t="s">
        <v>92</v>
      </c>
      <c r="D7" s="50" t="s">
        <v>438</v>
      </c>
      <c r="E7" s="51">
        <v>13108.6</v>
      </c>
      <c r="F7" s="51">
        <v>12901.2</v>
      </c>
      <c r="G7" s="52">
        <v>12475.6</v>
      </c>
      <c r="H7" s="5">
        <f t="shared" ref="H7:H23" si="0">G7/E7*100</f>
        <v>95.171109042918388</v>
      </c>
      <c r="I7" s="5">
        <f t="shared" ref="I7:I26" si="1">G7/F7*100</f>
        <v>96.701082069884976</v>
      </c>
    </row>
    <row r="8" spans="1:9" x14ac:dyDescent="0.25">
      <c r="A8" s="103" t="s">
        <v>7</v>
      </c>
      <c r="B8" s="107" t="s">
        <v>178</v>
      </c>
      <c r="C8" s="53" t="s">
        <v>179</v>
      </c>
      <c r="D8" s="47" t="s">
        <v>104</v>
      </c>
      <c r="E8" s="48">
        <v>4750</v>
      </c>
      <c r="F8" s="48">
        <v>5089</v>
      </c>
      <c r="G8" s="49">
        <v>5497</v>
      </c>
      <c r="H8" s="5">
        <f t="shared" si="0"/>
        <v>115.72631578947367</v>
      </c>
      <c r="I8" s="5">
        <f t="shared" si="1"/>
        <v>108.01729219886029</v>
      </c>
    </row>
    <row r="9" spans="1:9" s="8" customFormat="1" ht="67.5" customHeight="1" x14ac:dyDescent="0.25">
      <c r="A9" s="104"/>
      <c r="B9" s="108"/>
      <c r="C9" s="53" t="s">
        <v>92</v>
      </c>
      <c r="D9" s="50" t="s">
        <v>438</v>
      </c>
      <c r="E9" s="51">
        <v>3854.8</v>
      </c>
      <c r="F9" s="51">
        <v>3875.1</v>
      </c>
      <c r="G9" s="52">
        <v>3717.9</v>
      </c>
      <c r="H9" s="5">
        <f t="shared" si="0"/>
        <v>96.448583584102934</v>
      </c>
      <c r="I9" s="5">
        <f t="shared" si="1"/>
        <v>95.943330494696909</v>
      </c>
    </row>
    <row r="10" spans="1:9" s="8" customFormat="1" x14ac:dyDescent="0.25">
      <c r="A10" s="103" t="s">
        <v>204</v>
      </c>
      <c r="B10" s="105" t="s">
        <v>205</v>
      </c>
      <c r="C10" s="53" t="s">
        <v>206</v>
      </c>
      <c r="D10" s="47" t="s">
        <v>104</v>
      </c>
      <c r="E10" s="48">
        <v>41825</v>
      </c>
      <c r="F10" s="48">
        <v>41825</v>
      </c>
      <c r="G10" s="49">
        <v>42795</v>
      </c>
      <c r="H10" s="5">
        <f t="shared" si="0"/>
        <v>102.31918708906156</v>
      </c>
      <c r="I10" s="5">
        <f t="shared" si="1"/>
        <v>102.31918708906156</v>
      </c>
    </row>
    <row r="11" spans="1:9" s="8" customFormat="1" ht="67.5" customHeight="1" x14ac:dyDescent="0.25">
      <c r="A11" s="104"/>
      <c r="B11" s="106"/>
      <c r="C11" s="53" t="s">
        <v>92</v>
      </c>
      <c r="D11" s="50" t="s">
        <v>438</v>
      </c>
      <c r="E11" s="51">
        <v>6060.8</v>
      </c>
      <c r="F11" s="51">
        <v>6328.6</v>
      </c>
      <c r="G11" s="52">
        <v>6069.5</v>
      </c>
      <c r="H11" s="5">
        <f t="shared" si="0"/>
        <v>100.14354540654699</v>
      </c>
      <c r="I11" s="5">
        <f t="shared" si="1"/>
        <v>95.905887558069708</v>
      </c>
    </row>
    <row r="12" spans="1:9" s="8" customFormat="1" x14ac:dyDescent="0.25">
      <c r="A12" s="103" t="s">
        <v>207</v>
      </c>
      <c r="B12" s="105" t="s">
        <v>172</v>
      </c>
      <c r="C12" s="53" t="s">
        <v>184</v>
      </c>
      <c r="D12" s="50" t="s">
        <v>104</v>
      </c>
      <c r="E12" s="48">
        <v>68200</v>
      </c>
      <c r="F12" s="48">
        <v>68200</v>
      </c>
      <c r="G12" s="49">
        <v>70735</v>
      </c>
      <c r="H12" s="5">
        <f t="shared" si="0"/>
        <v>103.71700879765396</v>
      </c>
      <c r="I12" s="5">
        <f t="shared" si="1"/>
        <v>103.71700879765396</v>
      </c>
    </row>
    <row r="13" spans="1:9" s="8" customFormat="1" ht="67.5" customHeight="1" x14ac:dyDescent="0.25">
      <c r="A13" s="104"/>
      <c r="B13" s="106"/>
      <c r="C13" s="53" t="s">
        <v>92</v>
      </c>
      <c r="D13" s="50" t="s">
        <v>438</v>
      </c>
      <c r="E13" s="51">
        <v>8847.7000000000007</v>
      </c>
      <c r="F13" s="51">
        <v>8723.2999999999993</v>
      </c>
      <c r="G13" s="52">
        <v>8340.7000000000007</v>
      </c>
      <c r="H13" s="5">
        <f t="shared" si="0"/>
        <v>94.26969720944426</v>
      </c>
      <c r="I13" s="5">
        <f t="shared" si="1"/>
        <v>95.61404514346637</v>
      </c>
    </row>
    <row r="14" spans="1:9" ht="31.5" x14ac:dyDescent="0.25">
      <c r="A14" s="103" t="s">
        <v>208</v>
      </c>
      <c r="B14" s="107" t="s">
        <v>173</v>
      </c>
      <c r="C14" s="53" t="s">
        <v>209</v>
      </c>
      <c r="D14" s="50" t="s">
        <v>104</v>
      </c>
      <c r="E14" s="48">
        <v>5656</v>
      </c>
      <c r="F14" s="48">
        <v>7212</v>
      </c>
      <c r="G14" s="49">
        <v>7448</v>
      </c>
      <c r="H14" s="5">
        <f t="shared" si="0"/>
        <v>131.68316831683168</v>
      </c>
      <c r="I14" s="5">
        <f t="shared" si="1"/>
        <v>103.27232390460344</v>
      </c>
    </row>
    <row r="15" spans="1:9" s="8" customFormat="1" ht="66" customHeight="1" x14ac:dyDescent="0.25">
      <c r="A15" s="104"/>
      <c r="B15" s="108"/>
      <c r="C15" s="53" t="s">
        <v>92</v>
      </c>
      <c r="D15" s="50" t="s">
        <v>438</v>
      </c>
      <c r="E15" s="51">
        <v>7705.7</v>
      </c>
      <c r="F15" s="51">
        <v>7994.3</v>
      </c>
      <c r="G15" s="52">
        <v>7680.3</v>
      </c>
      <c r="H15" s="5">
        <f t="shared" si="0"/>
        <v>99.670373879076536</v>
      </c>
      <c r="I15" s="5">
        <f t="shared" si="1"/>
        <v>96.072201443528513</v>
      </c>
    </row>
    <row r="16" spans="1:9" s="8" customFormat="1" ht="31.5" x14ac:dyDescent="0.25">
      <c r="A16" s="103" t="s">
        <v>210</v>
      </c>
      <c r="B16" s="107" t="s">
        <v>211</v>
      </c>
      <c r="C16" s="53" t="s">
        <v>212</v>
      </c>
      <c r="D16" s="50" t="s">
        <v>104</v>
      </c>
      <c r="E16" s="48">
        <v>451</v>
      </c>
      <c r="F16" s="48">
        <v>451</v>
      </c>
      <c r="G16" s="49">
        <v>474</v>
      </c>
      <c r="H16" s="5">
        <f t="shared" si="0"/>
        <v>105.09977827050999</v>
      </c>
      <c r="I16" s="5">
        <f t="shared" si="1"/>
        <v>105.09977827050999</v>
      </c>
    </row>
    <row r="17" spans="1:9" s="8" customFormat="1" ht="66" customHeight="1" x14ac:dyDescent="0.25">
      <c r="A17" s="104"/>
      <c r="B17" s="108"/>
      <c r="C17" s="53" t="s">
        <v>92</v>
      </c>
      <c r="D17" s="50" t="s">
        <v>438</v>
      </c>
      <c r="E17" s="51">
        <v>1301.5</v>
      </c>
      <c r="F17" s="51">
        <v>981.6</v>
      </c>
      <c r="G17" s="52">
        <v>943.6</v>
      </c>
      <c r="H17" s="5">
        <f t="shared" si="0"/>
        <v>72.500960430272769</v>
      </c>
      <c r="I17" s="5">
        <f t="shared" si="1"/>
        <v>96.128769356153214</v>
      </c>
    </row>
    <row r="18" spans="1:9" s="8" customFormat="1" x14ac:dyDescent="0.25">
      <c r="A18" s="103" t="s">
        <v>213</v>
      </c>
      <c r="B18" s="107" t="s">
        <v>214</v>
      </c>
      <c r="C18" s="50" t="s">
        <v>215</v>
      </c>
      <c r="D18" s="50" t="s">
        <v>104</v>
      </c>
      <c r="E18" s="48">
        <v>89</v>
      </c>
      <c r="F18" s="48">
        <v>73</v>
      </c>
      <c r="G18" s="49">
        <v>73</v>
      </c>
      <c r="H18" s="5">
        <f t="shared" si="0"/>
        <v>82.022471910112358</v>
      </c>
      <c r="I18" s="5">
        <f t="shared" si="1"/>
        <v>100</v>
      </c>
    </row>
    <row r="19" spans="1:9" s="8" customFormat="1" ht="66" customHeight="1" x14ac:dyDescent="0.25">
      <c r="A19" s="104"/>
      <c r="B19" s="108"/>
      <c r="C19" s="53" t="s">
        <v>92</v>
      </c>
      <c r="D19" s="50" t="s">
        <v>438</v>
      </c>
      <c r="E19" s="51">
        <v>2045</v>
      </c>
      <c r="F19" s="51">
        <v>2383.6</v>
      </c>
      <c r="G19" s="52">
        <v>2300.3000000000002</v>
      </c>
      <c r="H19" s="5">
        <f t="shared" si="0"/>
        <v>112.48410757946212</v>
      </c>
      <c r="I19" s="5">
        <f t="shared" si="1"/>
        <v>96.50528612183254</v>
      </c>
    </row>
    <row r="20" spans="1:9" s="8" customFormat="1" ht="31.5" x14ac:dyDescent="0.25">
      <c r="A20" s="103" t="s">
        <v>216</v>
      </c>
      <c r="B20" s="107" t="s">
        <v>134</v>
      </c>
      <c r="C20" s="53" t="s">
        <v>9</v>
      </c>
      <c r="D20" s="50" t="s">
        <v>223</v>
      </c>
      <c r="E20" s="48">
        <v>283179</v>
      </c>
      <c r="F20" s="51">
        <v>283977.8</v>
      </c>
      <c r="G20" s="49">
        <v>275718</v>
      </c>
      <c r="H20" s="5">
        <f t="shared" si="0"/>
        <v>97.365270729821063</v>
      </c>
      <c r="I20" s="5">
        <f t="shared" si="1"/>
        <v>97.091392355317922</v>
      </c>
    </row>
    <row r="21" spans="1:9" s="8" customFormat="1" ht="66" customHeight="1" x14ac:dyDescent="0.25">
      <c r="A21" s="104"/>
      <c r="B21" s="108"/>
      <c r="C21" s="53" t="s">
        <v>92</v>
      </c>
      <c r="D21" s="50" t="s">
        <v>438</v>
      </c>
      <c r="E21" s="54">
        <v>179287.7</v>
      </c>
      <c r="F21" s="51">
        <v>179787.7</v>
      </c>
      <c r="G21" s="52">
        <v>179287.9</v>
      </c>
      <c r="H21" s="5">
        <f t="shared" si="0"/>
        <v>100.00011155254933</v>
      </c>
      <c r="I21" s="5">
        <f t="shared" si="1"/>
        <v>99.722005454210702</v>
      </c>
    </row>
    <row r="22" spans="1:9" s="8" customFormat="1" ht="31.5" x14ac:dyDescent="0.25">
      <c r="A22" s="103" t="s">
        <v>217</v>
      </c>
      <c r="B22" s="107" t="s">
        <v>218</v>
      </c>
      <c r="C22" s="53" t="s">
        <v>9</v>
      </c>
      <c r="D22" s="50" t="s">
        <v>222</v>
      </c>
      <c r="E22" s="48">
        <v>1218</v>
      </c>
      <c r="F22" s="48">
        <v>1035</v>
      </c>
      <c r="G22" s="49">
        <v>1073</v>
      </c>
      <c r="H22" s="5">
        <f t="shared" si="0"/>
        <v>88.095238095238088</v>
      </c>
      <c r="I22" s="5">
        <f t="shared" si="1"/>
        <v>103.67149758454106</v>
      </c>
    </row>
    <row r="23" spans="1:9" s="8" customFormat="1" ht="66" customHeight="1" x14ac:dyDescent="0.25">
      <c r="A23" s="104"/>
      <c r="B23" s="108"/>
      <c r="C23" s="53" t="s">
        <v>92</v>
      </c>
      <c r="D23" s="50" t="s">
        <v>438</v>
      </c>
      <c r="E23" s="51">
        <v>2136.1999999999998</v>
      </c>
      <c r="F23" s="51">
        <v>1818.2</v>
      </c>
      <c r="G23" s="51">
        <v>1571.5</v>
      </c>
      <c r="H23" s="5">
        <f t="shared" si="0"/>
        <v>73.565209250070225</v>
      </c>
      <c r="I23" s="5">
        <f t="shared" si="1"/>
        <v>86.431635683643165</v>
      </c>
    </row>
    <row r="24" spans="1:9" ht="31.5" x14ac:dyDescent="0.25">
      <c r="A24" s="103" t="s">
        <v>219</v>
      </c>
      <c r="B24" s="107" t="s">
        <v>136</v>
      </c>
      <c r="C24" s="53" t="s">
        <v>9</v>
      </c>
      <c r="D24" s="50" t="s">
        <v>221</v>
      </c>
      <c r="E24" s="51">
        <v>0</v>
      </c>
      <c r="F24" s="51">
        <v>454.47399999999999</v>
      </c>
      <c r="G24" s="51">
        <v>454.47399999999999</v>
      </c>
      <c r="H24" s="5"/>
      <c r="I24" s="5">
        <f t="shared" si="1"/>
        <v>100</v>
      </c>
    </row>
    <row r="25" spans="1:9" ht="63" x14ac:dyDescent="0.25">
      <c r="A25" s="104"/>
      <c r="B25" s="108"/>
      <c r="C25" s="53" t="s">
        <v>92</v>
      </c>
      <c r="D25" s="50" t="s">
        <v>438</v>
      </c>
      <c r="E25" s="51">
        <v>0</v>
      </c>
      <c r="F25" s="51">
        <v>104660.9</v>
      </c>
      <c r="G25" s="52">
        <v>98641.8</v>
      </c>
      <c r="H25" s="5"/>
      <c r="I25" s="5">
        <f t="shared" si="1"/>
        <v>94.248950658746494</v>
      </c>
    </row>
    <row r="26" spans="1:9" x14ac:dyDescent="0.25">
      <c r="A26" s="10"/>
      <c r="B26" s="98" t="s">
        <v>16</v>
      </c>
      <c r="C26" s="99"/>
      <c r="D26" s="27" t="s">
        <v>438</v>
      </c>
      <c r="E26" s="45">
        <f>E7+E9+E11+E13+E15+E17+E19+E21+E23+E25</f>
        <v>224348.00000000003</v>
      </c>
      <c r="F26" s="45">
        <f t="shared" ref="F26:G26" si="2">F7+F9+F11+F13+F15+F17+F19+F21+F23+F25</f>
        <v>329454.5</v>
      </c>
      <c r="G26" s="45">
        <f t="shared" si="2"/>
        <v>321029.09999999998</v>
      </c>
      <c r="H26" s="29">
        <f>G26/E26*100</f>
        <v>143.09425535329038</v>
      </c>
      <c r="I26" s="29">
        <f t="shared" si="1"/>
        <v>97.442621059964267</v>
      </c>
    </row>
    <row r="27" spans="1:9" s="8" customFormat="1" ht="30" customHeight="1" x14ac:dyDescent="0.25">
      <c r="A27" s="9" t="s">
        <v>18</v>
      </c>
      <c r="B27" s="100" t="s">
        <v>60</v>
      </c>
      <c r="C27" s="101"/>
      <c r="D27" s="101"/>
      <c r="E27" s="101"/>
      <c r="F27" s="101"/>
      <c r="G27" s="101"/>
      <c r="H27" s="101"/>
      <c r="I27" s="102"/>
    </row>
    <row r="28" spans="1:9" s="8" customFormat="1" ht="63" x14ac:dyDescent="0.25">
      <c r="A28" s="95" t="s">
        <v>19</v>
      </c>
      <c r="B28" s="96" t="s">
        <v>224</v>
      </c>
      <c r="C28" s="55" t="s">
        <v>225</v>
      </c>
      <c r="D28" s="37" t="s">
        <v>192</v>
      </c>
      <c r="E28" s="48">
        <v>8</v>
      </c>
      <c r="F28" s="48">
        <v>5</v>
      </c>
      <c r="G28" s="48">
        <v>5</v>
      </c>
      <c r="H28" s="5">
        <f>G28/E28*100</f>
        <v>62.5</v>
      </c>
      <c r="I28" s="5">
        <f>G28/F28*100</f>
        <v>100</v>
      </c>
    </row>
    <row r="29" spans="1:9" s="8" customFormat="1" ht="63" x14ac:dyDescent="0.25">
      <c r="A29" s="95"/>
      <c r="B29" s="96"/>
      <c r="C29" s="36" t="s">
        <v>92</v>
      </c>
      <c r="D29" s="37" t="s">
        <v>438</v>
      </c>
      <c r="E29" s="51">
        <v>7000</v>
      </c>
      <c r="F29" s="51">
        <v>4664</v>
      </c>
      <c r="G29" s="51">
        <v>4664</v>
      </c>
      <c r="H29" s="5">
        <f>G29/E29*100</f>
        <v>66.628571428571419</v>
      </c>
      <c r="I29" s="5">
        <f>G29/F29*100</f>
        <v>100</v>
      </c>
    </row>
    <row r="30" spans="1:9" s="8" customFormat="1" x14ac:dyDescent="0.25">
      <c r="A30" s="10"/>
      <c r="B30" s="98" t="s">
        <v>16</v>
      </c>
      <c r="C30" s="99"/>
      <c r="D30" s="27" t="s">
        <v>438</v>
      </c>
      <c r="E30" s="45">
        <f>E29</f>
        <v>7000</v>
      </c>
      <c r="F30" s="45">
        <f t="shared" ref="F30:G30" si="3">F29</f>
        <v>4664</v>
      </c>
      <c r="G30" s="45">
        <f t="shared" si="3"/>
        <v>4664</v>
      </c>
      <c r="H30" s="29">
        <f>G30/E30*100</f>
        <v>66.628571428571419</v>
      </c>
      <c r="I30" s="29">
        <f>G30/F30*100</f>
        <v>100</v>
      </c>
    </row>
    <row r="31" spans="1:9" s="11" customFormat="1" ht="31.5" customHeight="1" x14ac:dyDescent="0.25">
      <c r="A31" s="9" t="s">
        <v>21</v>
      </c>
      <c r="B31" s="100" t="s">
        <v>55</v>
      </c>
      <c r="C31" s="101"/>
      <c r="D31" s="101"/>
      <c r="E31" s="101"/>
      <c r="F31" s="101"/>
      <c r="G31" s="101"/>
      <c r="H31" s="101"/>
      <c r="I31" s="102"/>
    </row>
    <row r="32" spans="1:9" s="11" customFormat="1" x14ac:dyDescent="0.25">
      <c r="A32" s="95" t="s">
        <v>22</v>
      </c>
      <c r="B32" s="132" t="s">
        <v>455</v>
      </c>
      <c r="C32" s="64" t="s">
        <v>456</v>
      </c>
      <c r="D32" s="90" t="s">
        <v>104</v>
      </c>
      <c r="E32" s="57">
        <v>885360</v>
      </c>
      <c r="F32" s="57">
        <v>899486</v>
      </c>
      <c r="G32" s="57">
        <v>1088739</v>
      </c>
      <c r="H32" s="58">
        <f>G32/E32*100</f>
        <v>122.97133369476822</v>
      </c>
      <c r="I32" s="58">
        <f>G32/F32*100</f>
        <v>121.04012736162653</v>
      </c>
    </row>
    <row r="33" spans="1:9" s="11" customFormat="1" ht="63" x14ac:dyDescent="0.25">
      <c r="A33" s="95"/>
      <c r="B33" s="133"/>
      <c r="C33" s="89" t="s">
        <v>92</v>
      </c>
      <c r="D33" s="90" t="s">
        <v>438</v>
      </c>
      <c r="E33" s="58">
        <v>393380.6</v>
      </c>
      <c r="F33" s="58">
        <v>404447.8</v>
      </c>
      <c r="G33" s="58">
        <v>404447.6</v>
      </c>
      <c r="H33" s="58">
        <f t="shared" ref="H33:H34" si="4">G33/E33*100</f>
        <v>102.81330599424578</v>
      </c>
      <c r="I33" s="58">
        <f t="shared" ref="I33:I34" si="5">G33/F33*100</f>
        <v>99.999950549860813</v>
      </c>
    </row>
    <row r="34" spans="1:9" s="11" customFormat="1" x14ac:dyDescent="0.25">
      <c r="A34" s="10"/>
      <c r="B34" s="98" t="s">
        <v>16</v>
      </c>
      <c r="C34" s="99"/>
      <c r="D34" s="27" t="s">
        <v>438</v>
      </c>
      <c r="E34" s="62">
        <f>E33</f>
        <v>393380.6</v>
      </c>
      <c r="F34" s="62">
        <f t="shared" ref="F34:G34" si="6">F33</f>
        <v>404447.8</v>
      </c>
      <c r="G34" s="62">
        <f t="shared" si="6"/>
        <v>404447.6</v>
      </c>
      <c r="H34" s="62">
        <f t="shared" si="4"/>
        <v>102.81330599424578</v>
      </c>
      <c r="I34" s="62">
        <f t="shared" si="5"/>
        <v>99.999950549860813</v>
      </c>
    </row>
    <row r="35" spans="1:9" s="11" customFormat="1" ht="33" customHeight="1" x14ac:dyDescent="0.25">
      <c r="A35" s="9" t="s">
        <v>23</v>
      </c>
      <c r="B35" s="100" t="s">
        <v>17</v>
      </c>
      <c r="C35" s="101"/>
      <c r="D35" s="101"/>
      <c r="E35" s="101"/>
      <c r="F35" s="101"/>
      <c r="G35" s="101"/>
      <c r="H35" s="101"/>
      <c r="I35" s="102"/>
    </row>
    <row r="36" spans="1:9" s="11" customFormat="1" ht="31.5" x14ac:dyDescent="0.25">
      <c r="A36" s="95" t="s">
        <v>24</v>
      </c>
      <c r="B36" s="132" t="s">
        <v>360</v>
      </c>
      <c r="C36" s="64" t="s">
        <v>9</v>
      </c>
      <c r="D36" s="91" t="s">
        <v>361</v>
      </c>
      <c r="E36" s="57">
        <v>181243.22396576323</v>
      </c>
      <c r="F36" s="57">
        <v>181243.22396576323</v>
      </c>
      <c r="G36" s="92">
        <v>254103</v>
      </c>
      <c r="H36" s="58">
        <f>G36/E36*100</f>
        <v>140.19999999999996</v>
      </c>
      <c r="I36" s="58">
        <f>G36/F36*100</f>
        <v>140.19999999999996</v>
      </c>
    </row>
    <row r="37" spans="1:9" s="11" customFormat="1" ht="63" x14ac:dyDescent="0.25">
      <c r="A37" s="95"/>
      <c r="B37" s="133"/>
      <c r="C37" s="83" t="s">
        <v>92</v>
      </c>
      <c r="D37" s="84" t="s">
        <v>438</v>
      </c>
      <c r="E37" s="58">
        <v>140399.76999999999</v>
      </c>
      <c r="F37" s="58">
        <v>140399.76999999999</v>
      </c>
      <c r="G37" s="58">
        <v>140337.44</v>
      </c>
      <c r="H37" s="58">
        <f t="shared" ref="H37:H40" si="7">G37/E37*100</f>
        <v>99.955605340379122</v>
      </c>
      <c r="I37" s="58">
        <f t="shared" ref="I37:I40" si="8">G37/F37*100</f>
        <v>99.955605340379122</v>
      </c>
    </row>
    <row r="38" spans="1:9" s="11" customFormat="1" ht="31.5" x14ac:dyDescent="0.25">
      <c r="A38" s="126" t="s">
        <v>25</v>
      </c>
      <c r="B38" s="124" t="s">
        <v>454</v>
      </c>
      <c r="C38" s="64" t="s">
        <v>9</v>
      </c>
      <c r="D38" s="91" t="s">
        <v>361</v>
      </c>
      <c r="E38" s="57">
        <v>3450621.8951241951</v>
      </c>
      <c r="F38" s="57">
        <v>3450621.8951241951</v>
      </c>
      <c r="G38" s="60">
        <v>3750826</v>
      </c>
      <c r="H38" s="58">
        <f t="shared" si="7"/>
        <v>108.7</v>
      </c>
      <c r="I38" s="58">
        <f t="shared" si="8"/>
        <v>108.7</v>
      </c>
    </row>
    <row r="39" spans="1:9" s="11" customFormat="1" ht="63" x14ac:dyDescent="0.25">
      <c r="A39" s="126"/>
      <c r="B39" s="124"/>
      <c r="C39" s="83" t="s">
        <v>92</v>
      </c>
      <c r="D39" s="84" t="s">
        <v>438</v>
      </c>
      <c r="E39" s="58">
        <v>141810.82999999999</v>
      </c>
      <c r="F39" s="58">
        <v>141810.82999999999</v>
      </c>
      <c r="G39" s="58">
        <v>141747.9</v>
      </c>
      <c r="H39" s="58">
        <f t="shared" si="7"/>
        <v>99.955623981609875</v>
      </c>
      <c r="I39" s="58">
        <f t="shared" si="8"/>
        <v>99.955623981609875</v>
      </c>
    </row>
    <row r="40" spans="1:9" s="11" customFormat="1" x14ac:dyDescent="0.25">
      <c r="A40" s="10"/>
      <c r="B40" s="98" t="s">
        <v>16</v>
      </c>
      <c r="C40" s="99"/>
      <c r="D40" s="27" t="s">
        <v>438</v>
      </c>
      <c r="E40" s="62">
        <f>E37+E39</f>
        <v>282210.59999999998</v>
      </c>
      <c r="F40" s="62">
        <f t="shared" ref="F40:G40" si="9">F37+F39</f>
        <v>282210.59999999998</v>
      </c>
      <c r="G40" s="62">
        <f t="shared" si="9"/>
        <v>282085.33999999997</v>
      </c>
      <c r="H40" s="62">
        <f t="shared" si="7"/>
        <v>99.955614707597789</v>
      </c>
      <c r="I40" s="62">
        <f t="shared" si="8"/>
        <v>99.955614707597789</v>
      </c>
    </row>
    <row r="41" spans="1:9" s="11" customFormat="1" ht="26.25" customHeight="1" x14ac:dyDescent="0.25">
      <c r="A41" s="9" t="s">
        <v>27</v>
      </c>
      <c r="B41" s="100" t="s">
        <v>20</v>
      </c>
      <c r="C41" s="101"/>
      <c r="D41" s="101"/>
      <c r="E41" s="101"/>
      <c r="F41" s="101"/>
      <c r="G41" s="101"/>
      <c r="H41" s="101"/>
      <c r="I41" s="102"/>
    </row>
    <row r="42" spans="1:9" s="11" customFormat="1" ht="31.5" x14ac:dyDescent="0.25">
      <c r="A42" s="109" t="s">
        <v>29</v>
      </c>
      <c r="B42" s="110" t="s">
        <v>136</v>
      </c>
      <c r="C42" s="55" t="s">
        <v>182</v>
      </c>
      <c r="D42" s="40" t="s">
        <v>176</v>
      </c>
      <c r="E42" s="21">
        <v>2.5259999999999998</v>
      </c>
      <c r="F42" s="21">
        <v>2.5259999999999998</v>
      </c>
      <c r="G42" s="21">
        <v>2.5259999999999998</v>
      </c>
      <c r="H42" s="5">
        <f>G42/E42*100</f>
        <v>100</v>
      </c>
      <c r="I42" s="5">
        <f>G42/F42*100</f>
        <v>100</v>
      </c>
    </row>
    <row r="43" spans="1:9" s="11" customFormat="1" ht="31.5" x14ac:dyDescent="0.25">
      <c r="A43" s="109"/>
      <c r="B43" s="125"/>
      <c r="C43" s="55" t="s">
        <v>183</v>
      </c>
      <c r="D43" s="40" t="s">
        <v>176</v>
      </c>
      <c r="E43" s="21">
        <v>5.03</v>
      </c>
      <c r="F43" s="21">
        <v>5.03</v>
      </c>
      <c r="G43" s="5">
        <v>5.03</v>
      </c>
      <c r="H43" s="5">
        <f>G43/E43*100</f>
        <v>100</v>
      </c>
      <c r="I43" s="5">
        <f>G43/F43*100</f>
        <v>100</v>
      </c>
    </row>
    <row r="44" spans="1:9" s="11" customFormat="1" ht="63" x14ac:dyDescent="0.25">
      <c r="A44" s="109"/>
      <c r="B44" s="111"/>
      <c r="C44" s="36" t="s">
        <v>92</v>
      </c>
      <c r="D44" s="13" t="s">
        <v>438</v>
      </c>
      <c r="E44" s="21">
        <v>8738.7000000000007</v>
      </c>
      <c r="F44" s="21">
        <v>8217.7000000000007</v>
      </c>
      <c r="G44" s="5">
        <v>8217.7000000000007</v>
      </c>
      <c r="H44" s="5">
        <f t="shared" ref="H44:H73" si="10">G44/E44*100</f>
        <v>94.038014807694509</v>
      </c>
      <c r="I44" s="5">
        <f t="shared" ref="I44:I73" si="11">G44/F44*100</f>
        <v>100</v>
      </c>
    </row>
    <row r="45" spans="1:9" s="11" customFormat="1" ht="19.5" customHeight="1" x14ac:dyDescent="0.25">
      <c r="A45" s="109" t="s">
        <v>30</v>
      </c>
      <c r="B45" s="110" t="s">
        <v>177</v>
      </c>
      <c r="C45" s="55" t="s">
        <v>203</v>
      </c>
      <c r="D45" s="42" t="s">
        <v>104</v>
      </c>
      <c r="E45" s="6">
        <v>4615</v>
      </c>
      <c r="F45" s="6">
        <v>4615</v>
      </c>
      <c r="G45" s="6">
        <v>4615</v>
      </c>
      <c r="H45" s="5">
        <f t="shared" si="10"/>
        <v>100</v>
      </c>
      <c r="I45" s="5">
        <f t="shared" si="11"/>
        <v>100</v>
      </c>
    </row>
    <row r="46" spans="1:9" s="11" customFormat="1" ht="63" x14ac:dyDescent="0.25">
      <c r="A46" s="109"/>
      <c r="B46" s="111"/>
      <c r="C46" s="36" t="s">
        <v>92</v>
      </c>
      <c r="D46" s="37" t="s">
        <v>438</v>
      </c>
      <c r="E46" s="21">
        <v>806.8</v>
      </c>
      <c r="F46" s="21">
        <v>650.70000000000005</v>
      </c>
      <c r="G46" s="21">
        <v>650.70000000000005</v>
      </c>
      <c r="H46" s="5">
        <f t="shared" si="10"/>
        <v>80.651958353991077</v>
      </c>
      <c r="I46" s="5">
        <f t="shared" si="11"/>
        <v>100</v>
      </c>
    </row>
    <row r="47" spans="1:9" s="11" customFormat="1" x14ac:dyDescent="0.25">
      <c r="A47" s="109" t="s">
        <v>163</v>
      </c>
      <c r="B47" s="110" t="s">
        <v>178</v>
      </c>
      <c r="C47" s="55" t="s">
        <v>179</v>
      </c>
      <c r="D47" s="42" t="s">
        <v>104</v>
      </c>
      <c r="E47" s="44">
        <v>40</v>
      </c>
      <c r="F47" s="44">
        <v>41</v>
      </c>
      <c r="G47" s="44">
        <v>41</v>
      </c>
      <c r="H47" s="5">
        <f t="shared" si="10"/>
        <v>102.49999999999999</v>
      </c>
      <c r="I47" s="5">
        <f t="shared" si="11"/>
        <v>100</v>
      </c>
    </row>
    <row r="48" spans="1:9" s="11" customFormat="1" ht="47.25" x14ac:dyDescent="0.25">
      <c r="A48" s="109"/>
      <c r="B48" s="125"/>
      <c r="C48" s="55" t="s">
        <v>180</v>
      </c>
      <c r="D48" s="42" t="s">
        <v>181</v>
      </c>
      <c r="E48" s="44">
        <v>1655</v>
      </c>
      <c r="F48" s="44">
        <v>1676</v>
      </c>
      <c r="G48" s="44">
        <v>1676</v>
      </c>
      <c r="H48" s="5">
        <f t="shared" si="10"/>
        <v>101.26888217522658</v>
      </c>
      <c r="I48" s="5">
        <f t="shared" si="11"/>
        <v>100</v>
      </c>
    </row>
    <row r="49" spans="1:9" s="11" customFormat="1" ht="63" x14ac:dyDescent="0.25">
      <c r="A49" s="109"/>
      <c r="B49" s="111"/>
      <c r="C49" s="36" t="s">
        <v>92</v>
      </c>
      <c r="D49" s="37" t="s">
        <v>438</v>
      </c>
      <c r="E49" s="21">
        <v>259.89999999999998</v>
      </c>
      <c r="F49" s="21">
        <v>208.8</v>
      </c>
      <c r="G49" s="21">
        <v>208.8</v>
      </c>
      <c r="H49" s="5">
        <f t="shared" si="10"/>
        <v>80.338591766063885</v>
      </c>
      <c r="I49" s="5">
        <f t="shared" si="11"/>
        <v>100</v>
      </c>
    </row>
    <row r="50" spans="1:9" s="11" customFormat="1" ht="15.75" customHeight="1" x14ac:dyDescent="0.25">
      <c r="A50" s="109" t="s">
        <v>164</v>
      </c>
      <c r="B50" s="110" t="s">
        <v>172</v>
      </c>
      <c r="C50" s="41" t="s">
        <v>184</v>
      </c>
      <c r="D50" s="42" t="s">
        <v>104</v>
      </c>
      <c r="E50" s="44">
        <v>57100</v>
      </c>
      <c r="F50" s="44">
        <v>57100</v>
      </c>
      <c r="G50" s="44">
        <v>57100</v>
      </c>
      <c r="H50" s="5">
        <f t="shared" si="10"/>
        <v>100</v>
      </c>
      <c r="I50" s="5">
        <f t="shared" si="11"/>
        <v>100</v>
      </c>
    </row>
    <row r="51" spans="1:9" s="11" customFormat="1" ht="63" x14ac:dyDescent="0.25">
      <c r="A51" s="109"/>
      <c r="B51" s="111"/>
      <c r="C51" s="36" t="s">
        <v>92</v>
      </c>
      <c r="D51" s="37" t="s">
        <v>438</v>
      </c>
      <c r="E51" s="21">
        <v>153</v>
      </c>
      <c r="F51" s="21">
        <v>133.19999999999999</v>
      </c>
      <c r="G51" s="21">
        <v>133.19999999999999</v>
      </c>
      <c r="H51" s="5">
        <f t="shared" si="10"/>
        <v>87.058823529411754</v>
      </c>
      <c r="I51" s="5">
        <f t="shared" si="11"/>
        <v>100</v>
      </c>
    </row>
    <row r="52" spans="1:9" s="11" customFormat="1" ht="31.5" x14ac:dyDescent="0.25">
      <c r="A52" s="109" t="s">
        <v>165</v>
      </c>
      <c r="B52" s="110" t="s">
        <v>173</v>
      </c>
      <c r="C52" s="41" t="s">
        <v>185</v>
      </c>
      <c r="D52" s="42" t="s">
        <v>104</v>
      </c>
      <c r="E52" s="44">
        <v>244</v>
      </c>
      <c r="F52" s="44">
        <v>246</v>
      </c>
      <c r="G52" s="44">
        <v>246</v>
      </c>
      <c r="H52" s="5">
        <f t="shared" si="10"/>
        <v>100.81967213114753</v>
      </c>
      <c r="I52" s="5">
        <f t="shared" si="11"/>
        <v>100</v>
      </c>
    </row>
    <row r="53" spans="1:9" s="11" customFormat="1" ht="31.5" x14ac:dyDescent="0.25">
      <c r="A53" s="109"/>
      <c r="B53" s="125"/>
      <c r="C53" s="41" t="s">
        <v>186</v>
      </c>
      <c r="D53" s="42" t="s">
        <v>104</v>
      </c>
      <c r="E53" s="44">
        <v>6</v>
      </c>
      <c r="F53" s="44">
        <v>6</v>
      </c>
      <c r="G53" s="44">
        <v>6</v>
      </c>
      <c r="H53" s="5">
        <f t="shared" si="10"/>
        <v>100</v>
      </c>
      <c r="I53" s="5">
        <f t="shared" si="11"/>
        <v>100</v>
      </c>
    </row>
    <row r="54" spans="1:9" s="11" customFormat="1" ht="63" x14ac:dyDescent="0.25">
      <c r="A54" s="109"/>
      <c r="B54" s="111"/>
      <c r="C54" s="36" t="s">
        <v>92</v>
      </c>
      <c r="D54" s="37" t="s">
        <v>438</v>
      </c>
      <c r="E54" s="21">
        <v>153</v>
      </c>
      <c r="F54" s="21">
        <v>133.19999999999999</v>
      </c>
      <c r="G54" s="21">
        <v>133.19999999999999</v>
      </c>
      <c r="H54" s="5">
        <f t="shared" si="10"/>
        <v>87.058823529411754</v>
      </c>
      <c r="I54" s="5">
        <f t="shared" si="11"/>
        <v>100</v>
      </c>
    </row>
    <row r="55" spans="1:9" s="11" customFormat="1" ht="31.5" x14ac:dyDescent="0.25">
      <c r="A55" s="109" t="s">
        <v>166</v>
      </c>
      <c r="B55" s="110" t="s">
        <v>148</v>
      </c>
      <c r="C55" s="55" t="s">
        <v>187</v>
      </c>
      <c r="D55" s="42" t="s">
        <v>104</v>
      </c>
      <c r="E55" s="44">
        <v>1</v>
      </c>
      <c r="F55" s="44">
        <v>1</v>
      </c>
      <c r="G55" s="44">
        <v>1</v>
      </c>
      <c r="H55" s="5">
        <f t="shared" si="10"/>
        <v>100</v>
      </c>
      <c r="I55" s="5">
        <f t="shared" si="11"/>
        <v>100</v>
      </c>
    </row>
    <row r="56" spans="1:9" s="11" customFormat="1" ht="94.5" x14ac:dyDescent="0.25">
      <c r="A56" s="109"/>
      <c r="B56" s="125"/>
      <c r="C56" s="55" t="s">
        <v>188</v>
      </c>
      <c r="D56" s="42" t="s">
        <v>104</v>
      </c>
      <c r="E56" s="44">
        <v>200</v>
      </c>
      <c r="F56" s="44">
        <v>209</v>
      </c>
      <c r="G56" s="44">
        <v>209</v>
      </c>
      <c r="H56" s="5">
        <f t="shared" si="10"/>
        <v>104.5</v>
      </c>
      <c r="I56" s="5">
        <f t="shared" si="11"/>
        <v>100</v>
      </c>
    </row>
    <row r="57" spans="1:9" s="11" customFormat="1" ht="47.25" x14ac:dyDescent="0.25">
      <c r="A57" s="109"/>
      <c r="B57" s="125"/>
      <c r="C57" s="55" t="s">
        <v>189</v>
      </c>
      <c r="D57" s="42" t="s">
        <v>104</v>
      </c>
      <c r="E57" s="44">
        <v>1000</v>
      </c>
      <c r="F57" s="44">
        <v>1839</v>
      </c>
      <c r="G57" s="44">
        <v>1839</v>
      </c>
      <c r="H57" s="5">
        <f t="shared" si="10"/>
        <v>183.9</v>
      </c>
      <c r="I57" s="5">
        <f t="shared" si="11"/>
        <v>100</v>
      </c>
    </row>
    <row r="58" spans="1:9" s="11" customFormat="1" ht="157.5" x14ac:dyDescent="0.25">
      <c r="A58" s="109"/>
      <c r="B58" s="125"/>
      <c r="C58" s="55" t="s">
        <v>190</v>
      </c>
      <c r="D58" s="42" t="s">
        <v>104</v>
      </c>
      <c r="E58" s="44">
        <v>96</v>
      </c>
      <c r="F58" s="44">
        <v>96</v>
      </c>
      <c r="G58" s="44">
        <v>96</v>
      </c>
      <c r="H58" s="5">
        <f t="shared" si="10"/>
        <v>100</v>
      </c>
      <c r="I58" s="5">
        <f t="shared" si="11"/>
        <v>100</v>
      </c>
    </row>
    <row r="59" spans="1:9" s="11" customFormat="1" ht="63" x14ac:dyDescent="0.25">
      <c r="A59" s="109"/>
      <c r="B59" s="111"/>
      <c r="C59" s="36" t="s">
        <v>92</v>
      </c>
      <c r="D59" s="37" t="s">
        <v>438</v>
      </c>
      <c r="E59" s="21">
        <v>4643</v>
      </c>
      <c r="F59" s="21">
        <v>4259.8</v>
      </c>
      <c r="G59" s="21">
        <v>4259.8</v>
      </c>
      <c r="H59" s="5">
        <f t="shared" si="10"/>
        <v>91.74671548567737</v>
      </c>
      <c r="I59" s="5">
        <f t="shared" si="11"/>
        <v>100</v>
      </c>
    </row>
    <row r="60" spans="1:9" s="11" customFormat="1" x14ac:dyDescent="0.25">
      <c r="A60" s="109" t="s">
        <v>167</v>
      </c>
      <c r="B60" s="96" t="s">
        <v>174</v>
      </c>
      <c r="C60" s="41" t="s">
        <v>191</v>
      </c>
      <c r="D60" s="42" t="s">
        <v>192</v>
      </c>
      <c r="E60" s="44">
        <v>10</v>
      </c>
      <c r="F60" s="44">
        <v>10</v>
      </c>
      <c r="G60" s="44">
        <v>10</v>
      </c>
      <c r="H60" s="5">
        <f t="shared" si="10"/>
        <v>100</v>
      </c>
      <c r="I60" s="5">
        <f t="shared" si="11"/>
        <v>100</v>
      </c>
    </row>
    <row r="61" spans="1:9" s="11" customFormat="1" ht="78.75" x14ac:dyDescent="0.25">
      <c r="A61" s="109"/>
      <c r="B61" s="96"/>
      <c r="C61" s="36" t="s">
        <v>11</v>
      </c>
      <c r="D61" s="37" t="s">
        <v>438</v>
      </c>
      <c r="E61" s="21">
        <v>295.60000000000002</v>
      </c>
      <c r="F61" s="21">
        <v>295</v>
      </c>
      <c r="G61" s="21">
        <v>295</v>
      </c>
      <c r="H61" s="5">
        <f t="shared" si="10"/>
        <v>99.79702300405954</v>
      </c>
      <c r="I61" s="5">
        <f t="shared" si="11"/>
        <v>100</v>
      </c>
    </row>
    <row r="62" spans="1:9" s="11" customFormat="1" x14ac:dyDescent="0.25">
      <c r="A62" s="109" t="s">
        <v>168</v>
      </c>
      <c r="B62" s="96" t="s">
        <v>193</v>
      </c>
      <c r="C62" s="41" t="s">
        <v>194</v>
      </c>
      <c r="D62" s="42" t="s">
        <v>192</v>
      </c>
      <c r="E62" s="43">
        <v>790</v>
      </c>
      <c r="F62" s="43">
        <v>790</v>
      </c>
      <c r="G62" s="43">
        <v>790</v>
      </c>
      <c r="H62" s="5">
        <f t="shared" si="10"/>
        <v>100</v>
      </c>
      <c r="I62" s="5">
        <f t="shared" si="11"/>
        <v>100</v>
      </c>
    </row>
    <row r="63" spans="1:9" s="11" customFormat="1" ht="63" x14ac:dyDescent="0.25">
      <c r="A63" s="109"/>
      <c r="B63" s="96"/>
      <c r="C63" s="41" t="s">
        <v>195</v>
      </c>
      <c r="D63" s="42" t="s">
        <v>192</v>
      </c>
      <c r="E63" s="44">
        <v>40</v>
      </c>
      <c r="F63" s="44">
        <v>40</v>
      </c>
      <c r="G63" s="44">
        <v>40</v>
      </c>
      <c r="H63" s="5">
        <f t="shared" si="10"/>
        <v>100</v>
      </c>
      <c r="I63" s="5">
        <f t="shared" si="11"/>
        <v>100</v>
      </c>
    </row>
    <row r="64" spans="1:9" s="11" customFormat="1" ht="63" x14ac:dyDescent="0.25">
      <c r="A64" s="109"/>
      <c r="B64" s="96"/>
      <c r="C64" s="41" t="s">
        <v>196</v>
      </c>
      <c r="D64" s="42" t="s">
        <v>192</v>
      </c>
      <c r="E64" s="44">
        <v>30</v>
      </c>
      <c r="F64" s="44">
        <v>30</v>
      </c>
      <c r="G64" s="44">
        <v>30</v>
      </c>
      <c r="H64" s="5">
        <f t="shared" si="10"/>
        <v>100</v>
      </c>
      <c r="I64" s="5">
        <f t="shared" si="11"/>
        <v>100</v>
      </c>
    </row>
    <row r="65" spans="1:9" s="11" customFormat="1" ht="63" x14ac:dyDescent="0.25">
      <c r="A65" s="109"/>
      <c r="B65" s="96"/>
      <c r="C65" s="41" t="s">
        <v>197</v>
      </c>
      <c r="D65" s="42" t="s">
        <v>192</v>
      </c>
      <c r="E65" s="44">
        <v>2000</v>
      </c>
      <c r="F65" s="44">
        <v>2000</v>
      </c>
      <c r="G65" s="44">
        <v>2000</v>
      </c>
      <c r="H65" s="5">
        <f t="shared" si="10"/>
        <v>100</v>
      </c>
      <c r="I65" s="5">
        <f t="shared" si="11"/>
        <v>100</v>
      </c>
    </row>
    <row r="66" spans="1:9" s="11" customFormat="1" ht="78.75" x14ac:dyDescent="0.25">
      <c r="A66" s="109"/>
      <c r="B66" s="96"/>
      <c r="C66" s="36" t="s">
        <v>11</v>
      </c>
      <c r="D66" s="37" t="s">
        <v>438</v>
      </c>
      <c r="E66" s="21">
        <v>2078.1</v>
      </c>
      <c r="F66" s="21">
        <v>1998.8</v>
      </c>
      <c r="G66" s="21">
        <v>1998.8</v>
      </c>
      <c r="H66" s="5">
        <f t="shared" si="10"/>
        <v>96.184014243780382</v>
      </c>
      <c r="I66" s="5">
        <f t="shared" si="11"/>
        <v>100</v>
      </c>
    </row>
    <row r="67" spans="1:9" s="11" customFormat="1" ht="31.5" x14ac:dyDescent="0.25">
      <c r="A67" s="116" t="s">
        <v>169</v>
      </c>
      <c r="B67" s="96" t="s">
        <v>198</v>
      </c>
      <c r="C67" s="55" t="s">
        <v>199</v>
      </c>
      <c r="D67" s="37" t="s">
        <v>104</v>
      </c>
      <c r="E67" s="44">
        <v>25</v>
      </c>
      <c r="F67" s="44">
        <v>25</v>
      </c>
      <c r="G67" s="44">
        <v>25</v>
      </c>
      <c r="H67" s="5">
        <f t="shared" si="10"/>
        <v>100</v>
      </c>
      <c r="I67" s="5">
        <f t="shared" si="11"/>
        <v>100</v>
      </c>
    </row>
    <row r="68" spans="1:9" s="11" customFormat="1" ht="47.25" x14ac:dyDescent="0.25">
      <c r="A68" s="127"/>
      <c r="B68" s="96"/>
      <c r="C68" s="55" t="s">
        <v>200</v>
      </c>
      <c r="D68" s="37" t="s">
        <v>104</v>
      </c>
      <c r="E68" s="44">
        <v>250</v>
      </c>
      <c r="F68" s="44">
        <v>250</v>
      </c>
      <c r="G68" s="44">
        <v>250</v>
      </c>
      <c r="H68" s="5">
        <f t="shared" si="10"/>
        <v>100</v>
      </c>
      <c r="I68" s="5">
        <f t="shared" si="11"/>
        <v>100</v>
      </c>
    </row>
    <row r="69" spans="1:9" s="11" customFormat="1" ht="63" x14ac:dyDescent="0.25">
      <c r="A69" s="117"/>
      <c r="B69" s="96"/>
      <c r="C69" s="36" t="s">
        <v>92</v>
      </c>
      <c r="D69" s="37" t="s">
        <v>438</v>
      </c>
      <c r="E69" s="21">
        <v>52.7</v>
      </c>
      <c r="F69" s="21">
        <v>52.1</v>
      </c>
      <c r="G69" s="21">
        <v>52.1</v>
      </c>
      <c r="H69" s="5">
        <f t="shared" si="10"/>
        <v>98.861480075901326</v>
      </c>
      <c r="I69" s="5">
        <f t="shared" si="11"/>
        <v>100</v>
      </c>
    </row>
    <row r="70" spans="1:9" s="11" customFormat="1" ht="47.25" x14ac:dyDescent="0.25">
      <c r="A70" s="116" t="s">
        <v>170</v>
      </c>
      <c r="B70" s="96" t="s">
        <v>175</v>
      </c>
      <c r="C70" s="41" t="s">
        <v>201</v>
      </c>
      <c r="D70" s="37" t="s">
        <v>104</v>
      </c>
      <c r="E70" s="44">
        <v>400</v>
      </c>
      <c r="F70" s="44">
        <v>575</v>
      </c>
      <c r="G70" s="44">
        <v>575</v>
      </c>
      <c r="H70" s="5">
        <f t="shared" si="10"/>
        <v>143.75</v>
      </c>
      <c r="I70" s="5">
        <f t="shared" si="11"/>
        <v>100</v>
      </c>
    </row>
    <row r="71" spans="1:9" s="11" customFormat="1" ht="63" x14ac:dyDescent="0.25">
      <c r="A71" s="117"/>
      <c r="B71" s="96"/>
      <c r="C71" s="36" t="s">
        <v>92</v>
      </c>
      <c r="D71" s="37" t="s">
        <v>438</v>
      </c>
      <c r="E71" s="21">
        <v>21262.9</v>
      </c>
      <c r="F71" s="21">
        <v>17975</v>
      </c>
      <c r="G71" s="21">
        <v>17975</v>
      </c>
      <c r="H71" s="5">
        <f t="shared" si="10"/>
        <v>84.536916413095113</v>
      </c>
      <c r="I71" s="5">
        <f t="shared" si="11"/>
        <v>100</v>
      </c>
    </row>
    <row r="72" spans="1:9" s="11" customFormat="1" ht="34.5" customHeight="1" x14ac:dyDescent="0.25">
      <c r="A72" s="35"/>
      <c r="B72" s="114" t="s">
        <v>202</v>
      </c>
      <c r="C72" s="115"/>
      <c r="D72" s="37" t="s">
        <v>438</v>
      </c>
      <c r="E72" s="21">
        <f>1422.5+21.4+3775.5</f>
        <v>5219.3999999999996</v>
      </c>
      <c r="F72" s="21">
        <f>1351.4+20.3+3132.8</f>
        <v>4504.5</v>
      </c>
      <c r="G72" s="21">
        <f>1351.4+20.3+3132.8</f>
        <v>4504.5</v>
      </c>
      <c r="H72" s="5">
        <f t="shared" si="10"/>
        <v>86.303023336015642</v>
      </c>
      <c r="I72" s="5">
        <f t="shared" si="11"/>
        <v>100</v>
      </c>
    </row>
    <row r="73" spans="1:9" s="11" customFormat="1" x14ac:dyDescent="0.25">
      <c r="A73" s="10"/>
      <c r="B73" s="98" t="s">
        <v>16</v>
      </c>
      <c r="C73" s="99"/>
      <c r="D73" s="27" t="s">
        <v>438</v>
      </c>
      <c r="E73" s="45">
        <f>E44+E46+E49+E51+E54+E59+E61+E66+E69+E71+E72</f>
        <v>43663.1</v>
      </c>
      <c r="F73" s="45">
        <f t="shared" ref="F73:G73" si="12">F44+F46+F49+F51+F54+F59+F61+F66+F69+F71+F72</f>
        <v>38428.800000000003</v>
      </c>
      <c r="G73" s="45">
        <f t="shared" si="12"/>
        <v>38428.800000000003</v>
      </c>
      <c r="H73" s="29">
        <f t="shared" si="10"/>
        <v>88.01207426866165</v>
      </c>
      <c r="I73" s="29">
        <f t="shared" si="11"/>
        <v>100</v>
      </c>
    </row>
    <row r="74" spans="1:9" s="11" customFormat="1" ht="30" customHeight="1" x14ac:dyDescent="0.25">
      <c r="A74" s="9" t="s">
        <v>31</v>
      </c>
      <c r="B74" s="100" t="s">
        <v>61</v>
      </c>
      <c r="C74" s="101"/>
      <c r="D74" s="101"/>
      <c r="E74" s="101"/>
      <c r="F74" s="101"/>
      <c r="G74" s="101"/>
      <c r="H74" s="101"/>
      <c r="I74" s="102"/>
    </row>
    <row r="75" spans="1:9" s="11" customFormat="1" ht="30.75" customHeight="1" x14ac:dyDescent="0.25">
      <c r="A75" s="95" t="s">
        <v>32</v>
      </c>
      <c r="B75" s="110" t="s">
        <v>358</v>
      </c>
      <c r="C75" s="75" t="s">
        <v>356</v>
      </c>
      <c r="D75" s="76" t="s">
        <v>355</v>
      </c>
      <c r="E75" s="77"/>
      <c r="F75" s="77">
        <v>42</v>
      </c>
      <c r="G75" s="77">
        <v>42</v>
      </c>
      <c r="H75" s="58"/>
      <c r="I75" s="80">
        <f>G75/F75*100</f>
        <v>100</v>
      </c>
    </row>
    <row r="76" spans="1:9" s="11" customFormat="1" ht="63" x14ac:dyDescent="0.25">
      <c r="A76" s="95"/>
      <c r="B76" s="111"/>
      <c r="C76" s="79" t="s">
        <v>353</v>
      </c>
      <c r="D76" s="76" t="s">
        <v>438</v>
      </c>
      <c r="E76" s="78"/>
      <c r="F76" s="78">
        <v>1345.8</v>
      </c>
      <c r="G76" s="78">
        <v>1345.8</v>
      </c>
      <c r="H76" s="58"/>
      <c r="I76" s="80">
        <f t="shared" ref="I76:I79" si="13">G76/F76*100</f>
        <v>100</v>
      </c>
    </row>
    <row r="77" spans="1:9" s="11" customFormat="1" x14ac:dyDescent="0.25">
      <c r="A77" s="126" t="s">
        <v>33</v>
      </c>
      <c r="B77" s="110" t="s">
        <v>359</v>
      </c>
      <c r="C77" s="79" t="s">
        <v>357</v>
      </c>
      <c r="D77" s="76" t="s">
        <v>192</v>
      </c>
      <c r="E77" s="77">
        <v>10</v>
      </c>
      <c r="F77" s="77">
        <v>10</v>
      </c>
      <c r="G77" s="77">
        <v>10</v>
      </c>
      <c r="H77" s="58">
        <f t="shared" ref="H77:H79" si="14">G77/E77*100</f>
        <v>100</v>
      </c>
      <c r="I77" s="80">
        <f t="shared" si="13"/>
        <v>100</v>
      </c>
    </row>
    <row r="78" spans="1:9" s="11" customFormat="1" ht="63" x14ac:dyDescent="0.25">
      <c r="A78" s="126"/>
      <c r="B78" s="111"/>
      <c r="C78" s="79" t="s">
        <v>354</v>
      </c>
      <c r="D78" s="76" t="s">
        <v>438</v>
      </c>
      <c r="E78" s="78">
        <v>180</v>
      </c>
      <c r="F78" s="78">
        <v>180</v>
      </c>
      <c r="G78" s="78">
        <v>180</v>
      </c>
      <c r="H78" s="58">
        <f t="shared" si="14"/>
        <v>100</v>
      </c>
      <c r="I78" s="80">
        <f t="shared" si="13"/>
        <v>100</v>
      </c>
    </row>
    <row r="79" spans="1:9" s="11" customFormat="1" x14ac:dyDescent="0.25">
      <c r="A79" s="10"/>
      <c r="B79" s="98" t="s">
        <v>16</v>
      </c>
      <c r="C79" s="99"/>
      <c r="D79" s="27" t="s">
        <v>438</v>
      </c>
      <c r="E79" s="62">
        <f>E76+E78</f>
        <v>180</v>
      </c>
      <c r="F79" s="62">
        <f t="shared" ref="F79:G79" si="15">F76+F78</f>
        <v>1525.8</v>
      </c>
      <c r="G79" s="62">
        <f t="shared" si="15"/>
        <v>1525.8</v>
      </c>
      <c r="H79" s="62">
        <f t="shared" si="14"/>
        <v>847.66666666666663</v>
      </c>
      <c r="I79" s="81">
        <f t="shared" si="13"/>
        <v>100</v>
      </c>
    </row>
    <row r="80" spans="1:9" s="11" customFormat="1" ht="30.75" customHeight="1" x14ac:dyDescent="0.25">
      <c r="A80" s="9" t="s">
        <v>34</v>
      </c>
      <c r="B80" s="100" t="s">
        <v>26</v>
      </c>
      <c r="C80" s="101"/>
      <c r="D80" s="101"/>
      <c r="E80" s="101"/>
      <c r="F80" s="101"/>
      <c r="G80" s="101"/>
      <c r="H80" s="101"/>
      <c r="I80" s="102"/>
    </row>
    <row r="81" spans="1:9" s="11" customFormat="1" ht="47.25" x14ac:dyDescent="0.25">
      <c r="A81" s="95" t="s">
        <v>35</v>
      </c>
      <c r="B81" s="124" t="s">
        <v>256</v>
      </c>
      <c r="C81" s="64" t="s">
        <v>257</v>
      </c>
      <c r="D81" s="56" t="s">
        <v>258</v>
      </c>
      <c r="E81" s="59">
        <v>179.9</v>
      </c>
      <c r="F81" s="59">
        <v>179.9</v>
      </c>
      <c r="G81" s="59">
        <v>179.9</v>
      </c>
      <c r="H81" s="58">
        <f>G81/E81*100</f>
        <v>100</v>
      </c>
      <c r="I81" s="58">
        <f>G81/F81*100</f>
        <v>100</v>
      </c>
    </row>
    <row r="82" spans="1:9" s="11" customFormat="1" ht="63" x14ac:dyDescent="0.25">
      <c r="A82" s="95"/>
      <c r="B82" s="124"/>
      <c r="C82" s="63" t="s">
        <v>92</v>
      </c>
      <c r="D82" s="56" t="s">
        <v>438</v>
      </c>
      <c r="E82" s="59">
        <v>527.1</v>
      </c>
      <c r="F82" s="59">
        <v>527.1</v>
      </c>
      <c r="G82" s="58">
        <v>527.1</v>
      </c>
      <c r="H82" s="58">
        <f t="shared" ref="H82:H137" si="16">G82/E82*100</f>
        <v>100</v>
      </c>
      <c r="I82" s="58">
        <f t="shared" ref="I82:I137" si="17">G82/F82*100</f>
        <v>100</v>
      </c>
    </row>
    <row r="83" spans="1:9" s="11" customFormat="1" ht="31.5" x14ac:dyDescent="0.25">
      <c r="A83" s="95" t="s">
        <v>36</v>
      </c>
      <c r="B83" s="124" t="s">
        <v>256</v>
      </c>
      <c r="C83" s="64" t="s">
        <v>259</v>
      </c>
      <c r="D83" s="56" t="s">
        <v>258</v>
      </c>
      <c r="E83" s="59">
        <v>7588</v>
      </c>
      <c r="F83" s="59">
        <v>7588</v>
      </c>
      <c r="G83" s="59">
        <v>7588</v>
      </c>
      <c r="H83" s="58">
        <f t="shared" si="16"/>
        <v>100</v>
      </c>
      <c r="I83" s="58">
        <f t="shared" si="17"/>
        <v>100</v>
      </c>
    </row>
    <row r="84" spans="1:9" s="11" customFormat="1" ht="63" x14ac:dyDescent="0.25">
      <c r="A84" s="95"/>
      <c r="B84" s="124"/>
      <c r="C84" s="63" t="s">
        <v>92</v>
      </c>
      <c r="D84" s="56" t="s">
        <v>438</v>
      </c>
      <c r="E84" s="59">
        <v>7469.4</v>
      </c>
      <c r="F84" s="59">
        <v>7469.4</v>
      </c>
      <c r="G84" s="58">
        <v>7469.4</v>
      </c>
      <c r="H84" s="58">
        <f t="shared" si="16"/>
        <v>100</v>
      </c>
      <c r="I84" s="58">
        <f t="shared" si="17"/>
        <v>100</v>
      </c>
    </row>
    <row r="85" spans="1:9" s="11" customFormat="1" ht="94.5" x14ac:dyDescent="0.25">
      <c r="A85" s="95" t="s">
        <v>240</v>
      </c>
      <c r="B85" s="124" t="s">
        <v>256</v>
      </c>
      <c r="C85" s="64" t="s">
        <v>260</v>
      </c>
      <c r="D85" s="56" t="s">
        <v>104</v>
      </c>
      <c r="E85" s="57">
        <v>23</v>
      </c>
      <c r="F85" s="57">
        <v>23</v>
      </c>
      <c r="G85" s="57">
        <v>23</v>
      </c>
      <c r="H85" s="58">
        <f t="shared" si="16"/>
        <v>100</v>
      </c>
      <c r="I85" s="58">
        <f t="shared" si="17"/>
        <v>100</v>
      </c>
    </row>
    <row r="86" spans="1:9" s="11" customFormat="1" ht="63" x14ac:dyDescent="0.25">
      <c r="A86" s="95"/>
      <c r="B86" s="124"/>
      <c r="C86" s="63" t="s">
        <v>92</v>
      </c>
      <c r="D86" s="56" t="s">
        <v>438</v>
      </c>
      <c r="E86" s="59">
        <v>615</v>
      </c>
      <c r="F86" s="59">
        <v>615</v>
      </c>
      <c r="G86" s="58">
        <v>615</v>
      </c>
      <c r="H86" s="58">
        <f t="shared" si="16"/>
        <v>100</v>
      </c>
      <c r="I86" s="58">
        <f t="shared" si="17"/>
        <v>100</v>
      </c>
    </row>
    <row r="87" spans="1:9" s="11" customFormat="1" ht="47.25" x14ac:dyDescent="0.25">
      <c r="A87" s="95" t="s">
        <v>241</v>
      </c>
      <c r="B87" s="124" t="s">
        <v>256</v>
      </c>
      <c r="C87" s="64" t="s">
        <v>261</v>
      </c>
      <c r="D87" s="56" t="s">
        <v>258</v>
      </c>
      <c r="E87" s="59">
        <v>25395</v>
      </c>
      <c r="F87" s="59">
        <v>25395</v>
      </c>
      <c r="G87" s="59">
        <v>25395</v>
      </c>
      <c r="H87" s="58">
        <f t="shared" si="16"/>
        <v>100</v>
      </c>
      <c r="I87" s="58">
        <f t="shared" si="17"/>
        <v>100</v>
      </c>
    </row>
    <row r="88" spans="1:9" s="11" customFormat="1" ht="63" x14ac:dyDescent="0.25">
      <c r="A88" s="95"/>
      <c r="B88" s="124"/>
      <c r="C88" s="63" t="s">
        <v>92</v>
      </c>
      <c r="D88" s="56" t="s">
        <v>438</v>
      </c>
      <c r="E88" s="59">
        <v>10546.9</v>
      </c>
      <c r="F88" s="59">
        <v>10546.9</v>
      </c>
      <c r="G88" s="58">
        <v>10513.8</v>
      </c>
      <c r="H88" s="58">
        <f t="shared" si="16"/>
        <v>99.686163706871213</v>
      </c>
      <c r="I88" s="58">
        <f t="shared" si="17"/>
        <v>99.686163706871213</v>
      </c>
    </row>
    <row r="89" spans="1:9" s="11" customFormat="1" ht="31.5" x14ac:dyDescent="0.25">
      <c r="A89" s="95" t="s">
        <v>242</v>
      </c>
      <c r="B89" s="124" t="s">
        <v>256</v>
      </c>
      <c r="C89" s="64" t="s">
        <v>262</v>
      </c>
      <c r="D89" s="56" t="s">
        <v>104</v>
      </c>
      <c r="E89" s="57">
        <v>30</v>
      </c>
      <c r="F89" s="57">
        <v>30</v>
      </c>
      <c r="G89" s="57">
        <v>30</v>
      </c>
      <c r="H89" s="58">
        <f t="shared" si="16"/>
        <v>100</v>
      </c>
      <c r="I89" s="58">
        <f t="shared" si="17"/>
        <v>100</v>
      </c>
    </row>
    <row r="90" spans="1:9" s="11" customFormat="1" ht="63" x14ac:dyDescent="0.25">
      <c r="A90" s="95"/>
      <c r="B90" s="124"/>
      <c r="C90" s="63" t="s">
        <v>92</v>
      </c>
      <c r="D90" s="56" t="s">
        <v>438</v>
      </c>
      <c r="E90" s="59">
        <v>150</v>
      </c>
      <c r="F90" s="59">
        <v>150</v>
      </c>
      <c r="G90" s="58">
        <v>150</v>
      </c>
      <c r="H90" s="58">
        <f t="shared" si="16"/>
        <v>100</v>
      </c>
      <c r="I90" s="58">
        <f t="shared" si="17"/>
        <v>100</v>
      </c>
    </row>
    <row r="91" spans="1:9" s="11" customFormat="1" ht="63" x14ac:dyDescent="0.25">
      <c r="A91" s="95" t="s">
        <v>243</v>
      </c>
      <c r="B91" s="124" t="s">
        <v>256</v>
      </c>
      <c r="C91" s="64" t="s">
        <v>263</v>
      </c>
      <c r="D91" s="56" t="s">
        <v>104</v>
      </c>
      <c r="E91" s="57">
        <v>35</v>
      </c>
      <c r="F91" s="57">
        <v>35</v>
      </c>
      <c r="G91" s="57">
        <v>35</v>
      </c>
      <c r="H91" s="58">
        <f t="shared" si="16"/>
        <v>100</v>
      </c>
      <c r="I91" s="58">
        <f t="shared" si="17"/>
        <v>100</v>
      </c>
    </row>
    <row r="92" spans="1:9" s="11" customFormat="1" ht="63" x14ac:dyDescent="0.25">
      <c r="A92" s="95"/>
      <c r="B92" s="124"/>
      <c r="C92" s="63" t="s">
        <v>92</v>
      </c>
      <c r="D92" s="56" t="s">
        <v>438</v>
      </c>
      <c r="E92" s="59">
        <v>110.5</v>
      </c>
      <c r="F92" s="59">
        <v>110.5</v>
      </c>
      <c r="G92" s="58">
        <v>110.5</v>
      </c>
      <c r="H92" s="58">
        <f t="shared" si="16"/>
        <v>100</v>
      </c>
      <c r="I92" s="58">
        <f t="shared" si="17"/>
        <v>100</v>
      </c>
    </row>
    <row r="93" spans="1:9" s="11" customFormat="1" ht="63" x14ac:dyDescent="0.25">
      <c r="A93" s="95" t="s">
        <v>244</v>
      </c>
      <c r="B93" s="124" t="s">
        <v>256</v>
      </c>
      <c r="C93" s="64" t="s">
        <v>264</v>
      </c>
      <c r="D93" s="56" t="s">
        <v>104</v>
      </c>
      <c r="E93" s="57">
        <v>227</v>
      </c>
      <c r="F93" s="57">
        <v>227</v>
      </c>
      <c r="G93" s="57">
        <v>227</v>
      </c>
      <c r="H93" s="58">
        <f t="shared" si="16"/>
        <v>100</v>
      </c>
      <c r="I93" s="58">
        <f t="shared" si="17"/>
        <v>100</v>
      </c>
    </row>
    <row r="94" spans="1:9" s="11" customFormat="1" ht="63" x14ac:dyDescent="0.25">
      <c r="A94" s="95"/>
      <c r="B94" s="124"/>
      <c r="C94" s="63" t="s">
        <v>92</v>
      </c>
      <c r="D94" s="56" t="s">
        <v>438</v>
      </c>
      <c r="E94" s="59">
        <v>737.3</v>
      </c>
      <c r="F94" s="59">
        <v>737.3</v>
      </c>
      <c r="G94" s="58">
        <v>737.3</v>
      </c>
      <c r="H94" s="58">
        <f t="shared" si="16"/>
        <v>100</v>
      </c>
      <c r="I94" s="58">
        <f t="shared" si="17"/>
        <v>100</v>
      </c>
    </row>
    <row r="95" spans="1:9" s="11" customFormat="1" ht="78.75" x14ac:dyDescent="0.25">
      <c r="A95" s="95" t="s">
        <v>245</v>
      </c>
      <c r="B95" s="124" t="s">
        <v>256</v>
      </c>
      <c r="C95" s="64" t="s">
        <v>265</v>
      </c>
      <c r="D95" s="56" t="s">
        <v>266</v>
      </c>
      <c r="E95" s="58">
        <v>671042</v>
      </c>
      <c r="F95" s="58">
        <v>671042</v>
      </c>
      <c r="G95" s="58">
        <v>671042</v>
      </c>
      <c r="H95" s="58">
        <f t="shared" si="16"/>
        <v>100</v>
      </c>
      <c r="I95" s="58">
        <f t="shared" si="17"/>
        <v>100</v>
      </c>
    </row>
    <row r="96" spans="1:9" s="11" customFormat="1" ht="63" x14ac:dyDescent="0.25">
      <c r="A96" s="95"/>
      <c r="B96" s="124"/>
      <c r="C96" s="63" t="s">
        <v>92</v>
      </c>
      <c r="D96" s="56" t="s">
        <v>438</v>
      </c>
      <c r="E96" s="58">
        <v>648</v>
      </c>
      <c r="F96" s="58">
        <v>648</v>
      </c>
      <c r="G96" s="58">
        <v>648</v>
      </c>
      <c r="H96" s="58">
        <f t="shared" si="16"/>
        <v>100</v>
      </c>
      <c r="I96" s="58">
        <f t="shared" si="17"/>
        <v>100</v>
      </c>
    </row>
    <row r="97" spans="1:9" s="11" customFormat="1" ht="47.25" x14ac:dyDescent="0.25">
      <c r="A97" s="95" t="s">
        <v>246</v>
      </c>
      <c r="B97" s="124" t="s">
        <v>256</v>
      </c>
      <c r="C97" s="64" t="s">
        <v>267</v>
      </c>
      <c r="D97" s="56" t="s">
        <v>266</v>
      </c>
      <c r="E97" s="58">
        <v>647783</v>
      </c>
      <c r="F97" s="58">
        <v>647783</v>
      </c>
      <c r="G97" s="58">
        <v>647783</v>
      </c>
      <c r="H97" s="58">
        <f t="shared" si="16"/>
        <v>100</v>
      </c>
      <c r="I97" s="58">
        <f t="shared" si="17"/>
        <v>100</v>
      </c>
    </row>
    <row r="98" spans="1:9" s="11" customFormat="1" ht="63" x14ac:dyDescent="0.25">
      <c r="A98" s="95"/>
      <c r="B98" s="124"/>
      <c r="C98" s="63" t="s">
        <v>92</v>
      </c>
      <c r="D98" s="56" t="s">
        <v>438</v>
      </c>
      <c r="E98" s="59">
        <v>2204</v>
      </c>
      <c r="F98" s="59">
        <v>2204</v>
      </c>
      <c r="G98" s="58">
        <v>2204</v>
      </c>
      <c r="H98" s="58">
        <f t="shared" si="16"/>
        <v>100</v>
      </c>
      <c r="I98" s="58">
        <f t="shared" si="17"/>
        <v>100</v>
      </c>
    </row>
    <row r="99" spans="1:9" s="11" customFormat="1" ht="78.75" x14ac:dyDescent="0.25">
      <c r="A99" s="95" t="s">
        <v>247</v>
      </c>
      <c r="B99" s="124" t="s">
        <v>256</v>
      </c>
      <c r="C99" s="64" t="s">
        <v>268</v>
      </c>
      <c r="D99" s="56" t="s">
        <v>266</v>
      </c>
      <c r="E99" s="58">
        <v>20</v>
      </c>
      <c r="F99" s="58">
        <v>29.8</v>
      </c>
      <c r="G99" s="58">
        <v>29.8</v>
      </c>
      <c r="H99" s="58">
        <f t="shared" si="16"/>
        <v>149</v>
      </c>
      <c r="I99" s="58">
        <f t="shared" si="17"/>
        <v>100</v>
      </c>
    </row>
    <row r="100" spans="1:9" s="11" customFormat="1" ht="63" x14ac:dyDescent="0.25">
      <c r="A100" s="95"/>
      <c r="B100" s="124"/>
      <c r="C100" s="63" t="s">
        <v>92</v>
      </c>
      <c r="D100" s="56" t="s">
        <v>438</v>
      </c>
      <c r="E100" s="59">
        <v>508.2</v>
      </c>
      <c r="F100" s="59">
        <v>757.6</v>
      </c>
      <c r="G100" s="58">
        <v>757.6</v>
      </c>
      <c r="H100" s="58">
        <f t="shared" si="16"/>
        <v>149.07516725698545</v>
      </c>
      <c r="I100" s="58">
        <f t="shared" si="17"/>
        <v>100</v>
      </c>
    </row>
    <row r="101" spans="1:9" s="11" customFormat="1" ht="78.75" x14ac:dyDescent="0.25">
      <c r="A101" s="95" t="s">
        <v>248</v>
      </c>
      <c r="B101" s="124" t="s">
        <v>256</v>
      </c>
      <c r="C101" s="64" t="s">
        <v>269</v>
      </c>
      <c r="D101" s="56" t="s">
        <v>104</v>
      </c>
      <c r="E101" s="57">
        <v>24</v>
      </c>
      <c r="F101" s="57">
        <v>24</v>
      </c>
      <c r="G101" s="57">
        <v>24</v>
      </c>
      <c r="H101" s="58">
        <f t="shared" si="16"/>
        <v>100</v>
      </c>
      <c r="I101" s="58">
        <f t="shared" si="17"/>
        <v>100</v>
      </c>
    </row>
    <row r="102" spans="1:9" s="11" customFormat="1" ht="63" x14ac:dyDescent="0.25">
      <c r="A102" s="95"/>
      <c r="B102" s="124"/>
      <c r="C102" s="63" t="s">
        <v>92</v>
      </c>
      <c r="D102" s="56" t="s">
        <v>438</v>
      </c>
      <c r="E102" s="59">
        <v>15919.3</v>
      </c>
      <c r="F102" s="59">
        <v>15884.1</v>
      </c>
      <c r="G102" s="58">
        <v>15612.3</v>
      </c>
      <c r="H102" s="58">
        <f t="shared" si="16"/>
        <v>98.071523245368837</v>
      </c>
      <c r="I102" s="58">
        <f t="shared" si="17"/>
        <v>98.288854892628478</v>
      </c>
    </row>
    <row r="103" spans="1:9" s="11" customFormat="1" ht="47.25" x14ac:dyDescent="0.25">
      <c r="A103" s="95" t="s">
        <v>249</v>
      </c>
      <c r="B103" s="143" t="s">
        <v>270</v>
      </c>
      <c r="C103" s="39" t="s">
        <v>271</v>
      </c>
      <c r="D103" s="65" t="s">
        <v>266</v>
      </c>
      <c r="E103" s="59">
        <v>2234</v>
      </c>
      <c r="F103" s="59">
        <v>2234</v>
      </c>
      <c r="G103" s="59">
        <v>2234</v>
      </c>
      <c r="H103" s="58">
        <f t="shared" si="16"/>
        <v>100</v>
      </c>
      <c r="I103" s="58">
        <f t="shared" si="17"/>
        <v>100</v>
      </c>
    </row>
    <row r="104" spans="1:9" s="11" customFormat="1" ht="63" x14ac:dyDescent="0.25">
      <c r="A104" s="95"/>
      <c r="B104" s="144"/>
      <c r="C104" s="63" t="s">
        <v>92</v>
      </c>
      <c r="D104" s="38" t="s">
        <v>453</v>
      </c>
      <c r="E104" s="21">
        <v>1801.9</v>
      </c>
      <c r="F104" s="21">
        <v>1801.9</v>
      </c>
      <c r="G104" s="21">
        <v>1768.8</v>
      </c>
      <c r="H104" s="58">
        <f t="shared" si="16"/>
        <v>98.16305011376879</v>
      </c>
      <c r="I104" s="58">
        <f t="shared" si="17"/>
        <v>98.16305011376879</v>
      </c>
    </row>
    <row r="105" spans="1:9" s="11" customFormat="1" x14ac:dyDescent="0.25">
      <c r="A105" s="95" t="s">
        <v>250</v>
      </c>
      <c r="B105" s="124" t="s">
        <v>272</v>
      </c>
      <c r="C105" s="66" t="s">
        <v>277</v>
      </c>
      <c r="D105" s="65" t="s">
        <v>266</v>
      </c>
      <c r="E105" s="59">
        <v>1103</v>
      </c>
      <c r="F105" s="59">
        <v>1103</v>
      </c>
      <c r="G105" s="59">
        <v>1103</v>
      </c>
      <c r="H105" s="58">
        <f t="shared" si="16"/>
        <v>100</v>
      </c>
      <c r="I105" s="58">
        <f t="shared" si="17"/>
        <v>100</v>
      </c>
    </row>
    <row r="106" spans="1:9" s="11" customFormat="1" ht="63" x14ac:dyDescent="0.25">
      <c r="A106" s="95"/>
      <c r="B106" s="124"/>
      <c r="C106" s="39" t="s">
        <v>92</v>
      </c>
      <c r="D106" s="38" t="s">
        <v>438</v>
      </c>
      <c r="E106" s="21">
        <v>17572.900000000001</v>
      </c>
      <c r="F106" s="21">
        <v>17572.900000000001</v>
      </c>
      <c r="G106" s="21">
        <v>17539.8</v>
      </c>
      <c r="H106" s="58">
        <f t="shared" si="16"/>
        <v>99.811641789346083</v>
      </c>
      <c r="I106" s="58">
        <f t="shared" si="17"/>
        <v>99.811641789346083</v>
      </c>
    </row>
    <row r="107" spans="1:9" s="11" customFormat="1" ht="31.5" x14ac:dyDescent="0.25">
      <c r="A107" s="95" t="s">
        <v>251</v>
      </c>
      <c r="B107" s="124" t="s">
        <v>272</v>
      </c>
      <c r="C107" s="67" t="s">
        <v>278</v>
      </c>
      <c r="D107" s="68" t="s">
        <v>266</v>
      </c>
      <c r="E107" s="59">
        <v>350</v>
      </c>
      <c r="F107" s="59">
        <v>350</v>
      </c>
      <c r="G107" s="59">
        <v>350</v>
      </c>
      <c r="H107" s="58">
        <f t="shared" si="16"/>
        <v>100</v>
      </c>
      <c r="I107" s="58">
        <f t="shared" si="17"/>
        <v>100</v>
      </c>
    </row>
    <row r="108" spans="1:9" s="11" customFormat="1" ht="63" x14ac:dyDescent="0.25">
      <c r="A108" s="95"/>
      <c r="B108" s="124"/>
      <c r="C108" s="39" t="s">
        <v>92</v>
      </c>
      <c r="D108" s="38" t="s">
        <v>453</v>
      </c>
      <c r="E108" s="21">
        <v>726.1</v>
      </c>
      <c r="F108" s="21">
        <v>726.1</v>
      </c>
      <c r="G108" s="21">
        <v>726.1</v>
      </c>
      <c r="H108" s="58">
        <f t="shared" si="16"/>
        <v>100</v>
      </c>
      <c r="I108" s="58">
        <f t="shared" si="17"/>
        <v>100</v>
      </c>
    </row>
    <row r="109" spans="1:9" s="11" customFormat="1" x14ac:dyDescent="0.25">
      <c r="A109" s="95" t="s">
        <v>252</v>
      </c>
      <c r="B109" s="124" t="s">
        <v>272</v>
      </c>
      <c r="C109" s="66" t="s">
        <v>279</v>
      </c>
      <c r="D109" s="65" t="s">
        <v>266</v>
      </c>
      <c r="E109" s="59">
        <v>50</v>
      </c>
      <c r="F109" s="59">
        <v>50</v>
      </c>
      <c r="G109" s="59">
        <v>50</v>
      </c>
      <c r="H109" s="58">
        <f t="shared" si="16"/>
        <v>100</v>
      </c>
      <c r="I109" s="58">
        <f t="shared" si="17"/>
        <v>100</v>
      </c>
    </row>
    <row r="110" spans="1:9" s="11" customFormat="1" ht="63" x14ac:dyDescent="0.25">
      <c r="A110" s="95"/>
      <c r="B110" s="124"/>
      <c r="C110" s="39" t="s">
        <v>92</v>
      </c>
      <c r="D110" s="38" t="s">
        <v>438</v>
      </c>
      <c r="E110" s="21">
        <v>232.1</v>
      </c>
      <c r="F110" s="21">
        <v>232.1</v>
      </c>
      <c r="G110" s="21">
        <v>232.1</v>
      </c>
      <c r="H110" s="58">
        <f t="shared" si="16"/>
        <v>100</v>
      </c>
      <c r="I110" s="58">
        <f t="shared" si="17"/>
        <v>100</v>
      </c>
    </row>
    <row r="111" spans="1:9" s="11" customFormat="1" ht="31.5" x14ac:dyDescent="0.25">
      <c r="A111" s="95" t="s">
        <v>253</v>
      </c>
      <c r="B111" s="124" t="s">
        <v>272</v>
      </c>
      <c r="C111" s="66" t="s">
        <v>280</v>
      </c>
      <c r="D111" s="65" t="s">
        <v>266</v>
      </c>
      <c r="E111" s="59">
        <v>2200</v>
      </c>
      <c r="F111" s="59">
        <v>2200</v>
      </c>
      <c r="G111" s="59">
        <v>2200</v>
      </c>
      <c r="H111" s="58">
        <f t="shared" si="16"/>
        <v>100</v>
      </c>
      <c r="I111" s="58">
        <f t="shared" si="17"/>
        <v>100</v>
      </c>
    </row>
    <row r="112" spans="1:9" s="11" customFormat="1" ht="63" x14ac:dyDescent="0.25">
      <c r="A112" s="95"/>
      <c r="B112" s="124"/>
      <c r="C112" s="39" t="s">
        <v>92</v>
      </c>
      <c r="D112" s="38" t="s">
        <v>438</v>
      </c>
      <c r="E112" s="21">
        <v>2404.1</v>
      </c>
      <c r="F112" s="21">
        <v>2404.1</v>
      </c>
      <c r="G112" s="21">
        <v>2404.1</v>
      </c>
      <c r="H112" s="58">
        <f t="shared" si="16"/>
        <v>100</v>
      </c>
      <c r="I112" s="58">
        <f t="shared" si="17"/>
        <v>100</v>
      </c>
    </row>
    <row r="113" spans="1:9" s="11" customFormat="1" x14ac:dyDescent="0.25">
      <c r="A113" s="95" t="s">
        <v>254</v>
      </c>
      <c r="B113" s="124" t="s">
        <v>272</v>
      </c>
      <c r="C113" s="66" t="s">
        <v>281</v>
      </c>
      <c r="D113" s="65" t="s">
        <v>266</v>
      </c>
      <c r="E113" s="58">
        <v>407</v>
      </c>
      <c r="F113" s="58">
        <v>407</v>
      </c>
      <c r="G113" s="58">
        <v>407</v>
      </c>
      <c r="H113" s="58">
        <f t="shared" si="16"/>
        <v>100</v>
      </c>
      <c r="I113" s="58">
        <f t="shared" si="17"/>
        <v>100</v>
      </c>
    </row>
    <row r="114" spans="1:9" s="11" customFormat="1" ht="63" x14ac:dyDescent="0.25">
      <c r="A114" s="95"/>
      <c r="B114" s="124"/>
      <c r="C114" s="39" t="s">
        <v>92</v>
      </c>
      <c r="D114" s="38" t="s">
        <v>438</v>
      </c>
      <c r="E114" s="21">
        <v>2408.1</v>
      </c>
      <c r="F114" s="21">
        <v>2408.1</v>
      </c>
      <c r="G114" s="21">
        <v>2408.1</v>
      </c>
      <c r="H114" s="58">
        <f t="shared" si="16"/>
        <v>100</v>
      </c>
      <c r="I114" s="58">
        <f t="shared" si="17"/>
        <v>100</v>
      </c>
    </row>
    <row r="115" spans="1:9" s="11" customFormat="1" x14ac:dyDescent="0.25">
      <c r="A115" s="95" t="s">
        <v>255</v>
      </c>
      <c r="B115" s="124" t="s">
        <v>272</v>
      </c>
      <c r="C115" s="66" t="s">
        <v>282</v>
      </c>
      <c r="D115" s="65" t="s">
        <v>266</v>
      </c>
      <c r="E115" s="58">
        <v>1203</v>
      </c>
      <c r="F115" s="58">
        <v>1203</v>
      </c>
      <c r="G115" s="58">
        <v>1203</v>
      </c>
      <c r="H115" s="58">
        <f t="shared" ref="H115:H136" si="18">G115/E115*100</f>
        <v>100</v>
      </c>
      <c r="I115" s="58">
        <f t="shared" ref="I115:I136" si="19">G115/F115*100</f>
        <v>100</v>
      </c>
    </row>
    <row r="116" spans="1:9" s="11" customFormat="1" ht="63" x14ac:dyDescent="0.25">
      <c r="A116" s="95"/>
      <c r="B116" s="124"/>
      <c r="C116" s="39" t="s">
        <v>92</v>
      </c>
      <c r="D116" s="38" t="s">
        <v>438</v>
      </c>
      <c r="E116" s="21">
        <v>4290.5</v>
      </c>
      <c r="F116" s="21">
        <v>4290.5</v>
      </c>
      <c r="G116" s="21">
        <v>4290.5</v>
      </c>
      <c r="H116" s="58">
        <f t="shared" si="18"/>
        <v>100</v>
      </c>
      <c r="I116" s="58">
        <f t="shared" si="19"/>
        <v>100</v>
      </c>
    </row>
    <row r="117" spans="1:9" s="11" customFormat="1" ht="31.5" x14ac:dyDescent="0.25">
      <c r="A117" s="95" t="s">
        <v>273</v>
      </c>
      <c r="B117" s="110" t="s">
        <v>283</v>
      </c>
      <c r="C117" s="66" t="s">
        <v>284</v>
      </c>
      <c r="D117" s="65" t="s">
        <v>258</v>
      </c>
      <c r="E117" s="58">
        <v>8160</v>
      </c>
      <c r="F117" s="58">
        <v>8160</v>
      </c>
      <c r="G117" s="58">
        <v>8160</v>
      </c>
      <c r="H117" s="58">
        <f t="shared" si="18"/>
        <v>100</v>
      </c>
      <c r="I117" s="58">
        <f t="shared" si="19"/>
        <v>100</v>
      </c>
    </row>
    <row r="118" spans="1:9" s="11" customFormat="1" ht="63" x14ac:dyDescent="0.25">
      <c r="A118" s="95"/>
      <c r="B118" s="111"/>
      <c r="C118" s="39" t="s">
        <v>92</v>
      </c>
      <c r="D118" s="38" t="s">
        <v>438</v>
      </c>
      <c r="E118" s="22">
        <v>1092.5</v>
      </c>
      <c r="F118" s="22">
        <v>1092.5</v>
      </c>
      <c r="G118" s="22">
        <v>1059.4000000000001</v>
      </c>
      <c r="H118" s="58">
        <f t="shared" si="18"/>
        <v>96.970251716247148</v>
      </c>
      <c r="I118" s="58">
        <f t="shared" si="19"/>
        <v>96.970251716247148</v>
      </c>
    </row>
    <row r="119" spans="1:9" s="11" customFormat="1" ht="31.5" x14ac:dyDescent="0.25">
      <c r="A119" s="95" t="s">
        <v>274</v>
      </c>
      <c r="B119" s="124" t="s">
        <v>295</v>
      </c>
      <c r="C119" s="64" t="s">
        <v>291</v>
      </c>
      <c r="D119" s="56" t="s">
        <v>266</v>
      </c>
      <c r="E119" s="58">
        <v>12</v>
      </c>
      <c r="F119" s="58">
        <v>12</v>
      </c>
      <c r="G119" s="58">
        <v>12</v>
      </c>
      <c r="H119" s="58">
        <f t="shared" si="18"/>
        <v>100</v>
      </c>
      <c r="I119" s="58">
        <f t="shared" si="19"/>
        <v>100</v>
      </c>
    </row>
    <row r="120" spans="1:9" s="11" customFormat="1" ht="63" x14ac:dyDescent="0.25">
      <c r="A120" s="95"/>
      <c r="B120" s="124"/>
      <c r="C120" s="63" t="s">
        <v>92</v>
      </c>
      <c r="D120" s="56" t="s">
        <v>438</v>
      </c>
      <c r="E120" s="59">
        <v>95.5</v>
      </c>
      <c r="F120" s="59">
        <v>95.5</v>
      </c>
      <c r="G120" s="58">
        <v>95.5</v>
      </c>
      <c r="H120" s="58">
        <f t="shared" si="18"/>
        <v>100</v>
      </c>
      <c r="I120" s="58">
        <f t="shared" si="19"/>
        <v>100</v>
      </c>
    </row>
    <row r="121" spans="1:9" s="11" customFormat="1" x14ac:dyDescent="0.25">
      <c r="A121" s="95" t="s">
        <v>275</v>
      </c>
      <c r="B121" s="124" t="s">
        <v>295</v>
      </c>
      <c r="C121" s="64" t="s">
        <v>292</v>
      </c>
      <c r="D121" s="56" t="s">
        <v>293</v>
      </c>
      <c r="E121" s="58">
        <v>384.6</v>
      </c>
      <c r="F121" s="58">
        <v>384.6</v>
      </c>
      <c r="G121" s="58">
        <v>353.7</v>
      </c>
      <c r="H121" s="58">
        <f t="shared" si="18"/>
        <v>91.965678627145081</v>
      </c>
      <c r="I121" s="58">
        <f t="shared" si="19"/>
        <v>91.965678627145081</v>
      </c>
    </row>
    <row r="122" spans="1:9" s="11" customFormat="1" ht="63" x14ac:dyDescent="0.25">
      <c r="A122" s="95"/>
      <c r="B122" s="124"/>
      <c r="C122" s="63" t="s">
        <v>92</v>
      </c>
      <c r="D122" s="56" t="s">
        <v>438</v>
      </c>
      <c r="E122" s="59">
        <v>106.4</v>
      </c>
      <c r="F122" s="59">
        <v>106.4</v>
      </c>
      <c r="G122" s="58">
        <v>106.4</v>
      </c>
      <c r="H122" s="58">
        <f t="shared" si="18"/>
        <v>100</v>
      </c>
      <c r="I122" s="58">
        <f t="shared" si="19"/>
        <v>100</v>
      </c>
    </row>
    <row r="123" spans="1:9" s="11" customFormat="1" ht="47.25" x14ac:dyDescent="0.25">
      <c r="A123" s="95" t="s">
        <v>276</v>
      </c>
      <c r="B123" s="124" t="s">
        <v>295</v>
      </c>
      <c r="C123" s="64" t="s">
        <v>294</v>
      </c>
      <c r="D123" s="56" t="s">
        <v>266</v>
      </c>
      <c r="E123" s="58">
        <v>0.1</v>
      </c>
      <c r="F123" s="58">
        <v>0.1</v>
      </c>
      <c r="G123" s="58">
        <v>0.1</v>
      </c>
      <c r="H123" s="58">
        <f t="shared" si="18"/>
        <v>100</v>
      </c>
      <c r="I123" s="58">
        <f t="shared" si="19"/>
        <v>100</v>
      </c>
    </row>
    <row r="124" spans="1:9" s="11" customFormat="1" ht="63" x14ac:dyDescent="0.25">
      <c r="A124" s="95"/>
      <c r="B124" s="124"/>
      <c r="C124" s="63" t="s">
        <v>92</v>
      </c>
      <c r="D124" s="56" t="s">
        <v>438</v>
      </c>
      <c r="E124" s="59">
        <v>1177.5999999999999</v>
      </c>
      <c r="F124" s="59">
        <v>1177.5999999999999</v>
      </c>
      <c r="G124" s="58">
        <v>1144.5</v>
      </c>
      <c r="H124" s="58">
        <f t="shared" si="18"/>
        <v>97.189198369565219</v>
      </c>
      <c r="I124" s="58">
        <f t="shared" si="19"/>
        <v>97.189198369565219</v>
      </c>
    </row>
    <row r="125" spans="1:9" s="11" customFormat="1" ht="31.5" x14ac:dyDescent="0.25">
      <c r="A125" s="95" t="s">
        <v>285</v>
      </c>
      <c r="B125" s="110" t="s">
        <v>296</v>
      </c>
      <c r="C125" s="69" t="s">
        <v>297</v>
      </c>
      <c r="D125" s="65" t="s">
        <v>266</v>
      </c>
      <c r="E125" s="22">
        <v>88.9</v>
      </c>
      <c r="F125" s="22">
        <v>88.9</v>
      </c>
      <c r="G125" s="22">
        <v>88.9</v>
      </c>
      <c r="H125" s="58">
        <f t="shared" si="18"/>
        <v>100</v>
      </c>
      <c r="I125" s="58">
        <f t="shared" si="19"/>
        <v>100</v>
      </c>
    </row>
    <row r="126" spans="1:9" s="11" customFormat="1" ht="63" x14ac:dyDescent="0.25">
      <c r="A126" s="95"/>
      <c r="B126" s="111"/>
      <c r="C126" s="39" t="s">
        <v>92</v>
      </c>
      <c r="D126" s="38" t="s">
        <v>438</v>
      </c>
      <c r="E126" s="22">
        <v>1594.3</v>
      </c>
      <c r="F126" s="22">
        <v>1594.3</v>
      </c>
      <c r="G126" s="22">
        <v>1561.2</v>
      </c>
      <c r="H126" s="58">
        <f t="shared" si="18"/>
        <v>97.923853728909251</v>
      </c>
      <c r="I126" s="58">
        <f t="shared" si="19"/>
        <v>97.923853728909251</v>
      </c>
    </row>
    <row r="127" spans="1:9" s="11" customFormat="1" ht="31.5" x14ac:dyDescent="0.25">
      <c r="A127" s="95" t="s">
        <v>286</v>
      </c>
      <c r="B127" s="110" t="s">
        <v>298</v>
      </c>
      <c r="C127" s="66" t="s">
        <v>299</v>
      </c>
      <c r="D127" s="56" t="s">
        <v>104</v>
      </c>
      <c r="E127" s="70">
        <v>65</v>
      </c>
      <c r="F127" s="70">
        <v>65</v>
      </c>
      <c r="G127" s="71">
        <v>65</v>
      </c>
      <c r="H127" s="58">
        <f t="shared" si="18"/>
        <v>100</v>
      </c>
      <c r="I127" s="58">
        <f t="shared" si="19"/>
        <v>100</v>
      </c>
    </row>
    <row r="128" spans="1:9" s="11" customFormat="1" ht="63" x14ac:dyDescent="0.25">
      <c r="A128" s="95"/>
      <c r="B128" s="111"/>
      <c r="C128" s="39" t="s">
        <v>92</v>
      </c>
      <c r="D128" s="38" t="s">
        <v>438</v>
      </c>
      <c r="E128" s="22">
        <v>1194.7</v>
      </c>
      <c r="F128" s="22">
        <v>1194.7</v>
      </c>
      <c r="G128" s="22">
        <v>1161.5999999999999</v>
      </c>
      <c r="H128" s="58">
        <f t="shared" si="18"/>
        <v>97.22942998242236</v>
      </c>
      <c r="I128" s="58">
        <f t="shared" si="19"/>
        <v>97.22942998242236</v>
      </c>
    </row>
    <row r="129" spans="1:9" s="11" customFormat="1" x14ac:dyDescent="0.25">
      <c r="A129" s="95" t="s">
        <v>287</v>
      </c>
      <c r="B129" s="110" t="s">
        <v>300</v>
      </c>
      <c r="C129" s="39" t="s">
        <v>301</v>
      </c>
      <c r="D129" s="65" t="s">
        <v>302</v>
      </c>
      <c r="E129" s="22"/>
      <c r="F129" s="22">
        <v>513.1</v>
      </c>
      <c r="G129" s="23">
        <v>513.1</v>
      </c>
      <c r="H129" s="58"/>
      <c r="I129" s="58">
        <f t="shared" si="19"/>
        <v>100</v>
      </c>
    </row>
    <row r="130" spans="1:9" s="11" customFormat="1" ht="63" x14ac:dyDescent="0.25">
      <c r="A130" s="95"/>
      <c r="B130" s="111"/>
      <c r="C130" s="39" t="s">
        <v>92</v>
      </c>
      <c r="D130" s="38" t="s">
        <v>438</v>
      </c>
      <c r="E130" s="21">
        <v>1000</v>
      </c>
      <c r="F130" s="21">
        <v>750.6</v>
      </c>
      <c r="G130" s="5">
        <v>750.6</v>
      </c>
      <c r="H130" s="58">
        <f t="shared" si="18"/>
        <v>75.06</v>
      </c>
      <c r="I130" s="58">
        <f t="shared" si="19"/>
        <v>100</v>
      </c>
    </row>
    <row r="131" spans="1:9" s="11" customFormat="1" ht="63" x14ac:dyDescent="0.25">
      <c r="A131" s="95" t="s">
        <v>288</v>
      </c>
      <c r="B131" s="145" t="s">
        <v>303</v>
      </c>
      <c r="C131" s="66" t="s">
        <v>304</v>
      </c>
      <c r="D131" s="38" t="s">
        <v>266</v>
      </c>
      <c r="E131" s="21">
        <v>26000</v>
      </c>
      <c r="F131" s="21">
        <v>26000</v>
      </c>
      <c r="G131" s="21">
        <v>26000</v>
      </c>
      <c r="H131" s="58">
        <f t="shared" si="18"/>
        <v>100</v>
      </c>
      <c r="I131" s="58">
        <f t="shared" si="19"/>
        <v>100</v>
      </c>
    </row>
    <row r="132" spans="1:9" s="11" customFormat="1" ht="63" x14ac:dyDescent="0.25">
      <c r="A132" s="95"/>
      <c r="B132" s="146"/>
      <c r="C132" s="39" t="s">
        <v>92</v>
      </c>
      <c r="D132" s="38" t="s">
        <v>438</v>
      </c>
      <c r="E132" s="21">
        <v>1820</v>
      </c>
      <c r="F132" s="21">
        <v>1820</v>
      </c>
      <c r="G132" s="21">
        <v>1820</v>
      </c>
      <c r="H132" s="58">
        <f t="shared" si="18"/>
        <v>100</v>
      </c>
      <c r="I132" s="58">
        <f t="shared" si="19"/>
        <v>100</v>
      </c>
    </row>
    <row r="133" spans="1:9" s="11" customFormat="1" x14ac:dyDescent="0.25">
      <c r="A133" s="95" t="s">
        <v>289</v>
      </c>
      <c r="B133" s="110" t="s">
        <v>305</v>
      </c>
      <c r="C133" s="72" t="s">
        <v>306</v>
      </c>
      <c r="D133" s="38" t="s">
        <v>266</v>
      </c>
      <c r="E133" s="21">
        <v>2493.4</v>
      </c>
      <c r="F133" s="21">
        <v>2493.4</v>
      </c>
      <c r="G133" s="21">
        <v>2493.4</v>
      </c>
      <c r="H133" s="58">
        <f t="shared" si="18"/>
        <v>100</v>
      </c>
      <c r="I133" s="58">
        <f t="shared" si="19"/>
        <v>100</v>
      </c>
    </row>
    <row r="134" spans="1:9" s="11" customFormat="1" ht="63" x14ac:dyDescent="0.25">
      <c r="A134" s="95"/>
      <c r="B134" s="111"/>
      <c r="C134" s="39" t="s">
        <v>92</v>
      </c>
      <c r="D134" s="38" t="s">
        <v>438</v>
      </c>
      <c r="E134" s="21">
        <v>3531.9</v>
      </c>
      <c r="F134" s="21">
        <v>3531.9</v>
      </c>
      <c r="G134" s="21">
        <v>3531.9</v>
      </c>
      <c r="H134" s="58">
        <f t="shared" si="18"/>
        <v>100</v>
      </c>
      <c r="I134" s="58">
        <f t="shared" si="19"/>
        <v>100</v>
      </c>
    </row>
    <row r="135" spans="1:9" s="11" customFormat="1" ht="94.5" x14ac:dyDescent="0.25">
      <c r="A135" s="95" t="s">
        <v>290</v>
      </c>
      <c r="B135" s="110" t="s">
        <v>307</v>
      </c>
      <c r="C135" s="73" t="s">
        <v>308</v>
      </c>
      <c r="D135" s="38" t="s">
        <v>309</v>
      </c>
      <c r="E135" s="22">
        <v>643.5</v>
      </c>
      <c r="F135" s="22">
        <v>643.5</v>
      </c>
      <c r="G135" s="22">
        <v>643.5</v>
      </c>
      <c r="H135" s="58">
        <f t="shared" si="18"/>
        <v>100</v>
      </c>
      <c r="I135" s="58">
        <f t="shared" si="19"/>
        <v>100</v>
      </c>
    </row>
    <row r="136" spans="1:9" s="11" customFormat="1" ht="63" x14ac:dyDescent="0.25">
      <c r="A136" s="95"/>
      <c r="B136" s="111"/>
      <c r="C136" s="39" t="s">
        <v>92</v>
      </c>
      <c r="D136" s="38" t="s">
        <v>438</v>
      </c>
      <c r="E136" s="22">
        <v>487.6</v>
      </c>
      <c r="F136" s="22">
        <v>487.6</v>
      </c>
      <c r="G136" s="22">
        <v>454.5</v>
      </c>
      <c r="H136" s="58">
        <f t="shared" si="18"/>
        <v>93.211648892534853</v>
      </c>
      <c r="I136" s="58">
        <f t="shared" si="19"/>
        <v>93.211648892534853</v>
      </c>
    </row>
    <row r="137" spans="1:9" s="11" customFormat="1" x14ac:dyDescent="0.25">
      <c r="A137" s="10"/>
      <c r="B137" s="98" t="s">
        <v>16</v>
      </c>
      <c r="C137" s="99"/>
      <c r="D137" s="27" t="s">
        <v>438</v>
      </c>
      <c r="E137" s="45">
        <f>E82+E84+E86+E88+E90+E92+E94+E96+E98+E100+E102+E104+E106+E108+E110+E112+E114+E116+E118+E120+E122+E124+E126+E128+E130+E132+E134+E136</f>
        <v>80971.899999999994</v>
      </c>
      <c r="F137" s="45">
        <f t="shared" ref="F137:G137" si="20">F82+F84+F86+F88+F90+F92+F94+F96+F98+F100+F102+F104+F106+F108+F110+F112+F114+F116+F118+F120+F122+F124+F126+F128+F130+F132+F134+F136</f>
        <v>80936.700000000012</v>
      </c>
      <c r="G137" s="45">
        <f t="shared" si="20"/>
        <v>80400.099999999991</v>
      </c>
      <c r="H137" s="62">
        <f t="shared" si="16"/>
        <v>99.293829093796731</v>
      </c>
      <c r="I137" s="62">
        <f t="shared" si="17"/>
        <v>99.337012751940691</v>
      </c>
    </row>
    <row r="138" spans="1:9" s="11" customFormat="1" ht="28.5" customHeight="1" x14ac:dyDescent="0.25">
      <c r="A138" s="9" t="s">
        <v>37</v>
      </c>
      <c r="B138" s="100" t="s">
        <v>28</v>
      </c>
      <c r="C138" s="101"/>
      <c r="D138" s="101"/>
      <c r="E138" s="101"/>
      <c r="F138" s="101"/>
      <c r="G138" s="101"/>
      <c r="H138" s="101"/>
      <c r="I138" s="102"/>
    </row>
    <row r="139" spans="1:9" s="11" customFormat="1" ht="39.75" customHeight="1" x14ac:dyDescent="0.25">
      <c r="A139" s="109" t="s">
        <v>39</v>
      </c>
      <c r="B139" s="96" t="s">
        <v>85</v>
      </c>
      <c r="C139" s="55" t="s">
        <v>9</v>
      </c>
      <c r="D139" s="14" t="s">
        <v>160</v>
      </c>
      <c r="E139" s="19">
        <v>201</v>
      </c>
      <c r="F139" s="19">
        <v>201</v>
      </c>
      <c r="G139" s="20">
        <v>214</v>
      </c>
      <c r="H139" s="5">
        <f>G139/E139*100</f>
        <v>106.46766169154229</v>
      </c>
      <c r="I139" s="5">
        <f>G139/F139*100</f>
        <v>106.46766169154229</v>
      </c>
    </row>
    <row r="140" spans="1:9" s="11" customFormat="1" ht="77.25" customHeight="1" x14ac:dyDescent="0.25">
      <c r="A140" s="109"/>
      <c r="B140" s="96"/>
      <c r="C140" s="36" t="s">
        <v>92</v>
      </c>
      <c r="D140" s="13" t="s">
        <v>438</v>
      </c>
      <c r="E140" s="21">
        <v>27178.7728212</v>
      </c>
      <c r="F140" s="21">
        <v>28244.759431478989</v>
      </c>
      <c r="G140" s="5">
        <v>28216.51467204751</v>
      </c>
      <c r="H140" s="5">
        <f t="shared" ref="H140:H203" si="21">G140/E140*100</f>
        <v>103.81820716363637</v>
      </c>
      <c r="I140" s="5">
        <f t="shared" ref="I140:I203" si="22">G140/F140*100</f>
        <v>99.9</v>
      </c>
    </row>
    <row r="141" spans="1:9" s="11" customFormat="1" ht="39" customHeight="1" x14ac:dyDescent="0.25">
      <c r="A141" s="109" t="s">
        <v>40</v>
      </c>
      <c r="B141" s="110" t="s">
        <v>88</v>
      </c>
      <c r="C141" s="55" t="s">
        <v>9</v>
      </c>
      <c r="D141" s="14" t="s">
        <v>160</v>
      </c>
      <c r="E141" s="19">
        <v>201</v>
      </c>
      <c r="F141" s="19">
        <v>201</v>
      </c>
      <c r="G141" s="19">
        <v>214</v>
      </c>
      <c r="H141" s="5">
        <f t="shared" si="21"/>
        <v>106.46766169154229</v>
      </c>
      <c r="I141" s="5">
        <f t="shared" si="22"/>
        <v>106.46766169154229</v>
      </c>
    </row>
    <row r="142" spans="1:9" s="11" customFormat="1" ht="71.25" customHeight="1" x14ac:dyDescent="0.25">
      <c r="A142" s="109"/>
      <c r="B142" s="111"/>
      <c r="C142" s="36" t="s">
        <v>92</v>
      </c>
      <c r="D142" s="13" t="s">
        <v>438</v>
      </c>
      <c r="E142" s="21">
        <v>8111.474174232002</v>
      </c>
      <c r="F142" s="21">
        <v>8429.6166789079489</v>
      </c>
      <c r="G142" s="21">
        <v>8421.1870622290407</v>
      </c>
      <c r="H142" s="5">
        <f t="shared" si="21"/>
        <v>103.81820716363634</v>
      </c>
      <c r="I142" s="5">
        <f t="shared" si="22"/>
        <v>99.9</v>
      </c>
    </row>
    <row r="143" spans="1:9" s="11" customFormat="1" ht="43.5" customHeight="1" x14ac:dyDescent="0.25">
      <c r="A143" s="109" t="s">
        <v>67</v>
      </c>
      <c r="B143" s="110" t="s">
        <v>89</v>
      </c>
      <c r="C143" s="55" t="s">
        <v>9</v>
      </c>
      <c r="D143" s="14" t="s">
        <v>160</v>
      </c>
      <c r="E143" s="19">
        <v>140</v>
      </c>
      <c r="F143" s="19">
        <v>140</v>
      </c>
      <c r="G143" s="19">
        <v>155</v>
      </c>
      <c r="H143" s="5">
        <f t="shared" si="21"/>
        <v>110.71428571428572</v>
      </c>
      <c r="I143" s="5">
        <f t="shared" si="22"/>
        <v>110.71428571428572</v>
      </c>
    </row>
    <row r="144" spans="1:9" s="11" customFormat="1" ht="81.75" customHeight="1" x14ac:dyDescent="0.25">
      <c r="A144" s="109"/>
      <c r="B144" s="111"/>
      <c r="C144" s="36" t="s">
        <v>92</v>
      </c>
      <c r="D144" s="13" t="s">
        <v>438</v>
      </c>
      <c r="E144" s="21">
        <v>17917.010654400001</v>
      </c>
      <c r="F144" s="21">
        <v>18619.738977693487</v>
      </c>
      <c r="G144" s="21">
        <v>18601.119238715793</v>
      </c>
      <c r="H144" s="5">
        <f t="shared" si="21"/>
        <v>103.81820716363637</v>
      </c>
      <c r="I144" s="5">
        <f t="shared" si="22"/>
        <v>99.9</v>
      </c>
    </row>
    <row r="145" spans="1:9" s="11" customFormat="1" ht="38.25" customHeight="1" x14ac:dyDescent="0.25">
      <c r="A145" s="109" t="s">
        <v>68</v>
      </c>
      <c r="B145" s="110" t="s">
        <v>90</v>
      </c>
      <c r="C145" s="55" t="s">
        <v>9</v>
      </c>
      <c r="D145" s="14" t="s">
        <v>160</v>
      </c>
      <c r="E145" s="19">
        <v>400</v>
      </c>
      <c r="F145" s="19">
        <v>400</v>
      </c>
      <c r="G145" s="19">
        <v>400</v>
      </c>
      <c r="H145" s="5">
        <f t="shared" si="21"/>
        <v>100</v>
      </c>
      <c r="I145" s="5">
        <f t="shared" si="22"/>
        <v>100</v>
      </c>
    </row>
    <row r="146" spans="1:9" s="11" customFormat="1" ht="74.25" customHeight="1" x14ac:dyDescent="0.25">
      <c r="A146" s="109"/>
      <c r="B146" s="111"/>
      <c r="C146" s="36" t="s">
        <v>92</v>
      </c>
      <c r="D146" s="13" t="s">
        <v>438</v>
      </c>
      <c r="E146" s="21">
        <v>8805.7831942079993</v>
      </c>
      <c r="F146" s="21">
        <v>9151.157396339875</v>
      </c>
      <c r="G146" s="21">
        <v>9142.0062389435352</v>
      </c>
      <c r="H146" s="5">
        <f t="shared" si="21"/>
        <v>103.81820716363634</v>
      </c>
      <c r="I146" s="5">
        <f t="shared" si="22"/>
        <v>99.9</v>
      </c>
    </row>
    <row r="147" spans="1:9" s="11" customFormat="1" ht="42.75" customHeight="1" x14ac:dyDescent="0.25">
      <c r="A147" s="109" t="s">
        <v>69</v>
      </c>
      <c r="B147" s="110" t="s">
        <v>91</v>
      </c>
      <c r="C147" s="55" t="s">
        <v>9</v>
      </c>
      <c r="D147" s="15" t="s">
        <v>93</v>
      </c>
      <c r="E147" s="6">
        <v>834138</v>
      </c>
      <c r="F147" s="6">
        <v>834138</v>
      </c>
      <c r="G147" s="6">
        <v>818240</v>
      </c>
      <c r="H147" s="5">
        <f t="shared" si="21"/>
        <v>98.094080356008234</v>
      </c>
      <c r="I147" s="5">
        <f t="shared" si="22"/>
        <v>98.094080356008234</v>
      </c>
    </row>
    <row r="148" spans="1:9" s="11" customFormat="1" ht="75" customHeight="1" x14ac:dyDescent="0.25">
      <c r="A148" s="109"/>
      <c r="B148" s="111"/>
      <c r="C148" s="36" t="s">
        <v>92</v>
      </c>
      <c r="D148" s="13" t="s">
        <v>438</v>
      </c>
      <c r="E148" s="21">
        <v>98345.596511447991</v>
      </c>
      <c r="F148" s="21">
        <v>102202.83796052953</v>
      </c>
      <c r="G148" s="21">
        <v>102100.635122569</v>
      </c>
      <c r="H148" s="5">
        <f t="shared" si="21"/>
        <v>103.81820716363634</v>
      </c>
      <c r="I148" s="5">
        <f t="shared" si="22"/>
        <v>99.9</v>
      </c>
    </row>
    <row r="149" spans="1:9" s="11" customFormat="1" ht="31.5" x14ac:dyDescent="0.25">
      <c r="A149" s="109" t="s">
        <v>70</v>
      </c>
      <c r="B149" s="110" t="s">
        <v>94</v>
      </c>
      <c r="C149" s="55" t="s">
        <v>9</v>
      </c>
      <c r="D149" s="15" t="s">
        <v>93</v>
      </c>
      <c r="E149" s="6">
        <v>180873</v>
      </c>
      <c r="F149" s="6">
        <v>180873</v>
      </c>
      <c r="G149" s="6">
        <v>177426</v>
      </c>
      <c r="H149" s="5">
        <f t="shared" si="21"/>
        <v>98.094242921829135</v>
      </c>
      <c r="I149" s="5">
        <f t="shared" si="22"/>
        <v>98.094242921829135</v>
      </c>
    </row>
    <row r="150" spans="1:9" s="11" customFormat="1" ht="66" customHeight="1" x14ac:dyDescent="0.25">
      <c r="A150" s="109"/>
      <c r="B150" s="111"/>
      <c r="C150" s="36" t="s">
        <v>92</v>
      </c>
      <c r="D150" s="13" t="s">
        <v>438</v>
      </c>
      <c r="E150" s="21">
        <v>28811.984902271997</v>
      </c>
      <c r="F150" s="21">
        <v>29942.028201998372</v>
      </c>
      <c r="G150" s="21">
        <v>29912.086173796371</v>
      </c>
      <c r="H150" s="5">
        <f t="shared" si="21"/>
        <v>103.81820716363634</v>
      </c>
      <c r="I150" s="5">
        <f t="shared" si="22"/>
        <v>99.899999999999991</v>
      </c>
    </row>
    <row r="151" spans="1:9" s="11" customFormat="1" ht="31.5" x14ac:dyDescent="0.25">
      <c r="A151" s="109" t="s">
        <v>71</v>
      </c>
      <c r="B151" s="110" t="s">
        <v>95</v>
      </c>
      <c r="C151" s="55" t="s">
        <v>9</v>
      </c>
      <c r="D151" s="14" t="s">
        <v>160</v>
      </c>
      <c r="E151" s="6">
        <v>5442</v>
      </c>
      <c r="F151" s="6">
        <v>5442</v>
      </c>
      <c r="G151" s="6">
        <v>5484</v>
      </c>
      <c r="H151" s="5">
        <f t="shared" si="21"/>
        <v>100.7717750826902</v>
      </c>
      <c r="I151" s="5">
        <f t="shared" si="22"/>
        <v>100.7717750826902</v>
      </c>
    </row>
    <row r="152" spans="1:9" s="11" customFormat="1" ht="63" x14ac:dyDescent="0.25">
      <c r="A152" s="109"/>
      <c r="B152" s="111"/>
      <c r="C152" s="36" t="s">
        <v>92</v>
      </c>
      <c r="D152" s="13" t="s">
        <v>438</v>
      </c>
      <c r="E152" s="21">
        <v>13323.614104944001</v>
      </c>
      <c r="F152" s="21">
        <v>13846.183476630868</v>
      </c>
      <c r="G152" s="21">
        <v>13832.337293154236</v>
      </c>
      <c r="H152" s="5">
        <f t="shared" si="21"/>
        <v>103.81820716363634</v>
      </c>
      <c r="I152" s="5">
        <f t="shared" si="22"/>
        <v>99.9</v>
      </c>
    </row>
    <row r="153" spans="1:9" s="11" customFormat="1" ht="31.5" x14ac:dyDescent="0.25">
      <c r="A153" s="109" t="s">
        <v>72</v>
      </c>
      <c r="B153" s="110" t="s">
        <v>96</v>
      </c>
      <c r="C153" s="55" t="s">
        <v>9</v>
      </c>
      <c r="D153" s="14" t="s">
        <v>160</v>
      </c>
      <c r="E153" s="6">
        <v>3519</v>
      </c>
      <c r="F153" s="6">
        <v>3519</v>
      </c>
      <c r="G153" s="6">
        <v>3532</v>
      </c>
      <c r="H153" s="5">
        <f t="shared" si="21"/>
        <v>100.36942313157147</v>
      </c>
      <c r="I153" s="5">
        <f t="shared" si="22"/>
        <v>100.36942313157147</v>
      </c>
    </row>
    <row r="154" spans="1:9" s="11" customFormat="1" ht="63" x14ac:dyDescent="0.25">
      <c r="A154" s="109"/>
      <c r="B154" s="111"/>
      <c r="C154" s="36" t="s">
        <v>92</v>
      </c>
      <c r="D154" s="13" t="s">
        <v>438</v>
      </c>
      <c r="E154" s="24">
        <v>84350.343078143997</v>
      </c>
      <c r="F154" s="25">
        <v>87658.672592698233</v>
      </c>
      <c r="G154" s="23">
        <v>87571.013920105528</v>
      </c>
      <c r="H154" s="5">
        <f t="shared" si="21"/>
        <v>103.81820716363634</v>
      </c>
      <c r="I154" s="5">
        <f t="shared" si="22"/>
        <v>99.899999999999991</v>
      </c>
    </row>
    <row r="155" spans="1:9" s="11" customFormat="1" ht="31.5" x14ac:dyDescent="0.25">
      <c r="A155" s="109" t="s">
        <v>73</v>
      </c>
      <c r="B155" s="110" t="s">
        <v>97</v>
      </c>
      <c r="C155" s="55" t="s">
        <v>9</v>
      </c>
      <c r="D155" s="14" t="s">
        <v>160</v>
      </c>
      <c r="E155" s="6">
        <v>2772</v>
      </c>
      <c r="F155" s="6">
        <v>2772</v>
      </c>
      <c r="G155" s="6">
        <v>2772</v>
      </c>
      <c r="H155" s="5">
        <f t="shared" si="21"/>
        <v>100</v>
      </c>
      <c r="I155" s="5">
        <f t="shared" si="22"/>
        <v>100</v>
      </c>
    </row>
    <row r="156" spans="1:9" s="11" customFormat="1" ht="63" x14ac:dyDescent="0.25">
      <c r="A156" s="109"/>
      <c r="B156" s="111"/>
      <c r="C156" s="36" t="s">
        <v>92</v>
      </c>
      <c r="D156" s="13" t="s">
        <v>438</v>
      </c>
      <c r="E156" s="22">
        <v>62658.232198848003</v>
      </c>
      <c r="F156" s="26">
        <v>65115.76907835067</v>
      </c>
      <c r="G156" s="23">
        <v>65050.653309272318</v>
      </c>
      <c r="H156" s="5">
        <f t="shared" si="21"/>
        <v>103.81820716363634</v>
      </c>
      <c r="I156" s="5">
        <f t="shared" si="22"/>
        <v>99.9</v>
      </c>
    </row>
    <row r="157" spans="1:9" s="11" customFormat="1" ht="31.5" customHeight="1" x14ac:dyDescent="0.25">
      <c r="A157" s="109" t="s">
        <v>74</v>
      </c>
      <c r="B157" s="110" t="s">
        <v>98</v>
      </c>
      <c r="C157" s="55" t="s">
        <v>9</v>
      </c>
      <c r="D157" s="14" t="s">
        <v>160</v>
      </c>
      <c r="E157" s="6">
        <v>939</v>
      </c>
      <c r="F157" s="6">
        <v>939</v>
      </c>
      <c r="G157" s="6">
        <v>846</v>
      </c>
      <c r="H157" s="5">
        <f t="shared" si="21"/>
        <v>90.095846645367416</v>
      </c>
      <c r="I157" s="5">
        <f t="shared" si="22"/>
        <v>90.095846645367416</v>
      </c>
    </row>
    <row r="158" spans="1:9" s="11" customFormat="1" ht="63" x14ac:dyDescent="0.25">
      <c r="A158" s="109"/>
      <c r="B158" s="111"/>
      <c r="C158" s="36" t="s">
        <v>92</v>
      </c>
      <c r="D158" s="13" t="s">
        <v>438</v>
      </c>
      <c r="E158" s="24">
        <v>3415.7657270879999</v>
      </c>
      <c r="F158" s="25">
        <v>3549.7364752479575</v>
      </c>
      <c r="G158" s="23">
        <v>3546.1867387727098</v>
      </c>
      <c r="H158" s="5">
        <f t="shared" si="21"/>
        <v>103.81820716363637</v>
      </c>
      <c r="I158" s="5">
        <f t="shared" si="22"/>
        <v>99.9</v>
      </c>
    </row>
    <row r="159" spans="1:9" s="11" customFormat="1" ht="31.5" customHeight="1" x14ac:dyDescent="0.25">
      <c r="A159" s="109" t="s">
        <v>75</v>
      </c>
      <c r="B159" s="110" t="s">
        <v>99</v>
      </c>
      <c r="C159" s="55" t="s">
        <v>9</v>
      </c>
      <c r="D159" s="14" t="s">
        <v>160</v>
      </c>
      <c r="E159" s="6">
        <v>611</v>
      </c>
      <c r="F159" s="6">
        <v>611</v>
      </c>
      <c r="G159" s="6">
        <v>582</v>
      </c>
      <c r="H159" s="5">
        <f t="shared" si="21"/>
        <v>95.253682487725044</v>
      </c>
      <c r="I159" s="5">
        <f t="shared" si="22"/>
        <v>95.253682487725044</v>
      </c>
    </row>
    <row r="160" spans="1:9" s="11" customFormat="1" ht="63" x14ac:dyDescent="0.25">
      <c r="A160" s="109"/>
      <c r="B160" s="111"/>
      <c r="C160" s="36" t="s">
        <v>92</v>
      </c>
      <c r="D160" s="13" t="s">
        <v>438</v>
      </c>
      <c r="E160" s="24">
        <v>1915.7877984960003</v>
      </c>
      <c r="F160" s="25">
        <v>1990.9274729311769</v>
      </c>
      <c r="G160" s="23">
        <v>1988.9365454582457</v>
      </c>
      <c r="H160" s="5">
        <f t="shared" si="21"/>
        <v>103.81820716363634</v>
      </c>
      <c r="I160" s="5">
        <f t="shared" si="22"/>
        <v>99.9</v>
      </c>
    </row>
    <row r="161" spans="1:9" s="11" customFormat="1" ht="31.5" customHeight="1" x14ac:dyDescent="0.25">
      <c r="A161" s="109" t="s">
        <v>76</v>
      </c>
      <c r="B161" s="110" t="s">
        <v>100</v>
      </c>
      <c r="C161" s="55" t="s">
        <v>9</v>
      </c>
      <c r="D161" s="14" t="s">
        <v>160</v>
      </c>
      <c r="E161" s="6">
        <v>879</v>
      </c>
      <c r="F161" s="6">
        <v>879</v>
      </c>
      <c r="G161" s="6">
        <v>858</v>
      </c>
      <c r="H161" s="5">
        <f t="shared" si="21"/>
        <v>97.610921501706486</v>
      </c>
      <c r="I161" s="5">
        <f t="shared" si="22"/>
        <v>97.610921501706486</v>
      </c>
    </row>
    <row r="162" spans="1:9" s="11" customFormat="1" ht="63" x14ac:dyDescent="0.25">
      <c r="A162" s="109"/>
      <c r="B162" s="111"/>
      <c r="C162" s="36" t="s">
        <v>92</v>
      </c>
      <c r="D162" s="13" t="s">
        <v>438</v>
      </c>
      <c r="E162" s="24">
        <v>41740.967401848</v>
      </c>
      <c r="F162" s="25">
        <v>43378.102111467946</v>
      </c>
      <c r="G162" s="23">
        <v>43334.724009356476</v>
      </c>
      <c r="H162" s="5">
        <f t="shared" si="21"/>
        <v>103.81820716363634</v>
      </c>
      <c r="I162" s="5">
        <f t="shared" si="22"/>
        <v>99.9</v>
      </c>
    </row>
    <row r="163" spans="1:9" s="11" customFormat="1" ht="31.5" x14ac:dyDescent="0.25">
      <c r="A163" s="109" t="s">
        <v>77</v>
      </c>
      <c r="B163" s="110" t="s">
        <v>101</v>
      </c>
      <c r="C163" s="55" t="s">
        <v>9</v>
      </c>
      <c r="D163" s="14" t="s">
        <v>160</v>
      </c>
      <c r="E163" s="6">
        <v>46</v>
      </c>
      <c r="F163" s="6">
        <v>46</v>
      </c>
      <c r="G163" s="6">
        <v>47</v>
      </c>
      <c r="H163" s="5">
        <f t="shared" si="21"/>
        <v>102.17391304347827</v>
      </c>
      <c r="I163" s="5">
        <f t="shared" si="22"/>
        <v>102.17391304347827</v>
      </c>
    </row>
    <row r="164" spans="1:9" s="11" customFormat="1" ht="63" x14ac:dyDescent="0.25">
      <c r="A164" s="109"/>
      <c r="B164" s="111"/>
      <c r="C164" s="36" t="s">
        <v>92</v>
      </c>
      <c r="D164" s="13" t="s">
        <v>438</v>
      </c>
      <c r="E164" s="24">
        <v>219.14035228800003</v>
      </c>
      <c r="F164" s="25">
        <v>227.73532023771611</v>
      </c>
      <c r="G164" s="23">
        <v>227.5075849174784</v>
      </c>
      <c r="H164" s="5">
        <f t="shared" si="21"/>
        <v>103.81820716363637</v>
      </c>
      <c r="I164" s="5">
        <f t="shared" si="22"/>
        <v>99.9</v>
      </c>
    </row>
    <row r="165" spans="1:9" s="11" customFormat="1" ht="31.5" customHeight="1" x14ac:dyDescent="0.25">
      <c r="A165" s="109" t="s">
        <v>78</v>
      </c>
      <c r="B165" s="110" t="s">
        <v>102</v>
      </c>
      <c r="C165" s="55" t="s">
        <v>9</v>
      </c>
      <c r="D165" s="14" t="s">
        <v>160</v>
      </c>
      <c r="E165" s="6">
        <v>360</v>
      </c>
      <c r="F165" s="6">
        <v>360</v>
      </c>
      <c r="G165" s="6">
        <v>372</v>
      </c>
      <c r="H165" s="5">
        <f t="shared" si="21"/>
        <v>103.33333333333334</v>
      </c>
      <c r="I165" s="5">
        <f t="shared" si="22"/>
        <v>103.33333333333334</v>
      </c>
    </row>
    <row r="166" spans="1:9" s="11" customFormat="1" ht="63" x14ac:dyDescent="0.25">
      <c r="A166" s="109"/>
      <c r="B166" s="111"/>
      <c r="C166" s="36" t="s">
        <v>92</v>
      </c>
      <c r="D166" s="13" t="s">
        <v>438</v>
      </c>
      <c r="E166" s="24">
        <v>49431.560854103998</v>
      </c>
      <c r="F166" s="22">
        <v>51370.330582314979</v>
      </c>
      <c r="G166" s="23">
        <v>51318.960251732664</v>
      </c>
      <c r="H166" s="5">
        <f t="shared" si="21"/>
        <v>103.81820716363637</v>
      </c>
      <c r="I166" s="5">
        <f t="shared" si="22"/>
        <v>99.9</v>
      </c>
    </row>
    <row r="167" spans="1:9" s="11" customFormat="1" ht="31.5" customHeight="1" x14ac:dyDescent="0.25">
      <c r="A167" s="109" t="s">
        <v>79</v>
      </c>
      <c r="B167" s="110" t="s">
        <v>103</v>
      </c>
      <c r="C167" s="55" t="s">
        <v>9</v>
      </c>
      <c r="D167" s="14" t="s">
        <v>104</v>
      </c>
      <c r="E167" s="6">
        <v>80</v>
      </c>
      <c r="F167" s="6">
        <v>80</v>
      </c>
      <c r="G167" s="6">
        <v>72</v>
      </c>
      <c r="H167" s="5">
        <f t="shared" si="21"/>
        <v>90</v>
      </c>
      <c r="I167" s="5">
        <f t="shared" si="22"/>
        <v>90</v>
      </c>
    </row>
    <row r="168" spans="1:9" s="11" customFormat="1" ht="63" x14ac:dyDescent="0.25">
      <c r="A168" s="109"/>
      <c r="B168" s="111"/>
      <c r="C168" s="36" t="s">
        <v>92</v>
      </c>
      <c r="D168" s="13" t="s">
        <v>438</v>
      </c>
      <c r="E168" s="24">
        <v>1693.465735104</v>
      </c>
      <c r="F168" s="25">
        <v>1759.8856507662344</v>
      </c>
      <c r="G168" s="23">
        <v>1758.1257651154683</v>
      </c>
      <c r="H168" s="5">
        <f t="shared" si="21"/>
        <v>103.81820716363637</v>
      </c>
      <c r="I168" s="5">
        <f t="shared" si="22"/>
        <v>99.9</v>
      </c>
    </row>
    <row r="169" spans="1:9" s="11" customFormat="1" ht="31.5" x14ac:dyDescent="0.25">
      <c r="A169" s="109" t="s">
        <v>80</v>
      </c>
      <c r="B169" s="110" t="s">
        <v>105</v>
      </c>
      <c r="C169" s="55" t="s">
        <v>9</v>
      </c>
      <c r="D169" s="14" t="s">
        <v>160</v>
      </c>
      <c r="E169" s="6">
        <v>830</v>
      </c>
      <c r="F169" s="6">
        <v>830</v>
      </c>
      <c r="G169" s="6">
        <v>830</v>
      </c>
      <c r="H169" s="5">
        <f t="shared" si="21"/>
        <v>100</v>
      </c>
      <c r="I169" s="5">
        <f t="shared" si="22"/>
        <v>100</v>
      </c>
    </row>
    <row r="170" spans="1:9" s="11" customFormat="1" ht="63" x14ac:dyDescent="0.25">
      <c r="A170" s="109"/>
      <c r="B170" s="111"/>
      <c r="C170" s="36" t="s">
        <v>92</v>
      </c>
      <c r="D170" s="13" t="s">
        <v>438</v>
      </c>
      <c r="E170" s="24">
        <v>35942.619999999995</v>
      </c>
      <c r="F170" s="25">
        <v>39985.442194199997</v>
      </c>
      <c r="G170" s="23">
        <v>39945.456752005797</v>
      </c>
      <c r="H170" s="5">
        <f t="shared" si="21"/>
        <v>111.13674170665857</v>
      </c>
      <c r="I170" s="5">
        <f t="shared" si="22"/>
        <v>99.9</v>
      </c>
    </row>
    <row r="171" spans="1:9" s="11" customFormat="1" ht="31.5" x14ac:dyDescent="0.25">
      <c r="A171" s="109" t="s">
        <v>81</v>
      </c>
      <c r="B171" s="110" t="s">
        <v>106</v>
      </c>
      <c r="C171" s="55" t="s">
        <v>9</v>
      </c>
      <c r="D171" s="14" t="s">
        <v>160</v>
      </c>
      <c r="E171" s="6">
        <v>5650</v>
      </c>
      <c r="F171" s="6">
        <v>5650</v>
      </c>
      <c r="G171" s="6">
        <v>6265</v>
      </c>
      <c r="H171" s="5">
        <f t="shared" si="21"/>
        <v>110.88495575221241</v>
      </c>
      <c r="I171" s="5">
        <f t="shared" si="22"/>
        <v>110.88495575221241</v>
      </c>
    </row>
    <row r="172" spans="1:9" s="11" customFormat="1" ht="63" x14ac:dyDescent="0.25">
      <c r="A172" s="109"/>
      <c r="B172" s="111"/>
      <c r="C172" s="36" t="s">
        <v>92</v>
      </c>
      <c r="D172" s="13" t="s">
        <v>438</v>
      </c>
      <c r="E172" s="24">
        <v>15583.324988088001</v>
      </c>
      <c r="F172" s="25">
        <v>16194.523142258171</v>
      </c>
      <c r="G172" s="23">
        <v>16178.328619115913</v>
      </c>
      <c r="H172" s="5">
        <f t="shared" si="21"/>
        <v>103.81820716363637</v>
      </c>
      <c r="I172" s="5">
        <f t="shared" si="22"/>
        <v>99.9</v>
      </c>
    </row>
    <row r="173" spans="1:9" s="11" customFormat="1" ht="31.5" x14ac:dyDescent="0.25">
      <c r="A173" s="109" t="s">
        <v>82</v>
      </c>
      <c r="B173" s="110" t="s">
        <v>107</v>
      </c>
      <c r="C173" s="55" t="s">
        <v>9</v>
      </c>
      <c r="D173" s="14" t="s">
        <v>160</v>
      </c>
      <c r="E173" s="6">
        <v>323</v>
      </c>
      <c r="F173" s="6">
        <v>323</v>
      </c>
      <c r="G173" s="6">
        <v>349</v>
      </c>
      <c r="H173" s="5">
        <f t="shared" si="21"/>
        <v>108.04953560371517</v>
      </c>
      <c r="I173" s="5">
        <f t="shared" si="22"/>
        <v>108.04953560371517</v>
      </c>
    </row>
    <row r="174" spans="1:9" s="11" customFormat="1" ht="63" x14ac:dyDescent="0.25">
      <c r="A174" s="109"/>
      <c r="B174" s="111"/>
      <c r="C174" s="36" t="s">
        <v>92</v>
      </c>
      <c r="D174" s="13" t="s">
        <v>438</v>
      </c>
      <c r="E174" s="24">
        <v>25114.041171648001</v>
      </c>
      <c r="F174" s="25">
        <v>26099.04633707953</v>
      </c>
      <c r="G174" s="23">
        <v>26072.94729074245</v>
      </c>
      <c r="H174" s="5">
        <f t="shared" si="21"/>
        <v>103.81820716363637</v>
      </c>
      <c r="I174" s="5">
        <f t="shared" si="22"/>
        <v>99.9</v>
      </c>
    </row>
    <row r="175" spans="1:9" s="11" customFormat="1" ht="31.5" x14ac:dyDescent="0.25">
      <c r="A175" s="109" t="s">
        <v>83</v>
      </c>
      <c r="B175" s="110" t="s">
        <v>108</v>
      </c>
      <c r="C175" s="55" t="s">
        <v>9</v>
      </c>
      <c r="D175" s="14" t="s">
        <v>160</v>
      </c>
      <c r="E175" s="6">
        <v>1262</v>
      </c>
      <c r="F175" s="6">
        <v>1262</v>
      </c>
      <c r="G175" s="6">
        <v>1293</v>
      </c>
      <c r="H175" s="5">
        <f t="shared" si="21"/>
        <v>102.45641838351823</v>
      </c>
      <c r="I175" s="5">
        <f t="shared" si="22"/>
        <v>102.45641838351823</v>
      </c>
    </row>
    <row r="176" spans="1:9" s="11" customFormat="1" ht="63" x14ac:dyDescent="0.25">
      <c r="A176" s="109"/>
      <c r="B176" s="111"/>
      <c r="C176" s="36" t="s">
        <v>92</v>
      </c>
      <c r="D176" s="13" t="s">
        <v>438</v>
      </c>
      <c r="E176" s="24">
        <v>136989.96358132799</v>
      </c>
      <c r="F176" s="24">
        <v>142362.88707132443</v>
      </c>
      <c r="G176" s="24">
        <v>142220.5241842531</v>
      </c>
      <c r="H176" s="5">
        <f t="shared" si="21"/>
        <v>103.81820716363637</v>
      </c>
      <c r="I176" s="5">
        <f t="shared" si="22"/>
        <v>99.9</v>
      </c>
    </row>
    <row r="177" spans="1:9" s="11" customFormat="1" ht="31.5" x14ac:dyDescent="0.25">
      <c r="A177" s="109" t="s">
        <v>84</v>
      </c>
      <c r="B177" s="110" t="s">
        <v>109</v>
      </c>
      <c r="C177" s="55" t="s">
        <v>9</v>
      </c>
      <c r="D177" s="14" t="s">
        <v>160</v>
      </c>
      <c r="E177" s="6">
        <v>1830</v>
      </c>
      <c r="F177" s="6"/>
      <c r="G177" s="6">
        <v>1832</v>
      </c>
      <c r="H177" s="5">
        <f t="shared" si="21"/>
        <v>100.10928961748633</v>
      </c>
      <c r="I177" s="5"/>
    </row>
    <row r="178" spans="1:9" s="11" customFormat="1" ht="63" x14ac:dyDescent="0.25">
      <c r="A178" s="109"/>
      <c r="B178" s="111"/>
      <c r="C178" s="36" t="s">
        <v>92</v>
      </c>
      <c r="D178" s="13" t="s">
        <v>438</v>
      </c>
      <c r="E178" s="24">
        <v>173795.49</v>
      </c>
      <c r="F178" s="25">
        <v>180611.97382307998</v>
      </c>
      <c r="G178" s="23">
        <v>180431.36184925691</v>
      </c>
      <c r="H178" s="5">
        <f t="shared" si="21"/>
        <v>103.81820716363637</v>
      </c>
      <c r="I178" s="5">
        <f t="shared" si="22"/>
        <v>99.9</v>
      </c>
    </row>
    <row r="179" spans="1:9" s="11" customFormat="1" ht="31.5" x14ac:dyDescent="0.25">
      <c r="A179" s="109" t="s">
        <v>110</v>
      </c>
      <c r="B179" s="110" t="s">
        <v>133</v>
      </c>
      <c r="C179" s="55" t="s">
        <v>9</v>
      </c>
      <c r="D179" s="14" t="s">
        <v>160</v>
      </c>
      <c r="E179" s="6">
        <v>803</v>
      </c>
      <c r="F179" s="6">
        <v>803</v>
      </c>
      <c r="G179" s="6">
        <v>804</v>
      </c>
      <c r="H179" s="5">
        <f t="shared" si="21"/>
        <v>100.12453300124533</v>
      </c>
      <c r="I179" s="5">
        <f t="shared" si="22"/>
        <v>100.12453300124533</v>
      </c>
    </row>
    <row r="180" spans="1:9" s="11" customFormat="1" ht="63" x14ac:dyDescent="0.25">
      <c r="A180" s="109"/>
      <c r="B180" s="111"/>
      <c r="C180" s="36" t="s">
        <v>92</v>
      </c>
      <c r="D180" s="13" t="s">
        <v>438</v>
      </c>
      <c r="E180" s="24">
        <v>77584.036701600009</v>
      </c>
      <c r="F180" s="25">
        <v>80626.982931710474</v>
      </c>
      <c r="G180" s="23">
        <v>79867.600000000006</v>
      </c>
      <c r="H180" s="5">
        <f t="shared" si="21"/>
        <v>102.94334169177472</v>
      </c>
      <c r="I180" s="5">
        <f t="shared" si="22"/>
        <v>99.058152861364476</v>
      </c>
    </row>
    <row r="181" spans="1:9" s="11" customFormat="1" ht="31.5" x14ac:dyDescent="0.25">
      <c r="A181" s="109" t="s">
        <v>111</v>
      </c>
      <c r="B181" s="110" t="s">
        <v>134</v>
      </c>
      <c r="C181" s="55" t="s">
        <v>9</v>
      </c>
      <c r="D181" s="13" t="s">
        <v>135</v>
      </c>
      <c r="E181" s="6">
        <v>17784</v>
      </c>
      <c r="F181" s="6">
        <v>17784</v>
      </c>
      <c r="G181" s="6">
        <v>17784</v>
      </c>
      <c r="H181" s="5">
        <f t="shared" si="21"/>
        <v>100</v>
      </c>
      <c r="I181" s="5">
        <f t="shared" si="22"/>
        <v>100</v>
      </c>
    </row>
    <row r="182" spans="1:9" s="11" customFormat="1" ht="63" x14ac:dyDescent="0.25">
      <c r="A182" s="109"/>
      <c r="B182" s="111"/>
      <c r="C182" s="36" t="s">
        <v>92</v>
      </c>
      <c r="D182" s="13" t="s">
        <v>438</v>
      </c>
      <c r="E182" s="24">
        <v>3653.7974890560004</v>
      </c>
      <c r="F182" s="25">
        <v>3797.1041506785805</v>
      </c>
      <c r="G182" s="23">
        <v>3793.307046527902</v>
      </c>
      <c r="H182" s="5">
        <f t="shared" si="21"/>
        <v>103.81820716363637</v>
      </c>
      <c r="I182" s="5">
        <f t="shared" si="22"/>
        <v>99.9</v>
      </c>
    </row>
    <row r="183" spans="1:9" s="11" customFormat="1" ht="31.5" x14ac:dyDescent="0.25">
      <c r="A183" s="109" t="s">
        <v>112</v>
      </c>
      <c r="B183" s="110" t="s">
        <v>136</v>
      </c>
      <c r="C183" s="55" t="s">
        <v>9</v>
      </c>
      <c r="D183" s="13" t="s">
        <v>137</v>
      </c>
      <c r="E183" s="24">
        <v>2.8</v>
      </c>
      <c r="F183" s="24">
        <v>2.8</v>
      </c>
      <c r="G183" s="25">
        <v>2.8</v>
      </c>
      <c r="H183" s="5">
        <f t="shared" si="21"/>
        <v>100</v>
      </c>
      <c r="I183" s="5">
        <f t="shared" si="22"/>
        <v>100</v>
      </c>
    </row>
    <row r="184" spans="1:9" s="11" customFormat="1" ht="63" x14ac:dyDescent="0.25">
      <c r="A184" s="109"/>
      <c r="B184" s="111"/>
      <c r="C184" s="36" t="s">
        <v>92</v>
      </c>
      <c r="D184" s="13" t="s">
        <v>438</v>
      </c>
      <c r="E184" s="24">
        <v>9668.2257603359994</v>
      </c>
      <c r="F184" s="25">
        <v>10047.426074988673</v>
      </c>
      <c r="G184" s="23">
        <v>10037.378648913684</v>
      </c>
      <c r="H184" s="5">
        <f t="shared" si="21"/>
        <v>103.81820716363634</v>
      </c>
      <c r="I184" s="5">
        <f t="shared" si="22"/>
        <v>99.9</v>
      </c>
    </row>
    <row r="185" spans="1:9" s="11" customFormat="1" ht="31.5" x14ac:dyDescent="0.25">
      <c r="A185" s="109" t="s">
        <v>113</v>
      </c>
      <c r="B185" s="110" t="s">
        <v>138</v>
      </c>
      <c r="C185" s="55" t="s">
        <v>9</v>
      </c>
      <c r="D185" s="14" t="s">
        <v>93</v>
      </c>
      <c r="E185" s="6">
        <v>8094</v>
      </c>
      <c r="F185" s="6">
        <v>8094</v>
      </c>
      <c r="G185" s="6">
        <v>10203</v>
      </c>
      <c r="H185" s="5">
        <f t="shared" si="21"/>
        <v>126.05633802816902</v>
      </c>
      <c r="I185" s="5">
        <f t="shared" si="22"/>
        <v>126.05633802816902</v>
      </c>
    </row>
    <row r="186" spans="1:9" s="11" customFormat="1" ht="63" x14ac:dyDescent="0.25">
      <c r="A186" s="109"/>
      <c r="B186" s="111"/>
      <c r="C186" s="36" t="s">
        <v>92</v>
      </c>
      <c r="D186" s="13" t="s">
        <v>438</v>
      </c>
      <c r="E186" s="24">
        <v>10007.575135272</v>
      </c>
      <c r="F186" s="25">
        <v>10400.085171164412</v>
      </c>
      <c r="G186" s="23">
        <v>10389.685085993247</v>
      </c>
      <c r="H186" s="5">
        <f t="shared" si="21"/>
        <v>103.81820716363637</v>
      </c>
      <c r="I186" s="5">
        <f t="shared" si="22"/>
        <v>99.9</v>
      </c>
    </row>
    <row r="187" spans="1:9" s="11" customFormat="1" ht="31.5" x14ac:dyDescent="0.25">
      <c r="A187" s="109" t="s">
        <v>114</v>
      </c>
      <c r="B187" s="110" t="s">
        <v>139</v>
      </c>
      <c r="C187" s="55" t="s">
        <v>9</v>
      </c>
      <c r="D187" s="14" t="s">
        <v>93</v>
      </c>
      <c r="E187" s="6">
        <v>6327</v>
      </c>
      <c r="F187" s="6">
        <v>6327</v>
      </c>
      <c r="G187" s="6">
        <v>6327</v>
      </c>
      <c r="H187" s="5">
        <f t="shared" si="21"/>
        <v>100</v>
      </c>
      <c r="I187" s="5">
        <f t="shared" si="22"/>
        <v>100</v>
      </c>
    </row>
    <row r="188" spans="1:9" s="11" customFormat="1" ht="63" x14ac:dyDescent="0.25">
      <c r="A188" s="109"/>
      <c r="B188" s="111"/>
      <c r="C188" s="36" t="s">
        <v>92</v>
      </c>
      <c r="D188" s="17" t="s">
        <v>438</v>
      </c>
      <c r="E188" s="24">
        <v>3911.7149454239998</v>
      </c>
      <c r="F188" s="25">
        <v>4065.1374631543672</v>
      </c>
      <c r="G188" s="23">
        <v>4061.0723256912129</v>
      </c>
      <c r="H188" s="5">
        <f t="shared" si="21"/>
        <v>103.81820716363634</v>
      </c>
      <c r="I188" s="5">
        <f t="shared" si="22"/>
        <v>99.9</v>
      </c>
    </row>
    <row r="189" spans="1:9" s="11" customFormat="1" ht="31.5" x14ac:dyDescent="0.25">
      <c r="A189" s="109" t="s">
        <v>115</v>
      </c>
      <c r="B189" s="110" t="s">
        <v>140</v>
      </c>
      <c r="C189" s="55" t="s">
        <v>9</v>
      </c>
      <c r="D189" s="18" t="s">
        <v>93</v>
      </c>
      <c r="E189" s="6">
        <v>45201</v>
      </c>
      <c r="F189" s="6">
        <v>45201</v>
      </c>
      <c r="G189" s="6">
        <v>45315</v>
      </c>
      <c r="H189" s="5">
        <f t="shared" si="21"/>
        <v>100.25220680958387</v>
      </c>
      <c r="I189" s="5">
        <f t="shared" si="22"/>
        <v>100.25220680958387</v>
      </c>
    </row>
    <row r="190" spans="1:9" s="11" customFormat="1" ht="63" x14ac:dyDescent="0.25">
      <c r="A190" s="109"/>
      <c r="B190" s="111"/>
      <c r="C190" s="36" t="s">
        <v>92</v>
      </c>
      <c r="D190" s="17" t="s">
        <v>438</v>
      </c>
      <c r="E190" s="24">
        <v>28522.349763336002</v>
      </c>
      <c r="F190" s="25">
        <v>29641.033198435551</v>
      </c>
      <c r="G190" s="23">
        <v>29611.392165237114</v>
      </c>
      <c r="H190" s="5">
        <f t="shared" si="21"/>
        <v>103.81820716363634</v>
      </c>
      <c r="I190" s="5">
        <f t="shared" si="22"/>
        <v>99.9</v>
      </c>
    </row>
    <row r="191" spans="1:9" s="11" customFormat="1" ht="31.5" x14ac:dyDescent="0.25">
      <c r="A191" s="109" t="s">
        <v>116</v>
      </c>
      <c r="B191" s="110" t="s">
        <v>141</v>
      </c>
      <c r="C191" s="55" t="s">
        <v>9</v>
      </c>
      <c r="D191" s="18" t="s">
        <v>93</v>
      </c>
      <c r="E191" s="6">
        <v>798</v>
      </c>
      <c r="F191" s="6">
        <v>798</v>
      </c>
      <c r="G191" s="6">
        <v>1197</v>
      </c>
      <c r="H191" s="5">
        <f t="shared" si="21"/>
        <v>150</v>
      </c>
      <c r="I191" s="5">
        <f t="shared" si="22"/>
        <v>150</v>
      </c>
    </row>
    <row r="192" spans="1:9" s="11" customFormat="1" ht="63" x14ac:dyDescent="0.25">
      <c r="A192" s="109"/>
      <c r="B192" s="111"/>
      <c r="C192" s="36" t="s">
        <v>92</v>
      </c>
      <c r="D192" s="17" t="s">
        <v>438</v>
      </c>
      <c r="E192" s="22">
        <v>251.15632027200002</v>
      </c>
      <c r="F192" s="25">
        <v>261.00699588043142</v>
      </c>
      <c r="G192" s="23">
        <v>260.74598888455097</v>
      </c>
      <c r="H192" s="5">
        <f t="shared" si="21"/>
        <v>103.81820716363634</v>
      </c>
      <c r="I192" s="5">
        <f t="shared" si="22"/>
        <v>99.899999999999991</v>
      </c>
    </row>
    <row r="193" spans="1:9" s="11" customFormat="1" ht="31.5" x14ac:dyDescent="0.25">
      <c r="A193" s="109" t="s">
        <v>117</v>
      </c>
      <c r="B193" s="110" t="s">
        <v>142</v>
      </c>
      <c r="C193" s="55" t="s">
        <v>9</v>
      </c>
      <c r="D193" s="18" t="s">
        <v>93</v>
      </c>
      <c r="E193" s="6">
        <v>684</v>
      </c>
      <c r="F193" s="6">
        <v>684</v>
      </c>
      <c r="G193" s="6">
        <v>912</v>
      </c>
      <c r="H193" s="5">
        <f t="shared" si="21"/>
        <v>133.33333333333331</v>
      </c>
      <c r="I193" s="5">
        <f t="shared" si="22"/>
        <v>133.33333333333331</v>
      </c>
    </row>
    <row r="194" spans="1:9" s="11" customFormat="1" ht="63" x14ac:dyDescent="0.25">
      <c r="A194" s="109"/>
      <c r="B194" s="111"/>
      <c r="C194" s="36" t="s">
        <v>92</v>
      </c>
      <c r="D194" s="13" t="s">
        <v>438</v>
      </c>
      <c r="E194" s="24">
        <v>854.48828836799998</v>
      </c>
      <c r="F194" s="25">
        <v>888.00242383073146</v>
      </c>
      <c r="G194" s="23">
        <v>887.11442140690076</v>
      </c>
      <c r="H194" s="5">
        <f t="shared" si="21"/>
        <v>103.81820716363637</v>
      </c>
      <c r="I194" s="5">
        <f t="shared" si="22"/>
        <v>99.9</v>
      </c>
    </row>
    <row r="195" spans="1:9" s="11" customFormat="1" ht="31.5" x14ac:dyDescent="0.25">
      <c r="A195" s="109" t="s">
        <v>118</v>
      </c>
      <c r="B195" s="110" t="s">
        <v>143</v>
      </c>
      <c r="C195" s="55" t="s">
        <v>9</v>
      </c>
      <c r="D195" s="16" t="s">
        <v>144</v>
      </c>
      <c r="E195" s="6">
        <v>182</v>
      </c>
      <c r="F195" s="6">
        <v>182</v>
      </c>
      <c r="G195" s="6">
        <v>274</v>
      </c>
      <c r="H195" s="5">
        <f t="shared" si="21"/>
        <v>150.54945054945054</v>
      </c>
      <c r="I195" s="5">
        <f t="shared" si="22"/>
        <v>150.54945054945054</v>
      </c>
    </row>
    <row r="196" spans="1:9" s="11" customFormat="1" ht="63" x14ac:dyDescent="0.25">
      <c r="A196" s="109"/>
      <c r="B196" s="111"/>
      <c r="C196" s="36" t="s">
        <v>92</v>
      </c>
      <c r="D196" s="13" t="s">
        <v>438</v>
      </c>
      <c r="E196" s="24">
        <v>20979.208735056</v>
      </c>
      <c r="F196" s="25">
        <v>21802.040426278414</v>
      </c>
      <c r="G196" s="23">
        <v>21780.238385852135</v>
      </c>
      <c r="H196" s="5">
        <f t="shared" si="21"/>
        <v>103.81820716363637</v>
      </c>
      <c r="I196" s="5">
        <f t="shared" si="22"/>
        <v>99.9</v>
      </c>
    </row>
    <row r="197" spans="1:9" s="11" customFormat="1" ht="31.5" x14ac:dyDescent="0.25">
      <c r="A197" s="109" t="s">
        <v>119</v>
      </c>
      <c r="B197" s="110" t="s">
        <v>145</v>
      </c>
      <c r="C197" s="55" t="s">
        <v>9</v>
      </c>
      <c r="D197" s="13" t="s">
        <v>144</v>
      </c>
      <c r="E197" s="6">
        <v>50</v>
      </c>
      <c r="F197" s="6">
        <v>50</v>
      </c>
      <c r="G197" s="6">
        <v>93</v>
      </c>
      <c r="H197" s="5">
        <f t="shared" si="21"/>
        <v>186</v>
      </c>
      <c r="I197" s="5">
        <f t="shared" si="22"/>
        <v>186</v>
      </c>
    </row>
    <row r="198" spans="1:9" s="11" customFormat="1" ht="63" x14ac:dyDescent="0.25">
      <c r="A198" s="109"/>
      <c r="B198" s="111"/>
      <c r="C198" s="36" t="s">
        <v>92</v>
      </c>
      <c r="D198" s="13" t="s">
        <v>438</v>
      </c>
      <c r="E198" s="24">
        <v>2699.6818717439996</v>
      </c>
      <c r="F198" s="25">
        <v>2805.5668852515728</v>
      </c>
      <c r="G198" s="23">
        <v>2802.7613183663211</v>
      </c>
      <c r="H198" s="5">
        <f t="shared" si="21"/>
        <v>103.81820716363637</v>
      </c>
      <c r="I198" s="5">
        <f t="shared" si="22"/>
        <v>99.9</v>
      </c>
    </row>
    <row r="199" spans="1:9" s="11" customFormat="1" ht="31.5" x14ac:dyDescent="0.25">
      <c r="A199" s="109" t="s">
        <v>120</v>
      </c>
      <c r="B199" s="110" t="s">
        <v>146</v>
      </c>
      <c r="C199" s="55" t="s">
        <v>9</v>
      </c>
      <c r="D199" s="15" t="s">
        <v>147</v>
      </c>
      <c r="E199" s="6">
        <v>6</v>
      </c>
      <c r="F199" s="6">
        <v>6</v>
      </c>
      <c r="G199" s="6">
        <v>6</v>
      </c>
      <c r="H199" s="5">
        <f t="shared" si="21"/>
        <v>100</v>
      </c>
      <c r="I199" s="5">
        <f t="shared" si="22"/>
        <v>100</v>
      </c>
    </row>
    <row r="200" spans="1:9" s="11" customFormat="1" ht="63" x14ac:dyDescent="0.25">
      <c r="A200" s="109"/>
      <c r="B200" s="111"/>
      <c r="C200" s="36" t="s">
        <v>92</v>
      </c>
      <c r="D200" s="13" t="s">
        <v>438</v>
      </c>
      <c r="E200" s="24">
        <v>8173.815826176</v>
      </c>
      <c r="F200" s="25">
        <v>8494.4034510445381</v>
      </c>
      <c r="G200" s="23">
        <v>8486</v>
      </c>
      <c r="H200" s="5">
        <f t="shared" si="21"/>
        <v>103.81931989248223</v>
      </c>
      <c r="I200" s="5">
        <f t="shared" si="22"/>
        <v>99.90107073330141</v>
      </c>
    </row>
    <row r="201" spans="1:9" s="11" customFormat="1" ht="31.5" x14ac:dyDescent="0.25">
      <c r="A201" s="109" t="s">
        <v>121</v>
      </c>
      <c r="B201" s="110" t="s">
        <v>148</v>
      </c>
      <c r="C201" s="55" t="s">
        <v>9</v>
      </c>
      <c r="D201" s="15" t="s">
        <v>147</v>
      </c>
      <c r="E201" s="6">
        <v>6</v>
      </c>
      <c r="F201" s="6">
        <v>6</v>
      </c>
      <c r="G201" s="6">
        <v>6</v>
      </c>
      <c r="H201" s="5">
        <f t="shared" si="21"/>
        <v>100</v>
      </c>
      <c r="I201" s="5">
        <f t="shared" si="22"/>
        <v>100</v>
      </c>
    </row>
    <row r="202" spans="1:9" s="11" customFormat="1" ht="63" x14ac:dyDescent="0.25">
      <c r="A202" s="109"/>
      <c r="B202" s="111"/>
      <c r="C202" s="36" t="s">
        <v>92</v>
      </c>
      <c r="D202" s="13" t="s">
        <v>438</v>
      </c>
      <c r="E202" s="24">
        <v>8173.815826176</v>
      </c>
      <c r="F202" s="25">
        <v>8494.4034510445381</v>
      </c>
      <c r="G202" s="23">
        <v>8485.9090475934936</v>
      </c>
      <c r="H202" s="5">
        <f t="shared" si="21"/>
        <v>103.81820716363634</v>
      </c>
      <c r="I202" s="5">
        <f t="shared" si="22"/>
        <v>99.9</v>
      </c>
    </row>
    <row r="203" spans="1:9" s="11" customFormat="1" ht="31.5" x14ac:dyDescent="0.25">
      <c r="A203" s="109" t="s">
        <v>122</v>
      </c>
      <c r="B203" s="110" t="s">
        <v>149</v>
      </c>
      <c r="C203" s="55" t="s">
        <v>9</v>
      </c>
      <c r="D203" s="15" t="s">
        <v>147</v>
      </c>
      <c r="E203" s="6">
        <v>1</v>
      </c>
      <c r="F203" s="6">
        <v>1</v>
      </c>
      <c r="G203" s="6">
        <v>1</v>
      </c>
      <c r="H203" s="5">
        <f t="shared" si="21"/>
        <v>100</v>
      </c>
      <c r="I203" s="5">
        <f t="shared" si="22"/>
        <v>100</v>
      </c>
    </row>
    <row r="204" spans="1:9" s="11" customFormat="1" ht="63" x14ac:dyDescent="0.25">
      <c r="A204" s="109"/>
      <c r="B204" s="111"/>
      <c r="C204" s="36" t="s">
        <v>92</v>
      </c>
      <c r="D204" s="13" t="s">
        <v>438</v>
      </c>
      <c r="E204" s="24">
        <v>1362.269494872</v>
      </c>
      <c r="F204" s="25">
        <v>1415.6994657790146</v>
      </c>
      <c r="G204" s="23">
        <v>1414.2837663132357</v>
      </c>
      <c r="H204" s="5">
        <f t="shared" ref="H204:H225" si="23">G204/E204*100</f>
        <v>103.81820716363637</v>
      </c>
      <c r="I204" s="5">
        <f t="shared" ref="I204:I225" si="24">G204/F204*100</f>
        <v>99.9</v>
      </c>
    </row>
    <row r="205" spans="1:9" s="11" customFormat="1" ht="31.5" x14ac:dyDescent="0.25">
      <c r="A205" s="109" t="s">
        <v>123</v>
      </c>
      <c r="B205" s="110" t="s">
        <v>150</v>
      </c>
      <c r="C205" s="55" t="s">
        <v>9</v>
      </c>
      <c r="D205" s="15" t="s">
        <v>93</v>
      </c>
      <c r="E205" s="6">
        <v>386969</v>
      </c>
      <c r="F205" s="6">
        <v>386969</v>
      </c>
      <c r="G205" s="6">
        <v>395521</v>
      </c>
      <c r="H205" s="5">
        <f t="shared" si="23"/>
        <v>102.20999614956237</v>
      </c>
      <c r="I205" s="5">
        <f t="shared" si="24"/>
        <v>102.20999614956237</v>
      </c>
    </row>
    <row r="206" spans="1:9" s="11" customFormat="1" ht="63" x14ac:dyDescent="0.25">
      <c r="A206" s="109"/>
      <c r="B206" s="111"/>
      <c r="C206" s="36" t="s">
        <v>92</v>
      </c>
      <c r="D206" s="13" t="s">
        <v>438</v>
      </c>
      <c r="E206" s="24">
        <v>53727.015015788398</v>
      </c>
      <c r="F206" s="25">
        <v>55834.258009939156</v>
      </c>
      <c r="G206" s="25">
        <v>55387.583945859646</v>
      </c>
      <c r="H206" s="5">
        <f t="shared" si="23"/>
        <v>103.09075225858587</v>
      </c>
      <c r="I206" s="5">
        <f t="shared" si="24"/>
        <v>99.2</v>
      </c>
    </row>
    <row r="207" spans="1:9" s="11" customFormat="1" ht="31.5" x14ac:dyDescent="0.25">
      <c r="A207" s="109" t="s">
        <v>124</v>
      </c>
      <c r="B207" s="110" t="s">
        <v>151</v>
      </c>
      <c r="C207" s="55" t="s">
        <v>9</v>
      </c>
      <c r="D207" s="15" t="s">
        <v>93</v>
      </c>
      <c r="E207" s="6">
        <v>141552</v>
      </c>
      <c r="F207" s="6">
        <v>141552</v>
      </c>
      <c r="G207" s="6">
        <v>141010</v>
      </c>
      <c r="H207" s="5">
        <f t="shared" si="23"/>
        <v>99.617101842432461</v>
      </c>
      <c r="I207" s="5">
        <f t="shared" si="24"/>
        <v>99.617101842432461</v>
      </c>
    </row>
    <row r="208" spans="1:9" s="11" customFormat="1" ht="63" x14ac:dyDescent="0.25">
      <c r="A208" s="109"/>
      <c r="B208" s="111"/>
      <c r="C208" s="36" t="s">
        <v>92</v>
      </c>
      <c r="D208" s="13" t="s">
        <v>438</v>
      </c>
      <c r="E208" s="24">
        <v>8757.627002364241</v>
      </c>
      <c r="F208" s="25">
        <v>9101.1124563894537</v>
      </c>
      <c r="G208" s="25">
        <v>9028.3035567383376</v>
      </c>
      <c r="H208" s="5">
        <f t="shared" si="23"/>
        <v>103.09075225858584</v>
      </c>
      <c r="I208" s="5">
        <f t="shared" si="24"/>
        <v>99.2</v>
      </c>
    </row>
    <row r="209" spans="1:9" s="11" customFormat="1" ht="31.5" x14ac:dyDescent="0.25">
      <c r="A209" s="109" t="s">
        <v>125</v>
      </c>
      <c r="B209" s="110" t="s">
        <v>152</v>
      </c>
      <c r="C209" s="55" t="s">
        <v>9</v>
      </c>
      <c r="D209" s="14" t="s">
        <v>160</v>
      </c>
      <c r="E209" s="6">
        <v>7749</v>
      </c>
      <c r="F209" s="6">
        <v>7749</v>
      </c>
      <c r="G209" s="6">
        <v>7749</v>
      </c>
      <c r="H209" s="5">
        <f t="shared" si="23"/>
        <v>100</v>
      </c>
      <c r="I209" s="5">
        <f t="shared" si="24"/>
        <v>100</v>
      </c>
    </row>
    <row r="210" spans="1:9" s="11" customFormat="1" ht="63" x14ac:dyDescent="0.25">
      <c r="A210" s="109"/>
      <c r="B210" s="111"/>
      <c r="C210" s="36" t="s">
        <v>92</v>
      </c>
      <c r="D210" s="13" t="s">
        <v>438</v>
      </c>
      <c r="E210" s="24">
        <v>495127.01745534455</v>
      </c>
      <c r="F210" s="25">
        <v>514546.53924416774</v>
      </c>
      <c r="G210" s="25">
        <v>510430.16693021439</v>
      </c>
      <c r="H210" s="5">
        <f t="shared" si="23"/>
        <v>103.09075225858587</v>
      </c>
      <c r="I210" s="5">
        <f t="shared" si="24"/>
        <v>99.2</v>
      </c>
    </row>
    <row r="211" spans="1:9" s="11" customFormat="1" ht="31.5" x14ac:dyDescent="0.25">
      <c r="A211" s="109" t="s">
        <v>126</v>
      </c>
      <c r="B211" s="110" t="s">
        <v>153</v>
      </c>
      <c r="C211" s="55" t="s">
        <v>9</v>
      </c>
      <c r="D211" s="14" t="s">
        <v>160</v>
      </c>
      <c r="E211" s="6">
        <v>886</v>
      </c>
      <c r="F211" s="6">
        <v>886</v>
      </c>
      <c r="G211" s="6">
        <v>886</v>
      </c>
      <c r="H211" s="5">
        <f t="shared" si="23"/>
        <v>100</v>
      </c>
      <c r="I211" s="5">
        <f t="shared" si="24"/>
        <v>100</v>
      </c>
    </row>
    <row r="212" spans="1:9" s="11" customFormat="1" ht="63" x14ac:dyDescent="0.25">
      <c r="A212" s="109"/>
      <c r="B212" s="111"/>
      <c r="C212" s="36" t="s">
        <v>92</v>
      </c>
      <c r="D212" s="13" t="s">
        <v>438</v>
      </c>
      <c r="E212" s="24">
        <v>61182.831994249682</v>
      </c>
      <c r="F212" s="25">
        <v>63582.501770139861</v>
      </c>
      <c r="G212" s="25">
        <v>63073.841755978741</v>
      </c>
      <c r="H212" s="5">
        <f t="shared" si="23"/>
        <v>103.09075225858587</v>
      </c>
      <c r="I212" s="5">
        <f t="shared" si="24"/>
        <v>99.2</v>
      </c>
    </row>
    <row r="213" spans="1:9" s="11" customFormat="1" ht="31.5" x14ac:dyDescent="0.25">
      <c r="A213" s="109" t="s">
        <v>127</v>
      </c>
      <c r="B213" s="110" t="s">
        <v>154</v>
      </c>
      <c r="C213" s="55" t="s">
        <v>9</v>
      </c>
      <c r="D213" s="14" t="s">
        <v>160</v>
      </c>
      <c r="E213" s="6">
        <v>39</v>
      </c>
      <c r="F213" s="6">
        <v>39</v>
      </c>
      <c r="G213" s="6">
        <v>38</v>
      </c>
      <c r="H213" s="5">
        <f t="shared" si="23"/>
        <v>97.435897435897431</v>
      </c>
      <c r="I213" s="5">
        <f t="shared" si="24"/>
        <v>97.435897435897431</v>
      </c>
    </row>
    <row r="214" spans="1:9" s="11" customFormat="1" ht="63" x14ac:dyDescent="0.25">
      <c r="A214" s="109"/>
      <c r="B214" s="111"/>
      <c r="C214" s="36" t="s">
        <v>92</v>
      </c>
      <c r="D214" s="13" t="s">
        <v>438</v>
      </c>
      <c r="E214" s="24">
        <v>894.93181363871997</v>
      </c>
      <c r="F214" s="25">
        <v>930.03219645318757</v>
      </c>
      <c r="G214" s="25">
        <v>922.5919388815621</v>
      </c>
      <c r="H214" s="5">
        <f t="shared" si="23"/>
        <v>103.09075225858587</v>
      </c>
      <c r="I214" s="5">
        <f t="shared" si="24"/>
        <v>99.2</v>
      </c>
    </row>
    <row r="215" spans="1:9" s="11" customFormat="1" ht="31.5" x14ac:dyDescent="0.25">
      <c r="A215" s="109" t="s">
        <v>128</v>
      </c>
      <c r="B215" s="110" t="s">
        <v>155</v>
      </c>
      <c r="C215" s="55" t="s">
        <v>9</v>
      </c>
      <c r="D215" s="14" t="s">
        <v>160</v>
      </c>
      <c r="E215" s="6">
        <v>12901</v>
      </c>
      <c r="F215" s="6">
        <v>12901</v>
      </c>
      <c r="G215" s="6">
        <v>12370</v>
      </c>
      <c r="H215" s="5">
        <f t="shared" si="23"/>
        <v>95.88403999689946</v>
      </c>
      <c r="I215" s="5">
        <f t="shared" si="24"/>
        <v>95.88403999689946</v>
      </c>
    </row>
    <row r="216" spans="1:9" s="11" customFormat="1" ht="63" x14ac:dyDescent="0.25">
      <c r="A216" s="109"/>
      <c r="B216" s="111"/>
      <c r="C216" s="36" t="s">
        <v>92</v>
      </c>
      <c r="D216" s="13" t="s">
        <v>438</v>
      </c>
      <c r="E216" s="24">
        <v>787801.38134068809</v>
      </c>
      <c r="F216" s="25">
        <v>818699.9700883528</v>
      </c>
      <c r="G216" s="25">
        <v>812150.37032764591</v>
      </c>
      <c r="H216" s="5">
        <f t="shared" si="23"/>
        <v>103.09075225858584</v>
      </c>
      <c r="I216" s="5">
        <f t="shared" si="24"/>
        <v>99.199999999999989</v>
      </c>
    </row>
    <row r="217" spans="1:9" s="11" customFormat="1" ht="31.5" x14ac:dyDescent="0.25">
      <c r="A217" s="109" t="s">
        <v>129</v>
      </c>
      <c r="B217" s="110" t="s">
        <v>156</v>
      </c>
      <c r="C217" s="55" t="s">
        <v>9</v>
      </c>
      <c r="D217" s="14" t="s">
        <v>160</v>
      </c>
      <c r="E217" s="6">
        <v>115</v>
      </c>
      <c r="F217" s="6">
        <v>115</v>
      </c>
      <c r="G217" s="6">
        <v>110</v>
      </c>
      <c r="H217" s="5">
        <f t="shared" si="23"/>
        <v>95.652173913043484</v>
      </c>
      <c r="I217" s="5">
        <f t="shared" si="24"/>
        <v>95.652173913043484</v>
      </c>
    </row>
    <row r="218" spans="1:9" s="11" customFormat="1" ht="63" x14ac:dyDescent="0.25">
      <c r="A218" s="109"/>
      <c r="B218" s="111"/>
      <c r="C218" s="36" t="s">
        <v>92</v>
      </c>
      <c r="D218" s="13" t="s">
        <v>438</v>
      </c>
      <c r="E218" s="24">
        <v>1655.93944120176</v>
      </c>
      <c r="F218" s="25">
        <v>1720.8875270983037</v>
      </c>
      <c r="G218" s="25">
        <v>1707.1204268815172</v>
      </c>
      <c r="H218" s="5">
        <f t="shared" si="23"/>
        <v>103.09075225858584</v>
      </c>
      <c r="I218" s="5">
        <f t="shared" si="24"/>
        <v>99.2</v>
      </c>
    </row>
    <row r="219" spans="1:9" s="11" customFormat="1" ht="31.5" x14ac:dyDescent="0.25">
      <c r="A219" s="109" t="s">
        <v>130</v>
      </c>
      <c r="B219" s="110" t="s">
        <v>157</v>
      </c>
      <c r="C219" s="55" t="s">
        <v>9</v>
      </c>
      <c r="D219" s="14" t="s">
        <v>160</v>
      </c>
      <c r="E219" s="6">
        <v>579</v>
      </c>
      <c r="F219" s="6">
        <v>579</v>
      </c>
      <c r="G219" s="6">
        <v>555</v>
      </c>
      <c r="H219" s="5">
        <f t="shared" si="23"/>
        <v>95.854922279792746</v>
      </c>
      <c r="I219" s="5">
        <f t="shared" si="24"/>
        <v>95.854922279792746</v>
      </c>
    </row>
    <row r="220" spans="1:9" s="11" customFormat="1" ht="63" x14ac:dyDescent="0.25">
      <c r="A220" s="109"/>
      <c r="B220" s="111"/>
      <c r="C220" s="36" t="s">
        <v>92</v>
      </c>
      <c r="D220" s="13" t="s">
        <v>438</v>
      </c>
      <c r="E220" s="24">
        <v>37352.738521509847</v>
      </c>
      <c r="F220" s="25">
        <v>38817.761220773267</v>
      </c>
      <c r="G220" s="25">
        <v>38507.219131007078</v>
      </c>
      <c r="H220" s="5">
        <f t="shared" si="23"/>
        <v>103.09075225858584</v>
      </c>
      <c r="I220" s="5">
        <f t="shared" si="24"/>
        <v>99.199999999999989</v>
      </c>
    </row>
    <row r="221" spans="1:9" s="11" customFormat="1" ht="31.5" x14ac:dyDescent="0.25">
      <c r="A221" s="109" t="s">
        <v>131</v>
      </c>
      <c r="B221" s="110" t="s">
        <v>158</v>
      </c>
      <c r="C221" s="55" t="s">
        <v>9</v>
      </c>
      <c r="D221" s="14" t="s">
        <v>160</v>
      </c>
      <c r="E221" s="6">
        <v>2293</v>
      </c>
      <c r="F221" s="6">
        <v>2293</v>
      </c>
      <c r="G221" s="6">
        <v>2199</v>
      </c>
      <c r="H221" s="5">
        <f t="shared" si="23"/>
        <v>95.900566942869602</v>
      </c>
      <c r="I221" s="5">
        <f t="shared" si="24"/>
        <v>95.900566942869602</v>
      </c>
    </row>
    <row r="222" spans="1:9" s="11" customFormat="1" ht="63" x14ac:dyDescent="0.25">
      <c r="A222" s="109"/>
      <c r="B222" s="111"/>
      <c r="C222" s="36" t="s">
        <v>92</v>
      </c>
      <c r="D222" s="13" t="s">
        <v>438</v>
      </c>
      <c r="E222" s="24">
        <v>32909.505750804194</v>
      </c>
      <c r="F222" s="25">
        <v>34200.259116014735</v>
      </c>
      <c r="G222" s="25">
        <v>33926.65704308662</v>
      </c>
      <c r="H222" s="5">
        <f t="shared" si="23"/>
        <v>103.09075225858587</v>
      </c>
      <c r="I222" s="5">
        <f t="shared" si="24"/>
        <v>99.200000000000017</v>
      </c>
    </row>
    <row r="223" spans="1:9" s="11" customFormat="1" ht="31.5" x14ac:dyDescent="0.25">
      <c r="A223" s="109" t="s">
        <v>132</v>
      </c>
      <c r="B223" s="110" t="s">
        <v>159</v>
      </c>
      <c r="C223" s="55" t="s">
        <v>9</v>
      </c>
      <c r="D223" s="14" t="s">
        <v>160</v>
      </c>
      <c r="E223" s="6">
        <v>113</v>
      </c>
      <c r="F223" s="6">
        <v>113</v>
      </c>
      <c r="G223" s="6">
        <v>108</v>
      </c>
      <c r="H223" s="5">
        <f t="shared" si="23"/>
        <v>95.575221238938056</v>
      </c>
      <c r="I223" s="5">
        <f t="shared" si="24"/>
        <v>95.575221238938056</v>
      </c>
    </row>
    <row r="224" spans="1:9" s="11" customFormat="1" ht="63" x14ac:dyDescent="0.25">
      <c r="A224" s="109"/>
      <c r="B224" s="111"/>
      <c r="C224" s="36" t="s">
        <v>92</v>
      </c>
      <c r="D224" s="13" t="s">
        <v>438</v>
      </c>
      <c r="E224" s="24">
        <v>2634.8346223056005</v>
      </c>
      <c r="F224" s="25">
        <v>2738.1762428472912</v>
      </c>
      <c r="G224" s="25">
        <v>2716.2708329045126</v>
      </c>
      <c r="H224" s="5">
        <f t="shared" si="23"/>
        <v>103.09075225858584</v>
      </c>
      <c r="I224" s="5">
        <f t="shared" si="24"/>
        <v>99.199999999999989</v>
      </c>
    </row>
    <row r="225" spans="1:9" s="11" customFormat="1" x14ac:dyDescent="0.25">
      <c r="A225" s="10"/>
      <c r="B225" s="98" t="s">
        <v>16</v>
      </c>
      <c r="C225" s="99"/>
      <c r="D225" s="27" t="s">
        <v>438</v>
      </c>
      <c r="E225" s="28">
        <f>E140+E142+E144+E146+E148+E150+E152+E154+E156+E158+E160+E162+E164+E166+E168+E170+E172+E174+E176+E178+E180+E182+E184+E186+E188+E190+E192+E194+E196+E198+E200+E202+E204+E206+E208+E210+E212+E214+E216+E218+E220+E222+E224</f>
        <v>2493230.8983652708</v>
      </c>
      <c r="F225" s="28">
        <f t="shared" ref="F225:G225" si="25">F140+F142+F144+F146+F148+F150+F152+F154+F156+F158+F160+F162+F164+F166+F168+F170+F172+F174+F176+F178+F180+F182+F184+F186+F188+F190+F192+F194+F196+F198+F200+F202+F204+F206+F208+F210+F212+F214+F216+F218+F220+F222+F224</f>
        <v>2593651.7439369536</v>
      </c>
      <c r="G225" s="28">
        <f t="shared" si="25"/>
        <v>2579598.2267115391</v>
      </c>
      <c r="H225" s="29">
        <f t="shared" si="23"/>
        <v>103.46407259764415</v>
      </c>
      <c r="I225" s="29">
        <f t="shared" si="24"/>
        <v>99.458157123127009</v>
      </c>
    </row>
    <row r="226" spans="1:9" s="11" customFormat="1" ht="28.5" customHeight="1" x14ac:dyDescent="0.25">
      <c r="A226" s="9" t="s">
        <v>41</v>
      </c>
      <c r="B226" s="100" t="s">
        <v>56</v>
      </c>
      <c r="C226" s="101"/>
      <c r="D226" s="101"/>
      <c r="E226" s="101"/>
      <c r="F226" s="101"/>
      <c r="G226" s="101"/>
      <c r="H226" s="101"/>
      <c r="I226" s="102"/>
    </row>
    <row r="227" spans="1:9" s="11" customFormat="1" ht="31.5" x14ac:dyDescent="0.25">
      <c r="A227" s="95" t="s">
        <v>43</v>
      </c>
      <c r="B227" s="110" t="s">
        <v>333</v>
      </c>
      <c r="C227" s="55" t="s">
        <v>9</v>
      </c>
      <c r="D227" s="38" t="s">
        <v>181</v>
      </c>
      <c r="E227" s="6">
        <v>405380</v>
      </c>
      <c r="F227" s="6">
        <v>411018</v>
      </c>
      <c r="G227" s="74">
        <v>447578</v>
      </c>
      <c r="H227" s="58">
        <f>G227/E227*100</f>
        <v>110.40949232818591</v>
      </c>
      <c r="I227" s="58">
        <f>G227/F227*100</f>
        <v>108.89498756745446</v>
      </c>
    </row>
    <row r="228" spans="1:9" s="11" customFormat="1" ht="63" x14ac:dyDescent="0.25">
      <c r="A228" s="95"/>
      <c r="B228" s="111"/>
      <c r="C228" s="39" t="s">
        <v>92</v>
      </c>
      <c r="D228" s="56" t="s">
        <v>438</v>
      </c>
      <c r="E228" s="21">
        <v>216441.2</v>
      </c>
      <c r="F228" s="21">
        <v>231262.8</v>
      </c>
      <c r="G228" s="21">
        <v>231262.8</v>
      </c>
      <c r="H228" s="58">
        <f t="shared" ref="H228:H279" si="26">G228/E228*100</f>
        <v>106.84786445464172</v>
      </c>
      <c r="I228" s="58">
        <f t="shared" ref="I228:I279" si="27">G228/F228*100</f>
        <v>100</v>
      </c>
    </row>
    <row r="229" spans="1:9" s="11" customFormat="1" ht="31.5" x14ac:dyDescent="0.25">
      <c r="A229" s="95" t="s">
        <v>44</v>
      </c>
      <c r="B229" s="110" t="s">
        <v>334</v>
      </c>
      <c r="C229" s="55" t="s">
        <v>9</v>
      </c>
      <c r="D229" s="38" t="s">
        <v>181</v>
      </c>
      <c r="E229" s="6">
        <v>91773</v>
      </c>
      <c r="F229" s="6">
        <v>95597</v>
      </c>
      <c r="G229" s="74">
        <v>132134</v>
      </c>
      <c r="H229" s="58">
        <f t="shared" si="26"/>
        <v>143.97916598563847</v>
      </c>
      <c r="I229" s="58">
        <f t="shared" si="27"/>
        <v>138.21981861355482</v>
      </c>
    </row>
    <row r="230" spans="1:9" s="11" customFormat="1" ht="63" x14ac:dyDescent="0.25">
      <c r="A230" s="95"/>
      <c r="B230" s="111"/>
      <c r="C230" s="39" t="s">
        <v>92</v>
      </c>
      <c r="D230" s="56" t="s">
        <v>438</v>
      </c>
      <c r="E230" s="21">
        <v>66768.600000000006</v>
      </c>
      <c r="F230" s="21">
        <v>72090.2</v>
      </c>
      <c r="G230" s="21">
        <v>72090.2</v>
      </c>
      <c r="H230" s="58">
        <f t="shared" si="26"/>
        <v>107.97021354349199</v>
      </c>
      <c r="I230" s="58">
        <f t="shared" si="27"/>
        <v>100</v>
      </c>
    </row>
    <row r="231" spans="1:9" s="11" customFormat="1" ht="31.5" x14ac:dyDescent="0.25">
      <c r="A231" s="95" t="s">
        <v>310</v>
      </c>
      <c r="B231" s="110" t="s">
        <v>335</v>
      </c>
      <c r="C231" s="55" t="s">
        <v>9</v>
      </c>
      <c r="D231" s="38" t="s">
        <v>104</v>
      </c>
      <c r="E231" s="6">
        <v>18</v>
      </c>
      <c r="F231" s="6">
        <v>26</v>
      </c>
      <c r="G231" s="74">
        <v>38</v>
      </c>
      <c r="H231" s="58">
        <f t="shared" si="26"/>
        <v>211.11111111111111</v>
      </c>
      <c r="I231" s="58">
        <f t="shared" si="27"/>
        <v>146.15384615384613</v>
      </c>
    </row>
    <row r="232" spans="1:9" s="11" customFormat="1" ht="63" x14ac:dyDescent="0.25">
      <c r="A232" s="95"/>
      <c r="B232" s="111"/>
      <c r="C232" s="39" t="s">
        <v>92</v>
      </c>
      <c r="D232" s="56" t="s">
        <v>438</v>
      </c>
      <c r="E232" s="21">
        <v>85670.9</v>
      </c>
      <c r="F232" s="21">
        <v>96900.5</v>
      </c>
      <c r="G232" s="21">
        <v>96900.5</v>
      </c>
      <c r="H232" s="58">
        <f t="shared" si="26"/>
        <v>113.10783474902213</v>
      </c>
      <c r="I232" s="58">
        <f t="shared" si="27"/>
        <v>100</v>
      </c>
    </row>
    <row r="233" spans="1:9" s="11" customFormat="1" ht="31.5" x14ac:dyDescent="0.25">
      <c r="A233" s="95" t="s">
        <v>311</v>
      </c>
      <c r="B233" s="110" t="s">
        <v>336</v>
      </c>
      <c r="C233" s="55" t="s">
        <v>9</v>
      </c>
      <c r="D233" s="38" t="s">
        <v>104</v>
      </c>
      <c r="E233" s="6">
        <v>28</v>
      </c>
      <c r="F233" s="6">
        <v>29</v>
      </c>
      <c r="G233" s="74">
        <v>31</v>
      </c>
      <c r="H233" s="58">
        <f t="shared" si="26"/>
        <v>110.71428571428572</v>
      </c>
      <c r="I233" s="58">
        <f t="shared" si="27"/>
        <v>106.89655172413792</v>
      </c>
    </row>
    <row r="234" spans="1:9" s="11" customFormat="1" ht="63" x14ac:dyDescent="0.25">
      <c r="A234" s="95"/>
      <c r="B234" s="111"/>
      <c r="C234" s="39" t="s">
        <v>92</v>
      </c>
      <c r="D234" s="56" t="s">
        <v>438</v>
      </c>
      <c r="E234" s="21">
        <v>23332.3</v>
      </c>
      <c r="F234" s="21">
        <v>24728.6</v>
      </c>
      <c r="G234" s="21">
        <v>24728.6</v>
      </c>
      <c r="H234" s="58">
        <f t="shared" si="26"/>
        <v>105.98440788092043</v>
      </c>
      <c r="I234" s="58">
        <f t="shared" si="27"/>
        <v>100</v>
      </c>
    </row>
    <row r="235" spans="1:9" s="11" customFormat="1" ht="31.5" x14ac:dyDescent="0.25">
      <c r="A235" s="95" t="s">
        <v>312</v>
      </c>
      <c r="B235" s="110" t="s">
        <v>337</v>
      </c>
      <c r="C235" s="55" t="s">
        <v>9</v>
      </c>
      <c r="D235" s="38" t="s">
        <v>181</v>
      </c>
      <c r="E235" s="6">
        <v>505640</v>
      </c>
      <c r="F235" s="6">
        <v>505890</v>
      </c>
      <c r="G235" s="74">
        <v>552341</v>
      </c>
      <c r="H235" s="58">
        <f t="shared" si="26"/>
        <v>109.23601772011709</v>
      </c>
      <c r="I235" s="58">
        <f t="shared" si="27"/>
        <v>109.18203562039179</v>
      </c>
    </row>
    <row r="236" spans="1:9" s="11" customFormat="1" ht="63" x14ac:dyDescent="0.25">
      <c r="A236" s="95"/>
      <c r="B236" s="111"/>
      <c r="C236" s="39" t="s">
        <v>92</v>
      </c>
      <c r="D236" s="56" t="s">
        <v>438</v>
      </c>
      <c r="E236" s="21">
        <v>33385.199999999997</v>
      </c>
      <c r="F236" s="21">
        <v>37618.5</v>
      </c>
      <c r="G236" s="5">
        <v>37232.300000000003</v>
      </c>
      <c r="H236" s="58">
        <f t="shared" si="26"/>
        <v>111.52336963684508</v>
      </c>
      <c r="I236" s="58">
        <f t="shared" si="27"/>
        <v>98.97337746055797</v>
      </c>
    </row>
    <row r="237" spans="1:9" s="11" customFormat="1" ht="31.5" x14ac:dyDescent="0.25">
      <c r="A237" s="95" t="s">
        <v>313</v>
      </c>
      <c r="B237" s="110" t="s">
        <v>338</v>
      </c>
      <c r="C237" s="55" t="s">
        <v>9</v>
      </c>
      <c r="D237" s="38" t="s">
        <v>104</v>
      </c>
      <c r="E237" s="6">
        <v>3568852</v>
      </c>
      <c r="F237" s="6">
        <v>3569806</v>
      </c>
      <c r="G237" s="74">
        <v>3637302</v>
      </c>
      <c r="H237" s="58">
        <f t="shared" si="26"/>
        <v>101.91798371016787</v>
      </c>
      <c r="I237" s="58">
        <f t="shared" si="27"/>
        <v>101.89074700417893</v>
      </c>
    </row>
    <row r="238" spans="1:9" s="11" customFormat="1" ht="63" x14ac:dyDescent="0.25">
      <c r="A238" s="95"/>
      <c r="B238" s="111"/>
      <c r="C238" s="39" t="s">
        <v>92</v>
      </c>
      <c r="D238" s="56" t="s">
        <v>438</v>
      </c>
      <c r="E238" s="21">
        <v>11461.5</v>
      </c>
      <c r="F238" s="21">
        <v>13454.1</v>
      </c>
      <c r="G238" s="5">
        <v>13375.3</v>
      </c>
      <c r="H238" s="58">
        <f t="shared" si="26"/>
        <v>116.69763992496618</v>
      </c>
      <c r="I238" s="58">
        <f t="shared" si="27"/>
        <v>99.414304933068721</v>
      </c>
    </row>
    <row r="239" spans="1:9" s="11" customFormat="1" ht="31.5" x14ac:dyDescent="0.25">
      <c r="A239" s="95" t="s">
        <v>314</v>
      </c>
      <c r="B239" s="110" t="s">
        <v>339</v>
      </c>
      <c r="C239" s="55" t="s">
        <v>9</v>
      </c>
      <c r="D239" s="38" t="s">
        <v>104</v>
      </c>
      <c r="E239" s="6">
        <v>380839</v>
      </c>
      <c r="F239" s="6">
        <v>380839</v>
      </c>
      <c r="G239" s="74">
        <v>398731</v>
      </c>
      <c r="H239" s="58">
        <f t="shared" si="26"/>
        <v>104.69804825661238</v>
      </c>
      <c r="I239" s="58">
        <f t="shared" si="27"/>
        <v>104.69804825661238</v>
      </c>
    </row>
    <row r="240" spans="1:9" s="11" customFormat="1" ht="63" x14ac:dyDescent="0.25">
      <c r="A240" s="95"/>
      <c r="B240" s="111"/>
      <c r="C240" s="39" t="s">
        <v>92</v>
      </c>
      <c r="D240" s="56" t="s">
        <v>438</v>
      </c>
      <c r="E240" s="21">
        <v>6294.4</v>
      </c>
      <c r="F240" s="21">
        <v>7015.8</v>
      </c>
      <c r="G240" s="5">
        <v>6973.8</v>
      </c>
      <c r="H240" s="58">
        <f t="shared" si="26"/>
        <v>110.79372140315202</v>
      </c>
      <c r="I240" s="58">
        <f t="shared" si="27"/>
        <v>99.401351235782087</v>
      </c>
    </row>
    <row r="241" spans="1:9" s="11" customFormat="1" ht="31.5" x14ac:dyDescent="0.25">
      <c r="A241" s="95" t="s">
        <v>316</v>
      </c>
      <c r="B241" s="110" t="s">
        <v>340</v>
      </c>
      <c r="C241" s="55" t="s">
        <v>9</v>
      </c>
      <c r="D241" s="38" t="s">
        <v>181</v>
      </c>
      <c r="E241" s="6">
        <v>225500</v>
      </c>
      <c r="F241" s="6">
        <v>225500</v>
      </c>
      <c r="G241" s="74">
        <v>238715</v>
      </c>
      <c r="H241" s="58">
        <f t="shared" si="26"/>
        <v>105.86031042128603</v>
      </c>
      <c r="I241" s="58">
        <f t="shared" si="27"/>
        <v>105.86031042128603</v>
      </c>
    </row>
    <row r="242" spans="1:9" s="11" customFormat="1" ht="63" x14ac:dyDescent="0.25">
      <c r="A242" s="95"/>
      <c r="B242" s="111"/>
      <c r="C242" s="39" t="s">
        <v>92</v>
      </c>
      <c r="D242" s="56" t="s">
        <v>438</v>
      </c>
      <c r="E242" s="21">
        <v>12609.1</v>
      </c>
      <c r="F242" s="21">
        <v>13238.2</v>
      </c>
      <c r="G242" s="5">
        <v>13238.2</v>
      </c>
      <c r="H242" s="58">
        <f t="shared" si="26"/>
        <v>104.98925379289561</v>
      </c>
      <c r="I242" s="58">
        <f t="shared" si="27"/>
        <v>100</v>
      </c>
    </row>
    <row r="243" spans="1:9" s="11" customFormat="1" ht="31.5" x14ac:dyDescent="0.25">
      <c r="A243" s="95" t="s">
        <v>315</v>
      </c>
      <c r="B243" s="110" t="s">
        <v>341</v>
      </c>
      <c r="C243" s="55" t="s">
        <v>9</v>
      </c>
      <c r="D243" s="38" t="s">
        <v>104</v>
      </c>
      <c r="E243" s="6">
        <v>635987</v>
      </c>
      <c r="F243" s="6">
        <v>636087</v>
      </c>
      <c r="G243" s="74">
        <v>640184</v>
      </c>
      <c r="H243" s="58">
        <f t="shared" si="26"/>
        <v>100.65991914929077</v>
      </c>
      <c r="I243" s="58">
        <f t="shared" si="27"/>
        <v>100.64409428270031</v>
      </c>
    </row>
    <row r="244" spans="1:9" s="11" customFormat="1" ht="63" x14ac:dyDescent="0.25">
      <c r="A244" s="95"/>
      <c r="B244" s="111"/>
      <c r="C244" s="39" t="s">
        <v>92</v>
      </c>
      <c r="D244" s="56" t="s">
        <v>438</v>
      </c>
      <c r="E244" s="21">
        <v>27236.2</v>
      </c>
      <c r="F244" s="21">
        <v>28775.599999999999</v>
      </c>
      <c r="G244" s="5">
        <v>28775.599999999999</v>
      </c>
      <c r="H244" s="58">
        <f t="shared" si="26"/>
        <v>105.6520366277234</v>
      </c>
      <c r="I244" s="58">
        <f t="shared" si="27"/>
        <v>100</v>
      </c>
    </row>
    <row r="245" spans="1:9" s="11" customFormat="1" ht="31.5" x14ac:dyDescent="0.25">
      <c r="A245" s="95" t="s">
        <v>317</v>
      </c>
      <c r="B245" s="110" t="s">
        <v>342</v>
      </c>
      <c r="C245" s="55" t="s">
        <v>9</v>
      </c>
      <c r="D245" s="38" t="s">
        <v>181</v>
      </c>
      <c r="E245" s="6">
        <v>13500</v>
      </c>
      <c r="F245" s="6">
        <v>13500</v>
      </c>
      <c r="G245" s="74">
        <v>17494</v>
      </c>
      <c r="H245" s="58">
        <f t="shared" si="26"/>
        <v>129.58518518518517</v>
      </c>
      <c r="I245" s="58">
        <f t="shared" si="27"/>
        <v>129.58518518518517</v>
      </c>
    </row>
    <row r="246" spans="1:9" s="11" customFormat="1" ht="63" x14ac:dyDescent="0.25">
      <c r="A246" s="95"/>
      <c r="B246" s="111"/>
      <c r="C246" s="39" t="s">
        <v>92</v>
      </c>
      <c r="D246" s="56" t="s">
        <v>438</v>
      </c>
      <c r="E246" s="21">
        <v>6228.7</v>
      </c>
      <c r="F246" s="21">
        <v>6115.6</v>
      </c>
      <c r="G246" s="5">
        <v>6115.6</v>
      </c>
      <c r="H246" s="58">
        <f t="shared" si="26"/>
        <v>98.184211793793253</v>
      </c>
      <c r="I246" s="58">
        <f t="shared" si="27"/>
        <v>100</v>
      </c>
    </row>
    <row r="247" spans="1:9" s="11" customFormat="1" ht="31.5" x14ac:dyDescent="0.25">
      <c r="A247" s="95" t="s">
        <v>318</v>
      </c>
      <c r="B247" s="110" t="s">
        <v>343</v>
      </c>
      <c r="C247" s="55" t="s">
        <v>9</v>
      </c>
      <c r="D247" s="38" t="s">
        <v>104</v>
      </c>
      <c r="E247" s="6">
        <v>5735</v>
      </c>
      <c r="F247" s="6">
        <v>5745</v>
      </c>
      <c r="G247" s="74">
        <v>6100</v>
      </c>
      <c r="H247" s="58">
        <f t="shared" si="26"/>
        <v>106.3644289450741</v>
      </c>
      <c r="I247" s="58">
        <f t="shared" si="27"/>
        <v>106.17928633594428</v>
      </c>
    </row>
    <row r="248" spans="1:9" s="11" customFormat="1" ht="63" x14ac:dyDescent="0.25">
      <c r="A248" s="95"/>
      <c r="B248" s="111"/>
      <c r="C248" s="39" t="s">
        <v>92</v>
      </c>
      <c r="D248" s="56" t="s">
        <v>438</v>
      </c>
      <c r="E248" s="21">
        <v>8203.7999999999993</v>
      </c>
      <c r="F248" s="21">
        <v>8113.6</v>
      </c>
      <c r="G248" s="5">
        <v>8113.6</v>
      </c>
      <c r="H248" s="58">
        <f t="shared" si="26"/>
        <v>98.90050951997857</v>
      </c>
      <c r="I248" s="58">
        <f t="shared" si="27"/>
        <v>100</v>
      </c>
    </row>
    <row r="249" spans="1:9" s="11" customFormat="1" ht="31.5" x14ac:dyDescent="0.25">
      <c r="A249" s="95" t="s">
        <v>319</v>
      </c>
      <c r="B249" s="110" t="s">
        <v>344</v>
      </c>
      <c r="C249" s="55" t="s">
        <v>9</v>
      </c>
      <c r="D249" s="38" t="s">
        <v>104</v>
      </c>
      <c r="E249" s="6">
        <v>118</v>
      </c>
      <c r="F249" s="6">
        <v>118</v>
      </c>
      <c r="G249" s="74">
        <v>121</v>
      </c>
      <c r="H249" s="58">
        <f t="shared" si="26"/>
        <v>102.54237288135593</v>
      </c>
      <c r="I249" s="58">
        <f t="shared" si="27"/>
        <v>102.54237288135593</v>
      </c>
    </row>
    <row r="250" spans="1:9" s="11" customFormat="1" ht="63" x14ac:dyDescent="0.25">
      <c r="A250" s="95"/>
      <c r="B250" s="111"/>
      <c r="C250" s="39" t="s">
        <v>92</v>
      </c>
      <c r="D250" s="56" t="s">
        <v>438</v>
      </c>
      <c r="E250" s="21">
        <v>38585</v>
      </c>
      <c r="F250" s="21">
        <v>40457.9</v>
      </c>
      <c r="G250" s="5">
        <v>40457.599999999999</v>
      </c>
      <c r="H250" s="58">
        <f t="shared" si="26"/>
        <v>104.85318128806531</v>
      </c>
      <c r="I250" s="58">
        <f t="shared" si="27"/>
        <v>99.999258488453421</v>
      </c>
    </row>
    <row r="251" spans="1:9" s="11" customFormat="1" ht="31.5" x14ac:dyDescent="0.25">
      <c r="A251" s="95" t="s">
        <v>320</v>
      </c>
      <c r="B251" s="110" t="s">
        <v>345</v>
      </c>
      <c r="C251" s="55" t="s">
        <v>9</v>
      </c>
      <c r="D251" s="38" t="s">
        <v>104</v>
      </c>
      <c r="E251" s="6">
        <v>30</v>
      </c>
      <c r="F251" s="6">
        <v>40</v>
      </c>
      <c r="G251" s="74">
        <v>40</v>
      </c>
      <c r="H251" s="58">
        <f t="shared" si="26"/>
        <v>133.33333333333331</v>
      </c>
      <c r="I251" s="58">
        <f t="shared" si="27"/>
        <v>100</v>
      </c>
    </row>
    <row r="252" spans="1:9" s="11" customFormat="1" ht="92.25" customHeight="1" x14ac:dyDescent="0.25">
      <c r="A252" s="95"/>
      <c r="B252" s="111"/>
      <c r="C252" s="39" t="s">
        <v>92</v>
      </c>
      <c r="D252" s="56" t="s">
        <v>438</v>
      </c>
      <c r="E252" s="21">
        <v>2992.8</v>
      </c>
      <c r="F252" s="21">
        <v>5235.3</v>
      </c>
      <c r="G252" s="5">
        <v>5235.3</v>
      </c>
      <c r="H252" s="58">
        <f t="shared" si="26"/>
        <v>174.92983159582997</v>
      </c>
      <c r="I252" s="58">
        <f t="shared" si="27"/>
        <v>100</v>
      </c>
    </row>
    <row r="253" spans="1:9" s="11" customFormat="1" ht="31.5" x14ac:dyDescent="0.25">
      <c r="A253" s="95" t="s">
        <v>321</v>
      </c>
      <c r="B253" s="110" t="s">
        <v>351</v>
      </c>
      <c r="C253" s="55" t="s">
        <v>9</v>
      </c>
      <c r="D253" s="38" t="s">
        <v>104</v>
      </c>
      <c r="E253" s="6">
        <v>58</v>
      </c>
      <c r="F253" s="6">
        <v>63</v>
      </c>
      <c r="G253" s="74">
        <v>70</v>
      </c>
      <c r="H253" s="58">
        <f t="shared" si="26"/>
        <v>120.68965517241379</v>
      </c>
      <c r="I253" s="58">
        <f t="shared" si="27"/>
        <v>111.11111111111111</v>
      </c>
    </row>
    <row r="254" spans="1:9" s="11" customFormat="1" ht="63" x14ac:dyDescent="0.25">
      <c r="A254" s="95"/>
      <c r="B254" s="111"/>
      <c r="C254" s="39" t="s">
        <v>92</v>
      </c>
      <c r="D254" s="56" t="s">
        <v>438</v>
      </c>
      <c r="E254" s="21">
        <v>9848.1</v>
      </c>
      <c r="F254" s="21">
        <v>11219.3</v>
      </c>
      <c r="G254" s="5">
        <v>11219.3</v>
      </c>
      <c r="H254" s="58">
        <f t="shared" si="26"/>
        <v>113.92349793361154</v>
      </c>
      <c r="I254" s="58">
        <f t="shared" si="27"/>
        <v>100</v>
      </c>
    </row>
    <row r="255" spans="1:9" s="11" customFormat="1" ht="31.5" x14ac:dyDescent="0.25">
      <c r="A255" s="95" t="s">
        <v>322</v>
      </c>
      <c r="B255" s="110" t="s">
        <v>214</v>
      </c>
      <c r="C255" s="55" t="s">
        <v>9</v>
      </c>
      <c r="D255" s="38" t="s">
        <v>104</v>
      </c>
      <c r="E255" s="6">
        <v>4529</v>
      </c>
      <c r="F255" s="6">
        <v>4588</v>
      </c>
      <c r="G255" s="74">
        <v>5106</v>
      </c>
      <c r="H255" s="58">
        <f t="shared" si="26"/>
        <v>112.74011923161846</v>
      </c>
      <c r="I255" s="58">
        <f t="shared" si="27"/>
        <v>111.29032258064515</v>
      </c>
    </row>
    <row r="256" spans="1:9" s="11" customFormat="1" ht="63" x14ac:dyDescent="0.25">
      <c r="A256" s="95"/>
      <c r="B256" s="111"/>
      <c r="C256" s="39" t="s">
        <v>92</v>
      </c>
      <c r="D256" s="56" t="s">
        <v>438</v>
      </c>
      <c r="E256" s="21">
        <v>75609.5</v>
      </c>
      <c r="F256" s="21">
        <v>89297.9</v>
      </c>
      <c r="G256" s="5">
        <v>89233.2</v>
      </c>
      <c r="H256" s="58">
        <f t="shared" si="26"/>
        <v>118.01850296589713</v>
      </c>
      <c r="I256" s="58">
        <f t="shared" si="27"/>
        <v>99.927545888537139</v>
      </c>
    </row>
    <row r="257" spans="1:9" s="11" customFormat="1" ht="31.5" x14ac:dyDescent="0.25">
      <c r="A257" s="95" t="s">
        <v>323</v>
      </c>
      <c r="B257" s="110" t="s">
        <v>333</v>
      </c>
      <c r="C257" s="55" t="s">
        <v>9</v>
      </c>
      <c r="D257" s="38" t="s">
        <v>104</v>
      </c>
      <c r="E257" s="6">
        <v>36</v>
      </c>
      <c r="F257" s="6">
        <v>41</v>
      </c>
      <c r="G257" s="74">
        <v>49</v>
      </c>
      <c r="H257" s="58">
        <f t="shared" si="26"/>
        <v>136.11111111111111</v>
      </c>
      <c r="I257" s="58">
        <f t="shared" si="27"/>
        <v>119.51219512195121</v>
      </c>
    </row>
    <row r="258" spans="1:9" s="11" customFormat="1" ht="63" x14ac:dyDescent="0.25">
      <c r="A258" s="95"/>
      <c r="B258" s="111"/>
      <c r="C258" s="39" t="s">
        <v>92</v>
      </c>
      <c r="D258" s="56" t="s">
        <v>438</v>
      </c>
      <c r="E258" s="21">
        <v>2283.8000000000002</v>
      </c>
      <c r="F258" s="21">
        <v>2619.6999999999998</v>
      </c>
      <c r="G258" s="5">
        <v>2619.6999999999998</v>
      </c>
      <c r="H258" s="58">
        <f t="shared" si="26"/>
        <v>114.70794290218056</v>
      </c>
      <c r="I258" s="58">
        <f t="shared" si="27"/>
        <v>100</v>
      </c>
    </row>
    <row r="259" spans="1:9" s="11" customFormat="1" ht="31.5" x14ac:dyDescent="0.25">
      <c r="A259" s="95" t="s">
        <v>324</v>
      </c>
      <c r="B259" s="110" t="s">
        <v>333</v>
      </c>
      <c r="C259" s="55" t="s">
        <v>9</v>
      </c>
      <c r="D259" s="38" t="s">
        <v>181</v>
      </c>
      <c r="E259" s="6">
        <v>2638</v>
      </c>
      <c r="F259" s="6">
        <v>2790</v>
      </c>
      <c r="G259" s="74">
        <v>5819</v>
      </c>
      <c r="H259" s="58">
        <f t="shared" si="26"/>
        <v>220.58377558756632</v>
      </c>
      <c r="I259" s="58">
        <f t="shared" si="27"/>
        <v>208.5663082437276</v>
      </c>
    </row>
    <row r="260" spans="1:9" s="11" customFormat="1" ht="63" x14ac:dyDescent="0.25">
      <c r="A260" s="95"/>
      <c r="B260" s="111"/>
      <c r="C260" s="39" t="s">
        <v>92</v>
      </c>
      <c r="D260" s="56" t="s">
        <v>438</v>
      </c>
      <c r="E260" s="21">
        <v>1867.8</v>
      </c>
      <c r="F260" s="21">
        <v>2062.4</v>
      </c>
      <c r="G260" s="5">
        <v>2062.4</v>
      </c>
      <c r="H260" s="58">
        <f t="shared" si="26"/>
        <v>110.41867437627155</v>
      </c>
      <c r="I260" s="58">
        <f t="shared" si="27"/>
        <v>100</v>
      </c>
    </row>
    <row r="261" spans="1:9" s="11" customFormat="1" ht="31.5" x14ac:dyDescent="0.25">
      <c r="A261" s="95" t="s">
        <v>325</v>
      </c>
      <c r="B261" s="110" t="s">
        <v>334</v>
      </c>
      <c r="C261" s="55" t="s">
        <v>9</v>
      </c>
      <c r="D261" s="38" t="s">
        <v>104</v>
      </c>
      <c r="E261" s="6">
        <v>82</v>
      </c>
      <c r="F261" s="6">
        <v>87</v>
      </c>
      <c r="G261" s="74">
        <v>92</v>
      </c>
      <c r="H261" s="58">
        <f t="shared" si="26"/>
        <v>112.19512195121952</v>
      </c>
      <c r="I261" s="58">
        <f t="shared" si="27"/>
        <v>105.74712643678161</v>
      </c>
    </row>
    <row r="262" spans="1:9" s="11" customFormat="1" ht="63" x14ac:dyDescent="0.25">
      <c r="A262" s="95"/>
      <c r="B262" s="111"/>
      <c r="C262" s="39" t="s">
        <v>92</v>
      </c>
      <c r="D262" s="56" t="s">
        <v>438</v>
      </c>
      <c r="E262" s="21">
        <v>7143.3</v>
      </c>
      <c r="F262" s="21">
        <v>7843.4</v>
      </c>
      <c r="G262" s="5">
        <v>7843.4</v>
      </c>
      <c r="H262" s="58">
        <f t="shared" si="26"/>
        <v>109.80079235087423</v>
      </c>
      <c r="I262" s="58">
        <f t="shared" si="27"/>
        <v>100</v>
      </c>
    </row>
    <row r="263" spans="1:9" s="11" customFormat="1" ht="31.5" x14ac:dyDescent="0.25">
      <c r="A263" s="95" t="s">
        <v>326</v>
      </c>
      <c r="B263" s="110" t="s">
        <v>334</v>
      </c>
      <c r="C263" s="55" t="s">
        <v>9</v>
      </c>
      <c r="D263" s="38" t="s">
        <v>181</v>
      </c>
      <c r="E263" s="6">
        <v>5656</v>
      </c>
      <c r="F263" s="6">
        <v>5656</v>
      </c>
      <c r="G263" s="74">
        <v>6207</v>
      </c>
      <c r="H263" s="58">
        <f t="shared" si="26"/>
        <v>109.74186704384725</v>
      </c>
      <c r="I263" s="58">
        <f t="shared" si="27"/>
        <v>109.74186704384725</v>
      </c>
    </row>
    <row r="264" spans="1:9" s="11" customFormat="1" ht="63" x14ac:dyDescent="0.25">
      <c r="A264" s="95"/>
      <c r="B264" s="111"/>
      <c r="C264" s="39" t="s">
        <v>92</v>
      </c>
      <c r="D264" s="56" t="s">
        <v>438</v>
      </c>
      <c r="E264" s="21">
        <v>9184.2000000000007</v>
      </c>
      <c r="F264" s="21">
        <v>9516.4</v>
      </c>
      <c r="G264" s="5">
        <v>9516.4</v>
      </c>
      <c r="H264" s="58">
        <f t="shared" si="26"/>
        <v>103.617081509549</v>
      </c>
      <c r="I264" s="58">
        <f t="shared" si="27"/>
        <v>100</v>
      </c>
    </row>
    <row r="265" spans="1:9" s="11" customFormat="1" ht="31.5" x14ac:dyDescent="0.25">
      <c r="A265" s="95" t="s">
        <v>327</v>
      </c>
      <c r="B265" s="110" t="s">
        <v>346</v>
      </c>
      <c r="C265" s="55" t="s">
        <v>9</v>
      </c>
      <c r="D265" s="38" t="s">
        <v>104</v>
      </c>
      <c r="E265" s="6">
        <v>76</v>
      </c>
      <c r="F265" s="6">
        <v>77</v>
      </c>
      <c r="G265" s="74">
        <v>79</v>
      </c>
      <c r="H265" s="58">
        <f t="shared" si="26"/>
        <v>103.94736842105263</v>
      </c>
      <c r="I265" s="58">
        <f t="shared" si="27"/>
        <v>102.59740259740259</v>
      </c>
    </row>
    <row r="266" spans="1:9" s="11" customFormat="1" ht="63" x14ac:dyDescent="0.25">
      <c r="A266" s="95"/>
      <c r="B266" s="111"/>
      <c r="C266" s="39" t="s">
        <v>92</v>
      </c>
      <c r="D266" s="56" t="s">
        <v>438</v>
      </c>
      <c r="E266" s="21">
        <v>3398.9</v>
      </c>
      <c r="F266" s="21">
        <v>3518.4</v>
      </c>
      <c r="G266" s="5">
        <v>3518.4</v>
      </c>
      <c r="H266" s="58">
        <f t="shared" si="26"/>
        <v>103.51584336108741</v>
      </c>
      <c r="I266" s="58">
        <f t="shared" si="27"/>
        <v>100</v>
      </c>
    </row>
    <row r="267" spans="1:9" s="11" customFormat="1" ht="31.5" x14ac:dyDescent="0.25">
      <c r="A267" s="95" t="s">
        <v>328</v>
      </c>
      <c r="B267" s="110" t="s">
        <v>346</v>
      </c>
      <c r="C267" s="55" t="s">
        <v>9</v>
      </c>
      <c r="D267" s="38" t="s">
        <v>181</v>
      </c>
      <c r="E267" s="6">
        <v>146500</v>
      </c>
      <c r="F267" s="6">
        <v>141702</v>
      </c>
      <c r="G267" s="74">
        <v>200983</v>
      </c>
      <c r="H267" s="58">
        <f t="shared" si="26"/>
        <v>137.18976109215018</v>
      </c>
      <c r="I267" s="58">
        <f t="shared" si="27"/>
        <v>141.83497762910898</v>
      </c>
    </row>
    <row r="268" spans="1:9" s="11" customFormat="1" ht="63" x14ac:dyDescent="0.25">
      <c r="A268" s="95"/>
      <c r="B268" s="111"/>
      <c r="C268" s="39" t="s">
        <v>92</v>
      </c>
      <c r="D268" s="56" t="s">
        <v>438</v>
      </c>
      <c r="E268" s="21">
        <v>8458.2999999999993</v>
      </c>
      <c r="F268" s="21">
        <v>9294.9</v>
      </c>
      <c r="G268" s="5">
        <v>9294.9</v>
      </c>
      <c r="H268" s="58">
        <f t="shared" si="26"/>
        <v>109.89087641724697</v>
      </c>
      <c r="I268" s="58">
        <f t="shared" si="27"/>
        <v>100</v>
      </c>
    </row>
    <row r="269" spans="1:9" s="11" customFormat="1" ht="31.5" x14ac:dyDescent="0.25">
      <c r="A269" s="95" t="s">
        <v>328</v>
      </c>
      <c r="B269" s="110" t="s">
        <v>347</v>
      </c>
      <c r="C269" s="55" t="s">
        <v>9</v>
      </c>
      <c r="D269" s="38" t="s">
        <v>93</v>
      </c>
      <c r="E269" s="6">
        <v>24840</v>
      </c>
      <c r="F269" s="6">
        <v>24840</v>
      </c>
      <c r="G269" s="6">
        <v>24840</v>
      </c>
      <c r="H269" s="58">
        <f t="shared" si="26"/>
        <v>100</v>
      </c>
      <c r="I269" s="58">
        <f t="shared" si="27"/>
        <v>100</v>
      </c>
    </row>
    <row r="270" spans="1:9" s="11" customFormat="1" ht="63" x14ac:dyDescent="0.25">
      <c r="A270" s="95"/>
      <c r="B270" s="111"/>
      <c r="C270" s="39" t="s">
        <v>92</v>
      </c>
      <c r="D270" s="56" t="s">
        <v>438</v>
      </c>
      <c r="E270" s="21">
        <v>4172.8999999999996</v>
      </c>
      <c r="F270" s="21">
        <v>4365.2</v>
      </c>
      <c r="G270" s="5">
        <v>4365.2</v>
      </c>
      <c r="H270" s="58">
        <f t="shared" si="26"/>
        <v>104.60830597426252</v>
      </c>
      <c r="I270" s="58">
        <f t="shared" si="27"/>
        <v>100</v>
      </c>
    </row>
    <row r="271" spans="1:9" s="11" customFormat="1" ht="31.5" x14ac:dyDescent="0.25">
      <c r="A271" s="95" t="s">
        <v>329</v>
      </c>
      <c r="B271" s="110" t="s">
        <v>348</v>
      </c>
      <c r="C271" s="55" t="s">
        <v>9</v>
      </c>
      <c r="D271" s="38" t="s">
        <v>93</v>
      </c>
      <c r="E271" s="6">
        <v>18440.55</v>
      </c>
      <c r="F271" s="6">
        <v>18440.55</v>
      </c>
      <c r="G271" s="6">
        <v>17521</v>
      </c>
      <c r="H271" s="58">
        <f t="shared" si="26"/>
        <v>95.013435065656935</v>
      </c>
      <c r="I271" s="58">
        <f t="shared" si="27"/>
        <v>95.013435065656935</v>
      </c>
    </row>
    <row r="272" spans="1:9" s="11" customFormat="1" ht="63" x14ac:dyDescent="0.25">
      <c r="A272" s="95"/>
      <c r="B272" s="111"/>
      <c r="C272" s="39" t="s">
        <v>92</v>
      </c>
      <c r="D272" s="56" t="s">
        <v>438</v>
      </c>
      <c r="E272" s="21">
        <v>9775.2999999999993</v>
      </c>
      <c r="F272" s="21">
        <v>10591.9</v>
      </c>
      <c r="G272" s="5">
        <v>10413.9</v>
      </c>
      <c r="H272" s="58">
        <f t="shared" si="26"/>
        <v>106.53279183247572</v>
      </c>
      <c r="I272" s="58">
        <f t="shared" si="27"/>
        <v>98.319470538807948</v>
      </c>
    </row>
    <row r="273" spans="1:13" s="11" customFormat="1" ht="74.25" customHeight="1" x14ac:dyDescent="0.25">
      <c r="A273" s="95" t="s">
        <v>330</v>
      </c>
      <c r="B273" s="110" t="s">
        <v>352</v>
      </c>
      <c r="C273" s="55" t="s">
        <v>9</v>
      </c>
      <c r="D273" s="38" t="s">
        <v>181</v>
      </c>
      <c r="E273" s="6">
        <v>95</v>
      </c>
      <c r="F273" s="6">
        <v>95</v>
      </c>
      <c r="G273" s="6">
        <v>101</v>
      </c>
      <c r="H273" s="58">
        <f t="shared" si="26"/>
        <v>106.31578947368421</v>
      </c>
      <c r="I273" s="58">
        <f t="shared" si="27"/>
        <v>106.31578947368421</v>
      </c>
    </row>
    <row r="274" spans="1:13" s="11" customFormat="1" ht="84.75" customHeight="1" x14ac:dyDescent="0.25">
      <c r="A274" s="95"/>
      <c r="B274" s="111"/>
      <c r="C274" s="39" t="s">
        <v>92</v>
      </c>
      <c r="D274" s="56" t="s">
        <v>438</v>
      </c>
      <c r="E274" s="21">
        <v>14442.7</v>
      </c>
      <c r="F274" s="21">
        <v>15649.3</v>
      </c>
      <c r="G274" s="5">
        <v>15475.5</v>
      </c>
      <c r="H274" s="58">
        <f t="shared" si="26"/>
        <v>107.15101746903279</v>
      </c>
      <c r="I274" s="58">
        <f t="shared" si="27"/>
        <v>98.889407193932001</v>
      </c>
    </row>
    <row r="275" spans="1:13" s="11" customFormat="1" ht="31.5" x14ac:dyDescent="0.25">
      <c r="A275" s="95" t="s">
        <v>331</v>
      </c>
      <c r="B275" s="110" t="s">
        <v>349</v>
      </c>
      <c r="C275" s="55" t="s">
        <v>9</v>
      </c>
      <c r="D275" s="38" t="s">
        <v>93</v>
      </c>
      <c r="E275" s="6">
        <v>39204.93</v>
      </c>
      <c r="F275" s="6">
        <v>39204.93</v>
      </c>
      <c r="G275" s="6">
        <v>40650.269999999997</v>
      </c>
      <c r="H275" s="58">
        <f t="shared" si="26"/>
        <v>103.6866281868122</v>
      </c>
      <c r="I275" s="58">
        <f t="shared" si="27"/>
        <v>103.6866281868122</v>
      </c>
    </row>
    <row r="276" spans="1:13" s="11" customFormat="1" ht="63" x14ac:dyDescent="0.25">
      <c r="A276" s="95"/>
      <c r="B276" s="111"/>
      <c r="C276" s="39" t="s">
        <v>92</v>
      </c>
      <c r="D276" s="56" t="s">
        <v>438</v>
      </c>
      <c r="E276" s="21">
        <v>24750.7</v>
      </c>
      <c r="F276" s="21">
        <v>11687.8</v>
      </c>
      <c r="G276" s="5">
        <v>11627</v>
      </c>
      <c r="H276" s="58">
        <f t="shared" si="26"/>
        <v>46.976449150933099</v>
      </c>
      <c r="I276" s="58">
        <f t="shared" si="27"/>
        <v>99.479799448998108</v>
      </c>
    </row>
    <row r="277" spans="1:13" s="11" customFormat="1" ht="31.5" x14ac:dyDescent="0.25">
      <c r="A277" s="95" t="s">
        <v>332</v>
      </c>
      <c r="B277" s="110" t="s">
        <v>350</v>
      </c>
      <c r="C277" s="55" t="s">
        <v>9</v>
      </c>
      <c r="D277" s="38" t="s">
        <v>93</v>
      </c>
      <c r="E277" s="6">
        <v>1260</v>
      </c>
      <c r="F277" s="6">
        <v>1260</v>
      </c>
      <c r="G277" s="74">
        <v>1251</v>
      </c>
      <c r="H277" s="58">
        <f t="shared" si="26"/>
        <v>99.285714285714292</v>
      </c>
      <c r="I277" s="58">
        <f t="shared" si="27"/>
        <v>99.285714285714292</v>
      </c>
    </row>
    <row r="278" spans="1:13" s="11" customFormat="1" ht="63" x14ac:dyDescent="0.25">
      <c r="A278" s="95"/>
      <c r="B278" s="111"/>
      <c r="C278" s="39" t="s">
        <v>92</v>
      </c>
      <c r="D278" s="56" t="s">
        <v>438</v>
      </c>
      <c r="E278" s="21">
        <v>188241.3</v>
      </c>
      <c r="F278" s="21">
        <v>219841.3</v>
      </c>
      <c r="G278" s="5">
        <v>218761.9</v>
      </c>
      <c r="H278" s="58">
        <f t="shared" si="26"/>
        <v>116.21355143637449</v>
      </c>
      <c r="I278" s="58">
        <f t="shared" si="27"/>
        <v>99.509009453637702</v>
      </c>
    </row>
    <row r="279" spans="1:13" ht="15" customHeight="1" x14ac:dyDescent="0.25">
      <c r="A279" s="10"/>
      <c r="B279" s="98" t="s">
        <v>16</v>
      </c>
      <c r="C279" s="99"/>
      <c r="D279" s="46" t="s">
        <v>438</v>
      </c>
      <c r="E279" s="45">
        <f>E228+E230+E232+E234+E236+E238+E240+E242+E244+E246+E248+E250+E252+E254+E256+E258+E260+E262+E264+E266+E268+E270+E272+E274+E276+E278</f>
        <v>898386.50000000023</v>
      </c>
      <c r="F279" s="45">
        <f t="shared" ref="F279:G279" si="28">F228+F230+F232+F234+F236+F238+F240+F242+F244+F246+F248+F250+F252+F254+F256+F258+F260+F262+F264+F266+F268+F270+F272+F274+F276+F278</f>
        <v>982514.60000000009</v>
      </c>
      <c r="G279" s="45">
        <f t="shared" si="28"/>
        <v>980450.6</v>
      </c>
      <c r="H279" s="62">
        <f t="shared" si="26"/>
        <v>109.13460965853781</v>
      </c>
      <c r="I279" s="62">
        <f t="shared" si="27"/>
        <v>99.789926785820782</v>
      </c>
    </row>
    <row r="280" spans="1:13" ht="26.25" customHeight="1" x14ac:dyDescent="0.25">
      <c r="A280" s="9" t="s">
        <v>47</v>
      </c>
      <c r="B280" s="100" t="s">
        <v>38</v>
      </c>
      <c r="C280" s="101"/>
      <c r="D280" s="101"/>
      <c r="E280" s="101"/>
      <c r="F280" s="101"/>
      <c r="G280" s="101"/>
      <c r="H280" s="101"/>
      <c r="I280" s="102"/>
    </row>
    <row r="281" spans="1:13" ht="63" x14ac:dyDescent="0.25">
      <c r="A281" s="95" t="s">
        <v>45</v>
      </c>
      <c r="B281" s="96" t="s">
        <v>174</v>
      </c>
      <c r="C281" s="64" t="s">
        <v>234</v>
      </c>
      <c r="D281" s="56" t="s">
        <v>233</v>
      </c>
      <c r="E281" s="57">
        <v>500</v>
      </c>
      <c r="F281" s="57">
        <v>3935</v>
      </c>
      <c r="G281" s="60">
        <v>3935</v>
      </c>
      <c r="H281" s="58">
        <f>G281/E281*100</f>
        <v>787</v>
      </c>
      <c r="I281" s="58">
        <f>G281/F281*100</f>
        <v>100</v>
      </c>
      <c r="K281" s="7"/>
      <c r="L281" s="7"/>
      <c r="M281" s="7"/>
    </row>
    <row r="282" spans="1:13" ht="63" x14ac:dyDescent="0.25">
      <c r="A282" s="95"/>
      <c r="B282" s="96"/>
      <c r="C282" s="63" t="s">
        <v>92</v>
      </c>
      <c r="D282" s="56" t="s">
        <v>438</v>
      </c>
      <c r="E282" s="59">
        <v>5</v>
      </c>
      <c r="F282" s="59">
        <v>39.4</v>
      </c>
      <c r="G282" s="58">
        <v>39.4</v>
      </c>
      <c r="H282" s="58">
        <f t="shared" ref="H282:H293" si="29">G282/E282*100</f>
        <v>788</v>
      </c>
      <c r="I282" s="58">
        <f t="shared" ref="I282:I293" si="30">G282/F282*100</f>
        <v>100</v>
      </c>
      <c r="K282" s="7"/>
      <c r="L282" s="7"/>
    </row>
    <row r="283" spans="1:13" ht="31.5" customHeight="1" x14ac:dyDescent="0.25">
      <c r="A283" s="95" t="s">
        <v>46</v>
      </c>
      <c r="B283" s="96" t="s">
        <v>174</v>
      </c>
      <c r="C283" s="64" t="s">
        <v>235</v>
      </c>
      <c r="D283" s="56" t="s">
        <v>230</v>
      </c>
      <c r="E283" s="57">
        <v>198.24</v>
      </c>
      <c r="F283" s="57">
        <v>446.6</v>
      </c>
      <c r="G283" s="57">
        <v>446.63</v>
      </c>
      <c r="H283" s="58">
        <f t="shared" si="29"/>
        <v>225.29761904761904</v>
      </c>
      <c r="I283" s="58">
        <f t="shared" si="30"/>
        <v>100.00671742051053</v>
      </c>
      <c r="K283" s="7"/>
      <c r="L283" s="7"/>
    </row>
    <row r="284" spans="1:13" ht="15.75" customHeight="1" x14ac:dyDescent="0.25">
      <c r="A284" s="95"/>
      <c r="B284" s="96"/>
      <c r="C284" s="63" t="s">
        <v>92</v>
      </c>
      <c r="D284" s="56" t="s">
        <v>438</v>
      </c>
      <c r="E284" s="59">
        <v>819.7</v>
      </c>
      <c r="F284" s="59">
        <v>1846.8</v>
      </c>
      <c r="G284" s="59">
        <v>1846.8</v>
      </c>
      <c r="H284" s="58">
        <f t="shared" si="29"/>
        <v>225.30193973404903</v>
      </c>
      <c r="I284" s="58">
        <f t="shared" si="30"/>
        <v>100</v>
      </c>
      <c r="K284" s="7"/>
      <c r="L284" s="7"/>
    </row>
    <row r="285" spans="1:13" s="8" customFormat="1" ht="47.25" x14ac:dyDescent="0.25">
      <c r="A285" s="95" t="s">
        <v>226</v>
      </c>
      <c r="B285" s="96" t="s">
        <v>174</v>
      </c>
      <c r="C285" s="64" t="s">
        <v>237</v>
      </c>
      <c r="D285" s="56" t="s">
        <v>233</v>
      </c>
      <c r="E285" s="57">
        <v>420656.9</v>
      </c>
      <c r="F285" s="57">
        <v>643425.11</v>
      </c>
      <c r="G285" s="57">
        <v>643425.11</v>
      </c>
      <c r="H285" s="58">
        <f t="shared" si="29"/>
        <v>152.95722238242138</v>
      </c>
      <c r="I285" s="58">
        <f t="shared" si="30"/>
        <v>100</v>
      </c>
      <c r="K285" s="7"/>
      <c r="L285" s="7"/>
    </row>
    <row r="286" spans="1:13" s="8" customFormat="1" ht="63" x14ac:dyDescent="0.25">
      <c r="A286" s="95"/>
      <c r="B286" s="96"/>
      <c r="C286" s="63" t="s">
        <v>92</v>
      </c>
      <c r="D286" s="56" t="s">
        <v>438</v>
      </c>
      <c r="E286" s="59">
        <v>9464.7999999999993</v>
      </c>
      <c r="F286" s="59">
        <v>14477</v>
      </c>
      <c r="G286" s="59">
        <v>14477</v>
      </c>
      <c r="H286" s="58">
        <f t="shared" si="29"/>
        <v>152.95621671878962</v>
      </c>
      <c r="I286" s="58">
        <f t="shared" si="30"/>
        <v>100</v>
      </c>
      <c r="K286" s="7"/>
      <c r="L286" s="7"/>
    </row>
    <row r="287" spans="1:13" s="8" customFormat="1" ht="63" x14ac:dyDescent="0.25">
      <c r="A287" s="95" t="s">
        <v>227</v>
      </c>
      <c r="B287" s="96" t="s">
        <v>174</v>
      </c>
      <c r="C287" s="64" t="s">
        <v>238</v>
      </c>
      <c r="D287" s="56" t="s">
        <v>231</v>
      </c>
      <c r="E287" s="57">
        <v>8654.56</v>
      </c>
      <c r="F287" s="57">
        <v>12000</v>
      </c>
      <c r="G287" s="57">
        <v>12000</v>
      </c>
      <c r="H287" s="58">
        <f t="shared" si="29"/>
        <v>138.65522915087539</v>
      </c>
      <c r="I287" s="58">
        <f t="shared" si="30"/>
        <v>100</v>
      </c>
      <c r="K287" s="7"/>
      <c r="L287" s="7"/>
    </row>
    <row r="288" spans="1:13" s="8" customFormat="1" ht="63" x14ac:dyDescent="0.25">
      <c r="A288" s="95"/>
      <c r="B288" s="96"/>
      <c r="C288" s="63" t="s">
        <v>92</v>
      </c>
      <c r="D288" s="56" t="s">
        <v>438</v>
      </c>
      <c r="E288" s="59">
        <v>3245.5</v>
      </c>
      <c r="F288" s="59">
        <v>4500</v>
      </c>
      <c r="G288" s="59">
        <v>4500</v>
      </c>
      <c r="H288" s="58">
        <f t="shared" si="29"/>
        <v>138.6535202588199</v>
      </c>
      <c r="I288" s="58">
        <f t="shared" si="30"/>
        <v>100</v>
      </c>
      <c r="K288" s="7"/>
      <c r="L288" s="7"/>
    </row>
    <row r="289" spans="1:12" s="8" customFormat="1" ht="47.25" x14ac:dyDescent="0.25">
      <c r="A289" s="112" t="s">
        <v>228</v>
      </c>
      <c r="B289" s="96" t="s">
        <v>174</v>
      </c>
      <c r="C289" s="64" t="s">
        <v>239</v>
      </c>
      <c r="D289" s="56" t="s">
        <v>232</v>
      </c>
      <c r="E289" s="57">
        <v>1527.39</v>
      </c>
      <c r="F289" s="57">
        <v>2000</v>
      </c>
      <c r="G289" s="57">
        <v>2000</v>
      </c>
      <c r="H289" s="58">
        <f t="shared" si="29"/>
        <v>130.94232645231406</v>
      </c>
      <c r="I289" s="58">
        <f t="shared" si="30"/>
        <v>100</v>
      </c>
      <c r="K289" s="7"/>
      <c r="L289" s="7"/>
    </row>
    <row r="290" spans="1:12" s="8" customFormat="1" ht="63" x14ac:dyDescent="0.25">
      <c r="A290" s="113"/>
      <c r="B290" s="96"/>
      <c r="C290" s="63" t="s">
        <v>92</v>
      </c>
      <c r="D290" s="56" t="s">
        <v>438</v>
      </c>
      <c r="E290" s="59">
        <v>4383.6000000000004</v>
      </c>
      <c r="F290" s="59">
        <v>5740</v>
      </c>
      <c r="G290" s="59">
        <v>5740</v>
      </c>
      <c r="H290" s="58">
        <f t="shared" si="29"/>
        <v>130.94260425221279</v>
      </c>
      <c r="I290" s="58">
        <f t="shared" si="30"/>
        <v>100</v>
      </c>
      <c r="K290" s="7"/>
      <c r="L290" s="7"/>
    </row>
    <row r="291" spans="1:12" s="8" customFormat="1" ht="63" x14ac:dyDescent="0.25">
      <c r="A291" s="112" t="s">
        <v>229</v>
      </c>
      <c r="B291" s="96" t="s">
        <v>174</v>
      </c>
      <c r="C291" s="64" t="s">
        <v>236</v>
      </c>
      <c r="D291" s="56" t="s">
        <v>231</v>
      </c>
      <c r="E291" s="57">
        <v>1055.2</v>
      </c>
      <c r="F291" s="57">
        <v>1152</v>
      </c>
      <c r="G291" s="57">
        <v>1152</v>
      </c>
      <c r="H291" s="58">
        <f t="shared" si="29"/>
        <v>109.17361637604246</v>
      </c>
      <c r="I291" s="58">
        <f t="shared" si="30"/>
        <v>100</v>
      </c>
      <c r="K291" s="7"/>
      <c r="L291" s="7"/>
    </row>
    <row r="292" spans="1:12" s="8" customFormat="1" ht="63" x14ac:dyDescent="0.25">
      <c r="A292" s="113"/>
      <c r="B292" s="96"/>
      <c r="C292" s="63" t="s">
        <v>92</v>
      </c>
      <c r="D292" s="56" t="s">
        <v>438</v>
      </c>
      <c r="E292" s="59">
        <v>412.2</v>
      </c>
      <c r="F292" s="59">
        <v>450</v>
      </c>
      <c r="G292" s="59">
        <v>450</v>
      </c>
      <c r="H292" s="58">
        <f t="shared" si="29"/>
        <v>109.1703056768559</v>
      </c>
      <c r="I292" s="58">
        <f t="shared" si="30"/>
        <v>100</v>
      </c>
      <c r="K292" s="7"/>
      <c r="L292" s="7"/>
    </row>
    <row r="293" spans="1:12" x14ac:dyDescent="0.25">
      <c r="A293" s="10"/>
      <c r="B293" s="98" t="s">
        <v>16</v>
      </c>
      <c r="C293" s="99"/>
      <c r="D293" s="46" t="s">
        <v>438</v>
      </c>
      <c r="E293" s="61">
        <f>E282+E284+E286+E288+E290+E292</f>
        <v>18330.8</v>
      </c>
      <c r="F293" s="61">
        <f t="shared" ref="F293:G293" si="31">F282+F284+F286+F288+F290+F292</f>
        <v>27053.200000000001</v>
      </c>
      <c r="G293" s="61">
        <f t="shared" si="31"/>
        <v>27053.200000000001</v>
      </c>
      <c r="H293" s="62">
        <f t="shared" si="29"/>
        <v>147.58330241997078</v>
      </c>
      <c r="I293" s="62">
        <f t="shared" si="30"/>
        <v>100</v>
      </c>
      <c r="K293" s="7"/>
      <c r="L293" s="7"/>
    </row>
    <row r="294" spans="1:12" ht="27" customHeight="1" x14ac:dyDescent="0.25">
      <c r="A294" s="9" t="s">
        <v>48</v>
      </c>
      <c r="B294" s="100" t="s">
        <v>42</v>
      </c>
      <c r="C294" s="101"/>
      <c r="D294" s="101"/>
      <c r="E294" s="101"/>
      <c r="F294" s="101"/>
      <c r="G294" s="101"/>
      <c r="H294" s="101"/>
      <c r="I294" s="102"/>
    </row>
    <row r="295" spans="1:12" ht="31.5" x14ac:dyDescent="0.25">
      <c r="A295" s="95" t="s">
        <v>49</v>
      </c>
      <c r="B295" s="110" t="s">
        <v>470</v>
      </c>
      <c r="C295" s="75" t="s">
        <v>9</v>
      </c>
      <c r="D295" s="76" t="s">
        <v>471</v>
      </c>
      <c r="E295" s="77">
        <v>3360399</v>
      </c>
      <c r="F295" s="77">
        <v>798998.1</v>
      </c>
      <c r="G295" s="74">
        <f>F295</f>
        <v>798998.1</v>
      </c>
      <c r="H295" s="58">
        <f>G295/E295*100</f>
        <v>23.776881852422882</v>
      </c>
      <c r="I295" s="58">
        <f>G295/F295*100</f>
        <v>100</v>
      </c>
    </row>
    <row r="296" spans="1:12" ht="63" x14ac:dyDescent="0.25">
      <c r="A296" s="95"/>
      <c r="B296" s="111"/>
      <c r="C296" s="93" t="s">
        <v>92</v>
      </c>
      <c r="D296" s="94" t="s">
        <v>438</v>
      </c>
      <c r="E296" s="21">
        <v>180315.3</v>
      </c>
      <c r="F296" s="21">
        <v>35686.5</v>
      </c>
      <c r="G296" s="78">
        <f t="shared" ref="G296:G324" si="32">F296</f>
        <v>35686.5</v>
      </c>
      <c r="H296" s="58">
        <f t="shared" ref="H296:H325" si="33">G296/E296*100</f>
        <v>19.791165807893172</v>
      </c>
      <c r="I296" s="58">
        <f t="shared" ref="I296:I325" si="34">G296/F296*100</f>
        <v>100</v>
      </c>
    </row>
    <row r="297" spans="1:12" ht="31.5" x14ac:dyDescent="0.25">
      <c r="A297" s="95" t="s">
        <v>50</v>
      </c>
      <c r="B297" s="110" t="s">
        <v>472</v>
      </c>
      <c r="C297" s="75" t="s">
        <v>9</v>
      </c>
      <c r="D297" s="76" t="s">
        <v>181</v>
      </c>
      <c r="E297" s="77">
        <v>2469</v>
      </c>
      <c r="F297" s="77">
        <v>7930</v>
      </c>
      <c r="G297" s="74">
        <f t="shared" si="32"/>
        <v>7930</v>
      </c>
      <c r="H297" s="58">
        <f t="shared" si="33"/>
        <v>321.1826650465776</v>
      </c>
      <c r="I297" s="58">
        <f t="shared" si="34"/>
        <v>100</v>
      </c>
    </row>
    <row r="298" spans="1:12" ht="63" x14ac:dyDescent="0.25">
      <c r="A298" s="95"/>
      <c r="B298" s="111"/>
      <c r="C298" s="93" t="s">
        <v>92</v>
      </c>
      <c r="D298" s="94" t="s">
        <v>438</v>
      </c>
      <c r="E298" s="21">
        <v>159738.20000000001</v>
      </c>
      <c r="F298" s="21">
        <v>271917.90000000002</v>
      </c>
      <c r="G298" s="78">
        <f t="shared" si="32"/>
        <v>271917.90000000002</v>
      </c>
      <c r="H298" s="58">
        <f t="shared" si="33"/>
        <v>170.2272217916566</v>
      </c>
      <c r="I298" s="58">
        <f t="shared" si="34"/>
        <v>100</v>
      </c>
    </row>
    <row r="299" spans="1:12" s="8" customFormat="1" ht="31.5" x14ac:dyDescent="0.25">
      <c r="A299" s="95" t="s">
        <v>457</v>
      </c>
      <c r="B299" s="110" t="s">
        <v>473</v>
      </c>
      <c r="C299" s="75" t="s">
        <v>9</v>
      </c>
      <c r="D299" s="76" t="s">
        <v>181</v>
      </c>
      <c r="E299" s="77">
        <v>229</v>
      </c>
      <c r="F299" s="77">
        <v>1459</v>
      </c>
      <c r="G299" s="74">
        <f t="shared" si="32"/>
        <v>1459</v>
      </c>
      <c r="H299" s="58">
        <f t="shared" si="33"/>
        <v>637.11790393013098</v>
      </c>
      <c r="I299" s="58">
        <f t="shared" si="34"/>
        <v>100</v>
      </c>
    </row>
    <row r="300" spans="1:12" s="8" customFormat="1" ht="63" x14ac:dyDescent="0.25">
      <c r="A300" s="95"/>
      <c r="B300" s="111"/>
      <c r="C300" s="93" t="s">
        <v>92</v>
      </c>
      <c r="D300" s="94" t="s">
        <v>438</v>
      </c>
      <c r="E300" s="21">
        <v>15621.5</v>
      </c>
      <c r="F300" s="21">
        <v>36846.9</v>
      </c>
      <c r="G300" s="78">
        <f t="shared" si="32"/>
        <v>36846.9</v>
      </c>
      <c r="H300" s="58">
        <f t="shared" si="33"/>
        <v>235.87299555100344</v>
      </c>
      <c r="I300" s="58">
        <f t="shared" si="34"/>
        <v>100</v>
      </c>
    </row>
    <row r="301" spans="1:12" s="8" customFormat="1" ht="31.5" x14ac:dyDescent="0.25">
      <c r="A301" s="95" t="s">
        <v>458</v>
      </c>
      <c r="B301" s="110" t="s">
        <v>474</v>
      </c>
      <c r="C301" s="75" t="s">
        <v>9</v>
      </c>
      <c r="D301" s="76" t="s">
        <v>181</v>
      </c>
      <c r="E301" s="77">
        <v>20</v>
      </c>
      <c r="F301" s="77">
        <v>19</v>
      </c>
      <c r="G301" s="20">
        <f t="shared" si="32"/>
        <v>19</v>
      </c>
      <c r="H301" s="58">
        <f t="shared" si="33"/>
        <v>95</v>
      </c>
      <c r="I301" s="58">
        <f t="shared" si="34"/>
        <v>100</v>
      </c>
    </row>
    <row r="302" spans="1:12" s="8" customFormat="1" ht="63" x14ac:dyDescent="0.25">
      <c r="A302" s="95"/>
      <c r="B302" s="111"/>
      <c r="C302" s="93" t="s">
        <v>92</v>
      </c>
      <c r="D302" s="94" t="s">
        <v>438</v>
      </c>
      <c r="E302" s="21">
        <v>3985.4</v>
      </c>
      <c r="F302" s="21">
        <v>3130.5</v>
      </c>
      <c r="G302" s="78">
        <f t="shared" si="32"/>
        <v>3130.5</v>
      </c>
      <c r="H302" s="58">
        <f t="shared" si="33"/>
        <v>78.549204596778239</v>
      </c>
      <c r="I302" s="58">
        <f t="shared" si="34"/>
        <v>100</v>
      </c>
    </row>
    <row r="303" spans="1:12" s="8" customFormat="1" ht="31.5" x14ac:dyDescent="0.25">
      <c r="A303" s="95" t="s">
        <v>459</v>
      </c>
      <c r="B303" s="110" t="s">
        <v>475</v>
      </c>
      <c r="C303" s="75" t="s">
        <v>9</v>
      </c>
      <c r="D303" s="76" t="s">
        <v>181</v>
      </c>
      <c r="E303" s="77">
        <v>4</v>
      </c>
      <c r="F303" s="77">
        <v>3</v>
      </c>
      <c r="G303" s="20">
        <f t="shared" si="32"/>
        <v>3</v>
      </c>
      <c r="H303" s="58">
        <f t="shared" si="33"/>
        <v>75</v>
      </c>
      <c r="I303" s="58">
        <f t="shared" si="34"/>
        <v>100</v>
      </c>
    </row>
    <row r="304" spans="1:12" s="8" customFormat="1" ht="63" x14ac:dyDescent="0.25">
      <c r="A304" s="95"/>
      <c r="B304" s="111"/>
      <c r="C304" s="93" t="s">
        <v>92</v>
      </c>
      <c r="D304" s="94" t="s">
        <v>438</v>
      </c>
      <c r="E304" s="21">
        <v>1390.7</v>
      </c>
      <c r="F304" s="21">
        <v>797.6</v>
      </c>
      <c r="G304" s="78">
        <f t="shared" si="32"/>
        <v>797.6</v>
      </c>
      <c r="H304" s="58">
        <f t="shared" si="33"/>
        <v>57.352412454159776</v>
      </c>
      <c r="I304" s="58">
        <f t="shared" si="34"/>
        <v>100</v>
      </c>
    </row>
    <row r="305" spans="1:9" s="8" customFormat="1" ht="31.5" x14ac:dyDescent="0.25">
      <c r="A305" s="95" t="s">
        <v>460</v>
      </c>
      <c r="B305" s="110" t="s">
        <v>476</v>
      </c>
      <c r="C305" s="75" t="s">
        <v>9</v>
      </c>
      <c r="D305" s="76" t="s">
        <v>181</v>
      </c>
      <c r="E305" s="77">
        <v>19</v>
      </c>
      <c r="F305" s="19">
        <v>16</v>
      </c>
      <c r="G305" s="20">
        <f t="shared" si="32"/>
        <v>16</v>
      </c>
      <c r="H305" s="58">
        <f t="shared" si="33"/>
        <v>84.210526315789465</v>
      </c>
      <c r="I305" s="58">
        <f t="shared" si="34"/>
        <v>100</v>
      </c>
    </row>
    <row r="306" spans="1:9" s="8" customFormat="1" ht="63" x14ac:dyDescent="0.25">
      <c r="A306" s="95"/>
      <c r="B306" s="111"/>
      <c r="C306" s="93" t="s">
        <v>92</v>
      </c>
      <c r="D306" s="94" t="s">
        <v>438</v>
      </c>
      <c r="E306" s="21">
        <v>3244.6</v>
      </c>
      <c r="F306" s="21">
        <v>1773.5</v>
      </c>
      <c r="G306" s="78">
        <f t="shared" si="32"/>
        <v>1773.5</v>
      </c>
      <c r="H306" s="58">
        <f t="shared" si="33"/>
        <v>54.660050545521784</v>
      </c>
      <c r="I306" s="58">
        <f t="shared" si="34"/>
        <v>100</v>
      </c>
    </row>
    <row r="307" spans="1:9" s="8" customFormat="1" ht="31.5" x14ac:dyDescent="0.25">
      <c r="A307" s="95" t="s">
        <v>461</v>
      </c>
      <c r="B307" s="110" t="s">
        <v>477</v>
      </c>
      <c r="C307" s="75" t="s">
        <v>9</v>
      </c>
      <c r="D307" s="76" t="s">
        <v>181</v>
      </c>
      <c r="E307" s="77">
        <v>1</v>
      </c>
      <c r="F307" s="19">
        <v>1</v>
      </c>
      <c r="G307" s="20">
        <f t="shared" si="32"/>
        <v>1</v>
      </c>
      <c r="H307" s="58">
        <f t="shared" si="33"/>
        <v>100</v>
      </c>
      <c r="I307" s="58">
        <f t="shared" si="34"/>
        <v>100</v>
      </c>
    </row>
    <row r="308" spans="1:9" s="8" customFormat="1" ht="63" x14ac:dyDescent="0.25">
      <c r="A308" s="95"/>
      <c r="B308" s="111"/>
      <c r="C308" s="93" t="s">
        <v>92</v>
      </c>
      <c r="D308" s="94" t="s">
        <v>438</v>
      </c>
      <c r="E308" s="21">
        <v>287.2</v>
      </c>
      <c r="F308" s="21">
        <v>403.6</v>
      </c>
      <c r="G308" s="78">
        <f t="shared" si="32"/>
        <v>403.6</v>
      </c>
      <c r="H308" s="58">
        <f t="shared" si="33"/>
        <v>140.52924791086352</v>
      </c>
      <c r="I308" s="58">
        <f t="shared" si="34"/>
        <v>100</v>
      </c>
    </row>
    <row r="309" spans="1:9" s="8" customFormat="1" ht="31.5" customHeight="1" x14ac:dyDescent="0.25">
      <c r="A309" s="95" t="s">
        <v>462</v>
      </c>
      <c r="B309" s="110" t="s">
        <v>478</v>
      </c>
      <c r="C309" s="75" t="s">
        <v>9</v>
      </c>
      <c r="D309" s="76" t="s">
        <v>181</v>
      </c>
      <c r="E309" s="77">
        <v>34</v>
      </c>
      <c r="F309" s="19">
        <v>20</v>
      </c>
      <c r="G309" s="20">
        <f t="shared" si="32"/>
        <v>20</v>
      </c>
      <c r="H309" s="58">
        <f t="shared" si="33"/>
        <v>58.82352941176471</v>
      </c>
      <c r="I309" s="58">
        <f t="shared" si="34"/>
        <v>100</v>
      </c>
    </row>
    <row r="310" spans="1:9" s="8" customFormat="1" ht="63" x14ac:dyDescent="0.25">
      <c r="A310" s="95"/>
      <c r="B310" s="111"/>
      <c r="C310" s="93" t="s">
        <v>92</v>
      </c>
      <c r="D310" s="94" t="s">
        <v>438</v>
      </c>
      <c r="E310" s="21">
        <v>3389.7</v>
      </c>
      <c r="F310" s="21">
        <v>1965.1</v>
      </c>
      <c r="G310" s="78">
        <f t="shared" si="32"/>
        <v>1965.1</v>
      </c>
      <c r="H310" s="58">
        <f t="shared" si="33"/>
        <v>57.972681948255008</v>
      </c>
      <c r="I310" s="58">
        <f t="shared" si="34"/>
        <v>100</v>
      </c>
    </row>
    <row r="311" spans="1:9" s="8" customFormat="1" ht="31.5" customHeight="1" x14ac:dyDescent="0.25">
      <c r="A311" s="95" t="s">
        <v>463</v>
      </c>
      <c r="B311" s="110" t="s">
        <v>486</v>
      </c>
      <c r="C311" s="75" t="s">
        <v>9</v>
      </c>
      <c r="D311" s="76" t="s">
        <v>181</v>
      </c>
      <c r="E311" s="77">
        <v>94</v>
      </c>
      <c r="F311" s="19">
        <v>108</v>
      </c>
      <c r="G311" s="20">
        <f t="shared" si="32"/>
        <v>108</v>
      </c>
      <c r="H311" s="58">
        <f t="shared" si="33"/>
        <v>114.89361702127661</v>
      </c>
      <c r="I311" s="58">
        <f t="shared" si="34"/>
        <v>100</v>
      </c>
    </row>
    <row r="312" spans="1:9" s="8" customFormat="1" ht="63" x14ac:dyDescent="0.25">
      <c r="A312" s="95"/>
      <c r="B312" s="111"/>
      <c r="C312" s="93" t="s">
        <v>92</v>
      </c>
      <c r="D312" s="94" t="s">
        <v>438</v>
      </c>
      <c r="E312" s="21">
        <v>8708.1</v>
      </c>
      <c r="F312" s="21">
        <v>8858.7000000000007</v>
      </c>
      <c r="G312" s="78">
        <f t="shared" si="32"/>
        <v>8858.7000000000007</v>
      </c>
      <c r="H312" s="58">
        <f t="shared" si="33"/>
        <v>101.72942432907293</v>
      </c>
      <c r="I312" s="58">
        <f t="shared" si="34"/>
        <v>100</v>
      </c>
    </row>
    <row r="313" spans="1:9" s="8" customFormat="1" ht="31.5" x14ac:dyDescent="0.25">
      <c r="A313" s="95" t="s">
        <v>464</v>
      </c>
      <c r="B313" s="110" t="s">
        <v>479</v>
      </c>
      <c r="C313" s="75" t="s">
        <v>9</v>
      </c>
      <c r="D313" s="76" t="s">
        <v>480</v>
      </c>
      <c r="E313" s="77" t="s">
        <v>480</v>
      </c>
      <c r="F313" s="19" t="s">
        <v>480</v>
      </c>
      <c r="G313" s="20" t="str">
        <f t="shared" si="32"/>
        <v>-</v>
      </c>
      <c r="H313" s="19" t="s">
        <v>480</v>
      </c>
      <c r="I313" s="20" t="str">
        <f t="shared" ref="I313" si="35">H313</f>
        <v>-</v>
      </c>
    </row>
    <row r="314" spans="1:9" s="8" customFormat="1" ht="63" x14ac:dyDescent="0.25">
      <c r="A314" s="95"/>
      <c r="B314" s="111"/>
      <c r="C314" s="93" t="s">
        <v>92</v>
      </c>
      <c r="D314" s="94" t="s">
        <v>438</v>
      </c>
      <c r="E314" s="21">
        <v>1659</v>
      </c>
      <c r="F314" s="21">
        <v>1397</v>
      </c>
      <c r="G314" s="78">
        <f t="shared" si="32"/>
        <v>1397</v>
      </c>
      <c r="H314" s="58">
        <f t="shared" si="33"/>
        <v>84.207353827606994</v>
      </c>
      <c r="I314" s="58">
        <f t="shared" si="34"/>
        <v>100</v>
      </c>
    </row>
    <row r="315" spans="1:9" s="8" customFormat="1" ht="31.5" x14ac:dyDescent="0.25">
      <c r="A315" s="95" t="s">
        <v>465</v>
      </c>
      <c r="B315" s="110" t="s">
        <v>481</v>
      </c>
      <c r="C315" s="75" t="s">
        <v>9</v>
      </c>
      <c r="D315" s="76" t="s">
        <v>480</v>
      </c>
      <c r="E315" s="77" t="s">
        <v>480</v>
      </c>
      <c r="F315" s="19" t="s">
        <v>480</v>
      </c>
      <c r="G315" s="20" t="str">
        <f t="shared" si="32"/>
        <v>-</v>
      </c>
      <c r="H315" s="19" t="s">
        <v>480</v>
      </c>
      <c r="I315" s="20" t="str">
        <f t="shared" ref="I315" si="36">H315</f>
        <v>-</v>
      </c>
    </row>
    <row r="316" spans="1:9" s="8" customFormat="1" ht="63" x14ac:dyDescent="0.25">
      <c r="A316" s="95"/>
      <c r="B316" s="111"/>
      <c r="C316" s="93" t="s">
        <v>92</v>
      </c>
      <c r="D316" s="94" t="s">
        <v>438</v>
      </c>
      <c r="E316" s="21">
        <v>8718.7000000000007</v>
      </c>
      <c r="F316" s="21">
        <v>17848.7</v>
      </c>
      <c r="G316" s="78">
        <f t="shared" si="32"/>
        <v>17848.7</v>
      </c>
      <c r="H316" s="58">
        <f t="shared" si="33"/>
        <v>204.71744640829482</v>
      </c>
      <c r="I316" s="58">
        <f t="shared" si="34"/>
        <v>100</v>
      </c>
    </row>
    <row r="317" spans="1:9" s="8" customFormat="1" ht="31.5" customHeight="1" x14ac:dyDescent="0.25">
      <c r="A317" s="95" t="s">
        <v>466</v>
      </c>
      <c r="B317" s="110" t="s">
        <v>487</v>
      </c>
      <c r="C317" s="75" t="s">
        <v>9</v>
      </c>
      <c r="D317" s="76" t="s">
        <v>482</v>
      </c>
      <c r="E317" s="77">
        <v>3</v>
      </c>
      <c r="F317" s="19">
        <v>4</v>
      </c>
      <c r="G317" s="20">
        <f t="shared" si="32"/>
        <v>4</v>
      </c>
      <c r="H317" s="58">
        <f t="shared" si="33"/>
        <v>133.33333333333331</v>
      </c>
      <c r="I317" s="58">
        <f t="shared" si="34"/>
        <v>100</v>
      </c>
    </row>
    <row r="318" spans="1:9" s="8" customFormat="1" ht="63" x14ac:dyDescent="0.25">
      <c r="A318" s="95"/>
      <c r="B318" s="111"/>
      <c r="C318" s="93" t="s">
        <v>92</v>
      </c>
      <c r="D318" s="94" t="s">
        <v>438</v>
      </c>
      <c r="E318" s="21">
        <v>4497.3</v>
      </c>
      <c r="F318" s="21">
        <v>5436.9</v>
      </c>
      <c r="G318" s="78">
        <f t="shared" si="32"/>
        <v>5436.9</v>
      </c>
      <c r="H318" s="58">
        <f t="shared" si="33"/>
        <v>120.89253552131278</v>
      </c>
      <c r="I318" s="58">
        <f t="shared" si="34"/>
        <v>100</v>
      </c>
    </row>
    <row r="319" spans="1:9" s="8" customFormat="1" ht="31.5" customHeight="1" x14ac:dyDescent="0.25">
      <c r="A319" s="95" t="s">
        <v>467</v>
      </c>
      <c r="B319" s="110" t="s">
        <v>483</v>
      </c>
      <c r="C319" s="75" t="s">
        <v>9</v>
      </c>
      <c r="D319" s="76" t="s">
        <v>181</v>
      </c>
      <c r="E319" s="77">
        <v>5612</v>
      </c>
      <c r="F319" s="77">
        <v>4920</v>
      </c>
      <c r="G319" s="77">
        <f t="shared" si="32"/>
        <v>4920</v>
      </c>
      <c r="H319" s="58">
        <f t="shared" si="33"/>
        <v>87.669280114041342</v>
      </c>
      <c r="I319" s="58">
        <f t="shared" si="34"/>
        <v>100</v>
      </c>
    </row>
    <row r="320" spans="1:9" s="8" customFormat="1" ht="63" x14ac:dyDescent="0.25">
      <c r="A320" s="95"/>
      <c r="B320" s="111"/>
      <c r="C320" s="93" t="s">
        <v>92</v>
      </c>
      <c r="D320" s="94" t="s">
        <v>438</v>
      </c>
      <c r="E320" s="21">
        <v>50066.400000000001</v>
      </c>
      <c r="F320" s="21">
        <v>26300.3</v>
      </c>
      <c r="G320" s="78">
        <f t="shared" si="32"/>
        <v>26300.3</v>
      </c>
      <c r="H320" s="58">
        <f t="shared" si="33"/>
        <v>52.530839045747243</v>
      </c>
      <c r="I320" s="58">
        <f t="shared" si="34"/>
        <v>100</v>
      </c>
    </row>
    <row r="321" spans="1:9" s="8" customFormat="1" ht="31.5" x14ac:dyDescent="0.25">
      <c r="A321" s="95" t="s">
        <v>468</v>
      </c>
      <c r="B321" s="110" t="s">
        <v>484</v>
      </c>
      <c r="C321" s="75" t="s">
        <v>9</v>
      </c>
      <c r="D321" s="76" t="s">
        <v>181</v>
      </c>
      <c r="E321" s="77">
        <v>770</v>
      </c>
      <c r="F321" s="19">
        <v>770</v>
      </c>
      <c r="G321" s="20">
        <f t="shared" si="32"/>
        <v>770</v>
      </c>
      <c r="H321" s="58">
        <f t="shared" si="33"/>
        <v>100</v>
      </c>
      <c r="I321" s="58">
        <f t="shared" si="34"/>
        <v>100</v>
      </c>
    </row>
    <row r="322" spans="1:9" s="8" customFormat="1" ht="63" x14ac:dyDescent="0.25">
      <c r="A322" s="95"/>
      <c r="B322" s="111"/>
      <c r="C322" s="93" t="s">
        <v>92</v>
      </c>
      <c r="D322" s="94" t="s">
        <v>438</v>
      </c>
      <c r="E322" s="21">
        <v>68481.3</v>
      </c>
      <c r="F322" s="21">
        <v>68199.100000000006</v>
      </c>
      <c r="G322" s="78">
        <f t="shared" si="32"/>
        <v>68199.100000000006</v>
      </c>
      <c r="H322" s="58">
        <f t="shared" si="33"/>
        <v>99.587916701347666</v>
      </c>
      <c r="I322" s="58">
        <f t="shared" si="34"/>
        <v>100</v>
      </c>
    </row>
    <row r="323" spans="1:9" s="8" customFormat="1" ht="31.5" x14ac:dyDescent="0.25">
      <c r="A323" s="95" t="s">
        <v>469</v>
      </c>
      <c r="B323" s="110" t="s">
        <v>485</v>
      </c>
      <c r="C323" s="75" t="s">
        <v>9</v>
      </c>
      <c r="D323" s="76" t="s">
        <v>480</v>
      </c>
      <c r="E323" s="77" t="s">
        <v>480</v>
      </c>
      <c r="F323" s="19" t="s">
        <v>480</v>
      </c>
      <c r="G323" s="20" t="str">
        <f t="shared" si="32"/>
        <v>-</v>
      </c>
      <c r="H323" s="19" t="s">
        <v>480</v>
      </c>
      <c r="I323" s="20" t="str">
        <f t="shared" ref="I323" si="37">H323</f>
        <v>-</v>
      </c>
    </row>
    <row r="324" spans="1:9" s="8" customFormat="1" ht="63" x14ac:dyDescent="0.25">
      <c r="A324" s="95"/>
      <c r="B324" s="111"/>
      <c r="C324" s="93" t="s">
        <v>92</v>
      </c>
      <c r="D324" s="94" t="s">
        <v>438</v>
      </c>
      <c r="E324" s="21">
        <v>5799.9</v>
      </c>
      <c r="F324" s="21">
        <v>4847.7</v>
      </c>
      <c r="G324" s="78">
        <f t="shared" si="32"/>
        <v>4847.7</v>
      </c>
      <c r="H324" s="58">
        <f t="shared" si="33"/>
        <v>83.582475559923452</v>
      </c>
      <c r="I324" s="58">
        <f t="shared" si="34"/>
        <v>100</v>
      </c>
    </row>
    <row r="325" spans="1:9" ht="25.5" customHeight="1" x14ac:dyDescent="0.25">
      <c r="A325" s="10"/>
      <c r="B325" s="98" t="s">
        <v>16</v>
      </c>
      <c r="C325" s="99"/>
      <c r="D325" s="46" t="s">
        <v>438</v>
      </c>
      <c r="E325" s="45">
        <f>E296+E298+E300+E302+E304+E306+E308+E310+E312+E314+E316+E318+E320+E322+E324</f>
        <v>515903.30000000005</v>
      </c>
      <c r="F325" s="45">
        <f t="shared" ref="F325:G325" si="38">F296+F298+F300+F302+F304+F306+F308+F310+F312+F314+F316+F318+F320+F322+F324</f>
        <v>485410.00000000006</v>
      </c>
      <c r="G325" s="45">
        <f t="shared" si="38"/>
        <v>485410.00000000006</v>
      </c>
      <c r="H325" s="62">
        <f t="shared" si="33"/>
        <v>94.089338060058935</v>
      </c>
      <c r="I325" s="62">
        <f t="shared" si="34"/>
        <v>100</v>
      </c>
    </row>
    <row r="326" spans="1:9" s="8" customFormat="1" ht="25.5" customHeight="1" x14ac:dyDescent="0.25">
      <c r="A326" s="9" t="s">
        <v>53</v>
      </c>
      <c r="B326" s="100" t="s">
        <v>57</v>
      </c>
      <c r="C326" s="101"/>
      <c r="D326" s="101"/>
      <c r="E326" s="101"/>
      <c r="F326" s="101"/>
      <c r="G326" s="101"/>
      <c r="H326" s="101"/>
      <c r="I326" s="102"/>
    </row>
    <row r="327" spans="1:9" s="8" customFormat="1" ht="47.25" customHeight="1" x14ac:dyDescent="0.25">
      <c r="A327" s="109" t="s">
        <v>51</v>
      </c>
      <c r="B327" s="118" t="s">
        <v>161</v>
      </c>
      <c r="C327" s="55" t="s">
        <v>9</v>
      </c>
      <c r="D327" s="15" t="s">
        <v>162</v>
      </c>
      <c r="E327" s="31">
        <v>260</v>
      </c>
      <c r="F327" s="31">
        <v>260</v>
      </c>
      <c r="G327" s="31">
        <v>260</v>
      </c>
      <c r="H327" s="5">
        <f>G327/E327*100</f>
        <v>100</v>
      </c>
      <c r="I327" s="5">
        <f>G327/F327*100</f>
        <v>100</v>
      </c>
    </row>
    <row r="328" spans="1:9" s="8" customFormat="1" ht="71.25" customHeight="1" x14ac:dyDescent="0.25">
      <c r="A328" s="109"/>
      <c r="B328" s="119"/>
      <c r="C328" s="36" t="s">
        <v>92</v>
      </c>
      <c r="D328" s="30" t="s">
        <v>438</v>
      </c>
      <c r="E328" s="33">
        <v>7525.7</v>
      </c>
      <c r="F328" s="33">
        <v>7525.7</v>
      </c>
      <c r="G328" s="32">
        <v>7525.7</v>
      </c>
      <c r="H328" s="5">
        <f>G328/E328*100</f>
        <v>100</v>
      </c>
      <c r="I328" s="5">
        <f>G328/F328*100</f>
        <v>100</v>
      </c>
    </row>
    <row r="329" spans="1:9" s="8" customFormat="1" ht="25.5" customHeight="1" x14ac:dyDescent="0.25">
      <c r="A329" s="10"/>
      <c r="B329" s="98" t="s">
        <v>16</v>
      </c>
      <c r="C329" s="99"/>
      <c r="D329" s="46" t="s">
        <v>438</v>
      </c>
      <c r="E329" s="34">
        <f>E328</f>
        <v>7525.7</v>
      </c>
      <c r="F329" s="34">
        <f t="shared" ref="F329:G329" si="39">F328</f>
        <v>7525.7</v>
      </c>
      <c r="G329" s="34">
        <f t="shared" si="39"/>
        <v>7525.7</v>
      </c>
      <c r="H329" s="29">
        <f t="shared" ref="H329" si="40">G329/E329*100</f>
        <v>100</v>
      </c>
      <c r="I329" s="29">
        <f t="shared" ref="I329" si="41">G329/F329*100</f>
        <v>100</v>
      </c>
    </row>
    <row r="330" spans="1:9" ht="27" customHeight="1" x14ac:dyDescent="0.25">
      <c r="A330" s="9" t="s">
        <v>59</v>
      </c>
      <c r="B330" s="100" t="s">
        <v>58</v>
      </c>
      <c r="C330" s="101"/>
      <c r="D330" s="101"/>
      <c r="E330" s="101"/>
      <c r="F330" s="101"/>
      <c r="G330" s="101"/>
      <c r="H330" s="101"/>
      <c r="I330" s="102"/>
    </row>
    <row r="331" spans="1:9" ht="31.5" x14ac:dyDescent="0.25">
      <c r="A331" s="95" t="s">
        <v>62</v>
      </c>
      <c r="B331" s="141" t="s">
        <v>400</v>
      </c>
      <c r="C331" s="75" t="s">
        <v>9</v>
      </c>
      <c r="D331" s="76" t="s">
        <v>384</v>
      </c>
      <c r="E331" s="77">
        <v>2504</v>
      </c>
      <c r="F331" s="77">
        <v>2577</v>
      </c>
      <c r="G331" s="74">
        <v>2565</v>
      </c>
      <c r="H331" s="58">
        <f>G331/E331*100</f>
        <v>102.43610223642172</v>
      </c>
      <c r="I331" s="58">
        <f>G331/F331*100</f>
        <v>99.534342258440049</v>
      </c>
    </row>
    <row r="332" spans="1:9" ht="63" x14ac:dyDescent="0.25">
      <c r="A332" s="95"/>
      <c r="B332" s="142"/>
      <c r="C332" s="79" t="s">
        <v>92</v>
      </c>
      <c r="D332" s="76" t="s">
        <v>438</v>
      </c>
      <c r="E332" s="21">
        <v>124492.8</v>
      </c>
      <c r="F332" s="21">
        <v>123268.7</v>
      </c>
      <c r="G332" s="78">
        <v>123012.40000000001</v>
      </c>
      <c r="H332" s="58">
        <f t="shared" ref="H332:H379" si="42">G332/E332*100</f>
        <v>98.810854924943456</v>
      </c>
      <c r="I332" s="58">
        <f t="shared" ref="I332:I379" si="43">G332/F332*100</f>
        <v>99.792080227989757</v>
      </c>
    </row>
    <row r="333" spans="1:9" ht="15.75" customHeight="1" x14ac:dyDescent="0.25">
      <c r="A333" s="95" t="s">
        <v>63</v>
      </c>
      <c r="B333" s="141" t="s">
        <v>401</v>
      </c>
      <c r="C333" s="79" t="s">
        <v>9</v>
      </c>
      <c r="D333" s="76" t="s">
        <v>384</v>
      </c>
      <c r="E333" s="77">
        <v>3924</v>
      </c>
      <c r="F333" s="77">
        <v>3924</v>
      </c>
      <c r="G333" s="74">
        <v>3955</v>
      </c>
      <c r="H333" s="58">
        <f t="shared" si="42"/>
        <v>100.79001019367992</v>
      </c>
      <c r="I333" s="58">
        <f t="shared" si="43"/>
        <v>100.79001019367992</v>
      </c>
    </row>
    <row r="334" spans="1:9" ht="63" x14ac:dyDescent="0.25">
      <c r="A334" s="95"/>
      <c r="B334" s="142"/>
      <c r="C334" s="79" t="s">
        <v>92</v>
      </c>
      <c r="D334" s="76" t="s">
        <v>438</v>
      </c>
      <c r="E334" s="21">
        <v>13419.6</v>
      </c>
      <c r="F334" s="21">
        <v>13399</v>
      </c>
      <c r="G334" s="78">
        <v>13398.8</v>
      </c>
      <c r="H334" s="58">
        <f t="shared" si="42"/>
        <v>99.845002831679025</v>
      </c>
      <c r="I334" s="58">
        <f t="shared" si="43"/>
        <v>99.998507351294862</v>
      </c>
    </row>
    <row r="335" spans="1:9" s="8" customFormat="1" ht="31.5" x14ac:dyDescent="0.25">
      <c r="A335" s="95" t="s">
        <v>362</v>
      </c>
      <c r="B335" s="141" t="s">
        <v>402</v>
      </c>
      <c r="C335" s="79" t="s">
        <v>9</v>
      </c>
      <c r="D335" s="76" t="s">
        <v>385</v>
      </c>
      <c r="E335" s="77">
        <v>650045</v>
      </c>
      <c r="F335" s="77">
        <v>629785</v>
      </c>
      <c r="G335" s="74">
        <v>631438</v>
      </c>
      <c r="H335" s="58">
        <f t="shared" si="42"/>
        <v>97.137582782730419</v>
      </c>
      <c r="I335" s="58">
        <f t="shared" si="43"/>
        <v>100.26247052565557</v>
      </c>
    </row>
    <row r="336" spans="1:9" s="8" customFormat="1" ht="63" x14ac:dyDescent="0.25">
      <c r="A336" s="95"/>
      <c r="B336" s="142"/>
      <c r="C336" s="79" t="s">
        <v>92</v>
      </c>
      <c r="D336" s="76" t="s">
        <v>438</v>
      </c>
      <c r="E336" s="21">
        <v>183149.3</v>
      </c>
      <c r="F336" s="21">
        <v>153668.9</v>
      </c>
      <c r="G336" s="78">
        <v>153137.29999999999</v>
      </c>
      <c r="H336" s="58">
        <f t="shared" si="42"/>
        <v>83.613368983665239</v>
      </c>
      <c r="I336" s="58">
        <f t="shared" si="43"/>
        <v>99.654061426872971</v>
      </c>
    </row>
    <row r="337" spans="1:9" s="8" customFormat="1" ht="31.5" x14ac:dyDescent="0.25">
      <c r="A337" s="95" t="s">
        <v>363</v>
      </c>
      <c r="B337" s="110" t="s">
        <v>218</v>
      </c>
      <c r="C337" s="79" t="s">
        <v>9</v>
      </c>
      <c r="D337" s="76" t="s">
        <v>386</v>
      </c>
      <c r="E337" s="77">
        <v>312628</v>
      </c>
      <c r="F337" s="77">
        <v>324614</v>
      </c>
      <c r="G337" s="77">
        <v>325091</v>
      </c>
      <c r="H337" s="58">
        <f t="shared" si="42"/>
        <v>103.98652711849226</v>
      </c>
      <c r="I337" s="58">
        <f t="shared" si="43"/>
        <v>100.14694375473638</v>
      </c>
    </row>
    <row r="338" spans="1:9" s="8" customFormat="1" ht="63" x14ac:dyDescent="0.25">
      <c r="A338" s="95"/>
      <c r="B338" s="111"/>
      <c r="C338" s="79" t="s">
        <v>92</v>
      </c>
      <c r="D338" s="76" t="s">
        <v>438</v>
      </c>
      <c r="E338" s="21">
        <v>205492.4</v>
      </c>
      <c r="F338" s="21">
        <v>207707</v>
      </c>
      <c r="G338" s="21">
        <v>206988.5</v>
      </c>
      <c r="H338" s="58">
        <f t="shared" si="42"/>
        <v>100.72805612275685</v>
      </c>
      <c r="I338" s="58">
        <f t="shared" si="43"/>
        <v>99.654080026190741</v>
      </c>
    </row>
    <row r="339" spans="1:9" s="8" customFormat="1" ht="31.5" x14ac:dyDescent="0.25">
      <c r="A339" s="95" t="s">
        <v>364</v>
      </c>
      <c r="B339" s="110" t="s">
        <v>403</v>
      </c>
      <c r="C339" s="79" t="s">
        <v>9</v>
      </c>
      <c r="D339" s="76" t="s">
        <v>385</v>
      </c>
      <c r="E339" s="77">
        <v>900</v>
      </c>
      <c r="F339" s="77">
        <v>900</v>
      </c>
      <c r="G339" s="74">
        <v>926</v>
      </c>
      <c r="H339" s="58">
        <f t="shared" si="42"/>
        <v>102.8888888888889</v>
      </c>
      <c r="I339" s="58">
        <f t="shared" si="43"/>
        <v>102.8888888888889</v>
      </c>
    </row>
    <row r="340" spans="1:9" s="8" customFormat="1" ht="63" x14ac:dyDescent="0.25">
      <c r="A340" s="95"/>
      <c r="B340" s="111"/>
      <c r="C340" s="79" t="s">
        <v>92</v>
      </c>
      <c r="D340" s="76" t="s">
        <v>438</v>
      </c>
      <c r="E340" s="21">
        <v>2559.1</v>
      </c>
      <c r="F340" s="21">
        <v>2559.1</v>
      </c>
      <c r="G340" s="78">
        <v>2550.1999999999998</v>
      </c>
      <c r="H340" s="58">
        <f t="shared" si="42"/>
        <v>99.652221484115515</v>
      </c>
      <c r="I340" s="58">
        <f t="shared" si="43"/>
        <v>99.652221484115515</v>
      </c>
    </row>
    <row r="341" spans="1:9" s="8" customFormat="1" ht="31.5" x14ac:dyDescent="0.25">
      <c r="A341" s="95" t="s">
        <v>365</v>
      </c>
      <c r="B341" s="110" t="s">
        <v>404</v>
      </c>
      <c r="C341" s="79" t="s">
        <v>9</v>
      </c>
      <c r="D341" s="76" t="s">
        <v>387</v>
      </c>
      <c r="E341" s="77">
        <v>2880</v>
      </c>
      <c r="F341" s="77">
        <v>2880</v>
      </c>
      <c r="G341" s="74">
        <v>2889</v>
      </c>
      <c r="H341" s="58">
        <f t="shared" si="42"/>
        <v>100.3125</v>
      </c>
      <c r="I341" s="58">
        <f t="shared" si="43"/>
        <v>100.3125</v>
      </c>
    </row>
    <row r="342" spans="1:9" s="8" customFormat="1" ht="63" x14ac:dyDescent="0.25">
      <c r="A342" s="95"/>
      <c r="B342" s="111"/>
      <c r="C342" s="79" t="s">
        <v>92</v>
      </c>
      <c r="D342" s="76" t="s">
        <v>438</v>
      </c>
      <c r="E342" s="21">
        <v>5732.8</v>
      </c>
      <c r="F342" s="21">
        <v>5732.8</v>
      </c>
      <c r="G342" s="78">
        <v>5713</v>
      </c>
      <c r="H342" s="58">
        <f t="shared" si="42"/>
        <v>99.654619034328775</v>
      </c>
      <c r="I342" s="58">
        <f t="shared" si="43"/>
        <v>99.654619034328775</v>
      </c>
    </row>
    <row r="343" spans="1:9" s="8" customFormat="1" ht="31.5" x14ac:dyDescent="0.25">
      <c r="A343" s="95" t="s">
        <v>366</v>
      </c>
      <c r="B343" s="110" t="s">
        <v>405</v>
      </c>
      <c r="C343" s="79" t="s">
        <v>9</v>
      </c>
      <c r="D343" s="76" t="s">
        <v>387</v>
      </c>
      <c r="E343" s="77">
        <v>65120</v>
      </c>
      <c r="F343" s="77">
        <v>70456</v>
      </c>
      <c r="G343" s="74">
        <v>69255</v>
      </c>
      <c r="H343" s="58">
        <f t="shared" si="42"/>
        <v>106.34981572481573</v>
      </c>
      <c r="I343" s="58">
        <f t="shared" si="43"/>
        <v>98.295390030657444</v>
      </c>
    </row>
    <row r="344" spans="1:9" s="8" customFormat="1" ht="63" x14ac:dyDescent="0.25">
      <c r="A344" s="95"/>
      <c r="B344" s="111"/>
      <c r="C344" s="79" t="s">
        <v>92</v>
      </c>
      <c r="D344" s="76" t="s">
        <v>438</v>
      </c>
      <c r="E344" s="21">
        <v>19018.8</v>
      </c>
      <c r="F344" s="21">
        <v>20268.3</v>
      </c>
      <c r="G344" s="78">
        <v>20198.2</v>
      </c>
      <c r="H344" s="58">
        <f t="shared" si="42"/>
        <v>106.20123246471913</v>
      </c>
      <c r="I344" s="58">
        <f t="shared" si="43"/>
        <v>99.654139715713711</v>
      </c>
    </row>
    <row r="345" spans="1:9" s="8" customFormat="1" ht="31.5" x14ac:dyDescent="0.25">
      <c r="A345" s="95" t="s">
        <v>367</v>
      </c>
      <c r="B345" s="110" t="s">
        <v>406</v>
      </c>
      <c r="C345" s="79" t="s">
        <v>9</v>
      </c>
      <c r="D345" s="76" t="s">
        <v>388</v>
      </c>
      <c r="E345" s="77">
        <v>21109</v>
      </c>
      <c r="F345" s="77">
        <v>23176</v>
      </c>
      <c r="G345" s="74">
        <v>22907</v>
      </c>
      <c r="H345" s="58">
        <f t="shared" si="42"/>
        <v>108.51769387465062</v>
      </c>
      <c r="I345" s="58">
        <f t="shared" si="43"/>
        <v>98.839316534345883</v>
      </c>
    </row>
    <row r="346" spans="1:9" s="8" customFormat="1" ht="63" x14ac:dyDescent="0.25">
      <c r="A346" s="95"/>
      <c r="B346" s="111"/>
      <c r="C346" s="79" t="s">
        <v>92</v>
      </c>
      <c r="D346" s="76" t="s">
        <v>438</v>
      </c>
      <c r="E346" s="21">
        <v>1080742.2</v>
      </c>
      <c r="F346" s="21">
        <v>1099129.1000000001</v>
      </c>
      <c r="G346" s="78">
        <v>1093439.7000000002</v>
      </c>
      <c r="H346" s="58">
        <f t="shared" si="42"/>
        <v>101.17488703596476</v>
      </c>
      <c r="I346" s="58">
        <f t="shared" si="43"/>
        <v>99.482371997975491</v>
      </c>
    </row>
    <row r="347" spans="1:9" s="8" customFormat="1" ht="31.5" x14ac:dyDescent="0.25">
      <c r="A347" s="95" t="s">
        <v>368</v>
      </c>
      <c r="B347" s="110" t="s">
        <v>407</v>
      </c>
      <c r="C347" s="79" t="s">
        <v>9</v>
      </c>
      <c r="D347" s="76" t="s">
        <v>389</v>
      </c>
      <c r="E347" s="77">
        <v>184899</v>
      </c>
      <c r="F347" s="77">
        <v>187154</v>
      </c>
      <c r="G347" s="74">
        <v>187431</v>
      </c>
      <c r="H347" s="58">
        <f t="shared" si="42"/>
        <v>101.36939626498791</v>
      </c>
      <c r="I347" s="58">
        <f t="shared" si="43"/>
        <v>100.14800645457751</v>
      </c>
    </row>
    <row r="348" spans="1:9" s="8" customFormat="1" ht="63" x14ac:dyDescent="0.25">
      <c r="A348" s="95"/>
      <c r="B348" s="111"/>
      <c r="C348" s="79" t="s">
        <v>92</v>
      </c>
      <c r="D348" s="76" t="s">
        <v>438</v>
      </c>
      <c r="E348" s="21">
        <v>201512.7</v>
      </c>
      <c r="F348" s="21">
        <v>202997</v>
      </c>
      <c r="G348" s="78">
        <v>202294.8</v>
      </c>
      <c r="H348" s="58">
        <f t="shared" si="42"/>
        <v>100.38811449600942</v>
      </c>
      <c r="I348" s="58">
        <f t="shared" si="43"/>
        <v>99.654083557885087</v>
      </c>
    </row>
    <row r="349" spans="1:9" s="8" customFormat="1" ht="31.5" x14ac:dyDescent="0.25">
      <c r="A349" s="95" t="s">
        <v>369</v>
      </c>
      <c r="B349" s="110" t="s">
        <v>408</v>
      </c>
      <c r="C349" s="79" t="s">
        <v>9</v>
      </c>
      <c r="D349" s="76" t="s">
        <v>389</v>
      </c>
      <c r="E349" s="77">
        <v>47255</v>
      </c>
      <c r="F349" s="77">
        <v>47261</v>
      </c>
      <c r="G349" s="74">
        <v>44898</v>
      </c>
      <c r="H349" s="58">
        <f t="shared" si="42"/>
        <v>95.012168024547677</v>
      </c>
      <c r="I349" s="58">
        <f t="shared" si="43"/>
        <v>95.000105795476188</v>
      </c>
    </row>
    <row r="350" spans="1:9" s="8" customFormat="1" ht="63" x14ac:dyDescent="0.25">
      <c r="A350" s="95"/>
      <c r="B350" s="111"/>
      <c r="C350" s="79" t="s">
        <v>92</v>
      </c>
      <c r="D350" s="76" t="s">
        <v>438</v>
      </c>
      <c r="E350" s="21">
        <v>59502</v>
      </c>
      <c r="F350" s="21">
        <v>59598.3</v>
      </c>
      <c r="G350" s="78">
        <v>59392.1</v>
      </c>
      <c r="H350" s="58">
        <f t="shared" si="42"/>
        <v>99.815300326039463</v>
      </c>
      <c r="I350" s="58">
        <f t="shared" si="43"/>
        <v>99.654016976994299</v>
      </c>
    </row>
    <row r="351" spans="1:9" s="8" customFormat="1" ht="31.5" x14ac:dyDescent="0.25">
      <c r="A351" s="95" t="s">
        <v>370</v>
      </c>
      <c r="B351" s="110" t="s">
        <v>409</v>
      </c>
      <c r="C351" s="79" t="s">
        <v>9</v>
      </c>
      <c r="D351" s="76" t="s">
        <v>389</v>
      </c>
      <c r="E351" s="77">
        <v>39100</v>
      </c>
      <c r="F351" s="77">
        <v>48345</v>
      </c>
      <c r="G351" s="74">
        <v>47857</v>
      </c>
      <c r="H351" s="58">
        <f t="shared" si="42"/>
        <v>122.39641943734014</v>
      </c>
      <c r="I351" s="58">
        <f t="shared" si="43"/>
        <v>98.990588478643076</v>
      </c>
    </row>
    <row r="352" spans="1:9" s="8" customFormat="1" ht="63" x14ac:dyDescent="0.25">
      <c r="A352" s="95"/>
      <c r="B352" s="111"/>
      <c r="C352" s="79" t="s">
        <v>92</v>
      </c>
      <c r="D352" s="76" t="s">
        <v>438</v>
      </c>
      <c r="E352" s="21">
        <v>78953.600000000006</v>
      </c>
      <c r="F352" s="21">
        <v>79735.899999999994</v>
      </c>
      <c r="G352" s="78">
        <v>79460.100000000006</v>
      </c>
      <c r="H352" s="58">
        <f t="shared" si="42"/>
        <v>100.64151602966807</v>
      </c>
      <c r="I352" s="58">
        <f t="shared" si="43"/>
        <v>99.654108124445841</v>
      </c>
    </row>
    <row r="353" spans="1:9" s="8" customFormat="1" ht="31.5" x14ac:dyDescent="0.25">
      <c r="A353" s="95" t="s">
        <v>371</v>
      </c>
      <c r="B353" s="110" t="s">
        <v>410</v>
      </c>
      <c r="C353" s="79" t="s">
        <v>9</v>
      </c>
      <c r="D353" s="76" t="s">
        <v>388</v>
      </c>
      <c r="E353" s="77">
        <v>12471</v>
      </c>
      <c r="F353" s="77">
        <v>14656</v>
      </c>
      <c r="G353" s="74">
        <v>14201</v>
      </c>
      <c r="H353" s="58">
        <f t="shared" si="42"/>
        <v>113.87218346564028</v>
      </c>
      <c r="I353" s="58">
        <f t="shared" si="43"/>
        <v>96.895469432314414</v>
      </c>
    </row>
    <row r="354" spans="1:9" s="8" customFormat="1" ht="63" x14ac:dyDescent="0.25">
      <c r="A354" s="95"/>
      <c r="B354" s="111"/>
      <c r="C354" s="79" t="s">
        <v>92</v>
      </c>
      <c r="D354" s="76" t="s">
        <v>438</v>
      </c>
      <c r="E354" s="21">
        <v>82996</v>
      </c>
      <c r="F354" s="21">
        <v>89675.9</v>
      </c>
      <c r="G354" s="78">
        <v>89365.7</v>
      </c>
      <c r="H354" s="58">
        <f t="shared" si="42"/>
        <v>107.67470721480552</v>
      </c>
      <c r="I354" s="58">
        <f t="shared" si="43"/>
        <v>99.654087664578782</v>
      </c>
    </row>
    <row r="355" spans="1:9" s="8" customFormat="1" ht="31.5" x14ac:dyDescent="0.25">
      <c r="A355" s="95" t="s">
        <v>372</v>
      </c>
      <c r="B355" s="110" t="s">
        <v>411</v>
      </c>
      <c r="C355" s="79" t="s">
        <v>9</v>
      </c>
      <c r="D355" s="76" t="s">
        <v>390</v>
      </c>
      <c r="E355" s="77">
        <v>50</v>
      </c>
      <c r="F355" s="77">
        <v>50</v>
      </c>
      <c r="G355" s="74">
        <v>48</v>
      </c>
      <c r="H355" s="58">
        <f t="shared" si="42"/>
        <v>96</v>
      </c>
      <c r="I355" s="58">
        <f t="shared" si="43"/>
        <v>96</v>
      </c>
    </row>
    <row r="356" spans="1:9" s="8" customFormat="1" ht="78.75" x14ac:dyDescent="0.25">
      <c r="A356" s="95"/>
      <c r="B356" s="111"/>
      <c r="C356" s="79" t="s">
        <v>11</v>
      </c>
      <c r="D356" s="76" t="s">
        <v>438</v>
      </c>
      <c r="E356" s="21">
        <v>1767.6</v>
      </c>
      <c r="F356" s="21">
        <v>1767.6</v>
      </c>
      <c r="G356" s="78">
        <v>1761.5</v>
      </c>
      <c r="H356" s="58">
        <f t="shared" si="42"/>
        <v>99.654899298483826</v>
      </c>
      <c r="I356" s="58">
        <f t="shared" si="43"/>
        <v>99.654899298483826</v>
      </c>
    </row>
    <row r="357" spans="1:9" s="8" customFormat="1" ht="31.5" x14ac:dyDescent="0.25">
      <c r="A357" s="95" t="s">
        <v>373</v>
      </c>
      <c r="B357" s="110" t="s">
        <v>412</v>
      </c>
      <c r="C357" s="79" t="s">
        <v>9</v>
      </c>
      <c r="D357" s="76" t="s">
        <v>391</v>
      </c>
      <c r="E357" s="77">
        <v>2566399</v>
      </c>
      <c r="F357" s="77">
        <v>2566399</v>
      </c>
      <c r="G357" s="74">
        <v>2602075</v>
      </c>
      <c r="H357" s="58">
        <f t="shared" si="42"/>
        <v>101.39011899552641</v>
      </c>
      <c r="I357" s="58">
        <f t="shared" si="43"/>
        <v>101.39011899552641</v>
      </c>
    </row>
    <row r="358" spans="1:9" s="8" customFormat="1" ht="63" x14ac:dyDescent="0.25">
      <c r="A358" s="95"/>
      <c r="B358" s="111"/>
      <c r="C358" s="79" t="s">
        <v>92</v>
      </c>
      <c r="D358" s="76" t="s">
        <v>438</v>
      </c>
      <c r="E358" s="21">
        <v>12936.3</v>
      </c>
      <c r="F358" s="21">
        <v>12936.3</v>
      </c>
      <c r="G358" s="78">
        <v>12891.6</v>
      </c>
      <c r="H358" s="58">
        <f t="shared" si="42"/>
        <v>99.654460703601501</v>
      </c>
      <c r="I358" s="58">
        <f t="shared" si="43"/>
        <v>99.654460703601501</v>
      </c>
    </row>
    <row r="359" spans="1:9" s="8" customFormat="1" ht="31.5" x14ac:dyDescent="0.25">
      <c r="A359" s="95" t="s">
        <v>374</v>
      </c>
      <c r="B359" s="110" t="s">
        <v>413</v>
      </c>
      <c r="C359" s="79" t="s">
        <v>9</v>
      </c>
      <c r="D359" s="76" t="s">
        <v>392</v>
      </c>
      <c r="E359" s="77">
        <v>63467</v>
      </c>
      <c r="F359" s="77">
        <v>62667</v>
      </c>
      <c r="G359" s="74">
        <v>59535</v>
      </c>
      <c r="H359" s="58">
        <f t="shared" si="42"/>
        <v>93.804654387319403</v>
      </c>
      <c r="I359" s="58">
        <f t="shared" si="43"/>
        <v>95.002154243860403</v>
      </c>
    </row>
    <row r="360" spans="1:9" s="8" customFormat="1" ht="63" x14ac:dyDescent="0.25">
      <c r="A360" s="95"/>
      <c r="B360" s="111"/>
      <c r="C360" s="79" t="s">
        <v>92</v>
      </c>
      <c r="D360" s="76" t="s">
        <v>438</v>
      </c>
      <c r="E360" s="21">
        <v>18173.5</v>
      </c>
      <c r="F360" s="21">
        <v>15171.1</v>
      </c>
      <c r="G360" s="78">
        <v>15118.6</v>
      </c>
      <c r="H360" s="58">
        <f t="shared" si="42"/>
        <v>83.190359589512212</v>
      </c>
      <c r="I360" s="58">
        <f t="shared" si="43"/>
        <v>99.653947307710055</v>
      </c>
    </row>
    <row r="361" spans="1:9" s="8" customFormat="1" ht="63" x14ac:dyDescent="0.25">
      <c r="A361" s="95" t="s">
        <v>375</v>
      </c>
      <c r="B361" s="110" t="s">
        <v>414</v>
      </c>
      <c r="C361" s="79" t="s">
        <v>9</v>
      </c>
      <c r="D361" s="76" t="s">
        <v>393</v>
      </c>
      <c r="E361" s="77">
        <v>21000</v>
      </c>
      <c r="F361" s="77">
        <v>21252</v>
      </c>
      <c r="G361" s="74">
        <v>21704</v>
      </c>
      <c r="H361" s="58">
        <f t="shared" si="42"/>
        <v>103.35238095238095</v>
      </c>
      <c r="I361" s="58">
        <f t="shared" si="43"/>
        <v>102.12685864859779</v>
      </c>
    </row>
    <row r="362" spans="1:9" s="8" customFormat="1" ht="63" x14ac:dyDescent="0.25">
      <c r="A362" s="95"/>
      <c r="B362" s="111"/>
      <c r="C362" s="79" t="s">
        <v>92</v>
      </c>
      <c r="D362" s="76" t="s">
        <v>438</v>
      </c>
      <c r="E362" s="21">
        <v>117062.7</v>
      </c>
      <c r="F362" s="21">
        <v>117062.7</v>
      </c>
      <c r="G362" s="78">
        <v>116657.8</v>
      </c>
      <c r="H362" s="58">
        <f t="shared" si="42"/>
        <v>99.654116981754228</v>
      </c>
      <c r="I362" s="58">
        <f t="shared" si="43"/>
        <v>99.654116981754228</v>
      </c>
    </row>
    <row r="363" spans="1:9" s="8" customFormat="1" ht="31.5" x14ac:dyDescent="0.25">
      <c r="A363" s="95" t="s">
        <v>376</v>
      </c>
      <c r="B363" s="110" t="s">
        <v>415</v>
      </c>
      <c r="C363" s="79" t="s">
        <v>9</v>
      </c>
      <c r="D363" s="76" t="s">
        <v>391</v>
      </c>
      <c r="E363" s="77">
        <v>6590</v>
      </c>
      <c r="F363" s="77">
        <v>6590</v>
      </c>
      <c r="G363" s="74">
        <v>6590</v>
      </c>
      <c r="H363" s="58">
        <f t="shared" si="42"/>
        <v>100</v>
      </c>
      <c r="I363" s="58">
        <f t="shared" si="43"/>
        <v>100</v>
      </c>
    </row>
    <row r="364" spans="1:9" s="8" customFormat="1" ht="63" x14ac:dyDescent="0.25">
      <c r="A364" s="95"/>
      <c r="B364" s="111"/>
      <c r="C364" s="79" t="s">
        <v>92</v>
      </c>
      <c r="D364" s="76" t="s">
        <v>438</v>
      </c>
      <c r="E364" s="21">
        <v>15804</v>
      </c>
      <c r="F364" s="21">
        <v>15804</v>
      </c>
      <c r="G364" s="78">
        <v>15749.3</v>
      </c>
      <c r="H364" s="58">
        <f t="shared" si="42"/>
        <v>99.653885092381671</v>
      </c>
      <c r="I364" s="58">
        <f t="shared" si="43"/>
        <v>99.653885092381671</v>
      </c>
    </row>
    <row r="365" spans="1:9" ht="31.5" x14ac:dyDescent="0.25">
      <c r="A365" s="95" t="s">
        <v>377</v>
      </c>
      <c r="B365" s="110" t="s">
        <v>416</v>
      </c>
      <c r="C365" s="79" t="s">
        <v>9</v>
      </c>
      <c r="D365" s="76" t="s">
        <v>394</v>
      </c>
      <c r="E365" s="77">
        <v>139650</v>
      </c>
      <c r="F365" s="77">
        <v>139650</v>
      </c>
      <c r="G365" s="74">
        <v>141152</v>
      </c>
      <c r="H365" s="58">
        <f t="shared" si="42"/>
        <v>101.07554600787682</v>
      </c>
      <c r="I365" s="58">
        <f t="shared" si="43"/>
        <v>101.07554600787682</v>
      </c>
    </row>
    <row r="366" spans="1:9" ht="63" x14ac:dyDescent="0.25">
      <c r="A366" s="95"/>
      <c r="B366" s="111"/>
      <c r="C366" s="79" t="s">
        <v>92</v>
      </c>
      <c r="D366" s="76" t="s">
        <v>438</v>
      </c>
      <c r="E366" s="21">
        <v>5634.7</v>
      </c>
      <c r="F366" s="21">
        <v>5634.7</v>
      </c>
      <c r="G366" s="78">
        <v>5615.2</v>
      </c>
      <c r="H366" s="58">
        <f t="shared" si="42"/>
        <v>99.65393011162972</v>
      </c>
      <c r="I366" s="58">
        <f t="shared" si="43"/>
        <v>99.65393011162972</v>
      </c>
    </row>
    <row r="367" spans="1:9" s="8" customFormat="1" ht="31.5" x14ac:dyDescent="0.25">
      <c r="A367" s="95" t="s">
        <v>378</v>
      </c>
      <c r="B367" s="110" t="s">
        <v>417</v>
      </c>
      <c r="C367" s="79" t="s">
        <v>9</v>
      </c>
      <c r="D367" s="76" t="s">
        <v>395</v>
      </c>
      <c r="E367" s="77">
        <v>1800</v>
      </c>
      <c r="F367" s="77">
        <v>1800</v>
      </c>
      <c r="G367" s="74">
        <v>1767</v>
      </c>
      <c r="H367" s="58">
        <f t="shared" si="42"/>
        <v>98.166666666666671</v>
      </c>
      <c r="I367" s="58">
        <f t="shared" si="43"/>
        <v>98.166666666666671</v>
      </c>
    </row>
    <row r="368" spans="1:9" s="8" customFormat="1" ht="63" x14ac:dyDescent="0.25">
      <c r="A368" s="95"/>
      <c r="B368" s="111"/>
      <c r="C368" s="79" t="s">
        <v>92</v>
      </c>
      <c r="D368" s="76" t="s">
        <v>438</v>
      </c>
      <c r="E368" s="21">
        <v>1411.3</v>
      </c>
      <c r="F368" s="21">
        <v>1411.3</v>
      </c>
      <c r="G368" s="78">
        <v>1406.4</v>
      </c>
      <c r="H368" s="58">
        <f t="shared" si="42"/>
        <v>99.652802380783683</v>
      </c>
      <c r="I368" s="58">
        <f t="shared" si="43"/>
        <v>99.652802380783683</v>
      </c>
    </row>
    <row r="369" spans="1:9" s="8" customFormat="1" ht="31.5" x14ac:dyDescent="0.25">
      <c r="A369" s="95" t="s">
        <v>379</v>
      </c>
      <c r="B369" s="110" t="s">
        <v>418</v>
      </c>
      <c r="C369" s="79" t="s">
        <v>9</v>
      </c>
      <c r="D369" s="76" t="s">
        <v>396</v>
      </c>
      <c r="E369" s="77">
        <v>16500</v>
      </c>
      <c r="F369" s="77">
        <v>16500</v>
      </c>
      <c r="G369" s="74">
        <v>16597</v>
      </c>
      <c r="H369" s="58">
        <f t="shared" si="42"/>
        <v>100.58787878787878</v>
      </c>
      <c r="I369" s="58">
        <f t="shared" si="43"/>
        <v>100.58787878787878</v>
      </c>
    </row>
    <row r="370" spans="1:9" s="8" customFormat="1" ht="63" x14ac:dyDescent="0.25">
      <c r="A370" s="95"/>
      <c r="B370" s="111"/>
      <c r="C370" s="79" t="s">
        <v>92</v>
      </c>
      <c r="D370" s="76" t="s">
        <v>438</v>
      </c>
      <c r="E370" s="21">
        <v>4215.1000000000004</v>
      </c>
      <c r="F370" s="21">
        <v>4215.1000000000004</v>
      </c>
      <c r="G370" s="78">
        <v>4200.5</v>
      </c>
      <c r="H370" s="58">
        <f t="shared" si="42"/>
        <v>99.653626248487569</v>
      </c>
      <c r="I370" s="58">
        <f t="shared" si="43"/>
        <v>99.653626248487569</v>
      </c>
    </row>
    <row r="371" spans="1:9" s="8" customFormat="1" ht="31.5" x14ac:dyDescent="0.25">
      <c r="A371" s="95" t="s">
        <v>380</v>
      </c>
      <c r="B371" s="110" t="s">
        <v>419</v>
      </c>
      <c r="C371" s="79" t="s">
        <v>9</v>
      </c>
      <c r="D371" s="76" t="s">
        <v>397</v>
      </c>
      <c r="E371" s="77">
        <v>21750</v>
      </c>
      <c r="F371" s="77">
        <v>22350</v>
      </c>
      <c r="G371" s="74">
        <v>21363</v>
      </c>
      <c r="H371" s="58">
        <f t="shared" si="42"/>
        <v>98.220689655172407</v>
      </c>
      <c r="I371" s="58">
        <f t="shared" si="43"/>
        <v>95.583892617449663</v>
      </c>
    </row>
    <row r="372" spans="1:9" s="8" customFormat="1" ht="63" x14ac:dyDescent="0.25">
      <c r="A372" s="95"/>
      <c r="B372" s="111"/>
      <c r="C372" s="79" t="s">
        <v>92</v>
      </c>
      <c r="D372" s="76" t="s">
        <v>438</v>
      </c>
      <c r="E372" s="21">
        <v>8870</v>
      </c>
      <c r="F372" s="21">
        <v>8874</v>
      </c>
      <c r="G372" s="78">
        <v>8843.2999999999993</v>
      </c>
      <c r="H372" s="58">
        <f t="shared" si="42"/>
        <v>99.698985343855682</v>
      </c>
      <c r="I372" s="58">
        <f t="shared" si="43"/>
        <v>99.654045526256468</v>
      </c>
    </row>
    <row r="373" spans="1:9" s="8" customFormat="1" ht="31.5" x14ac:dyDescent="0.25">
      <c r="A373" s="95" t="s">
        <v>381</v>
      </c>
      <c r="B373" s="110" t="s">
        <v>420</v>
      </c>
      <c r="C373" s="79" t="s">
        <v>9</v>
      </c>
      <c r="D373" s="76" t="s">
        <v>398</v>
      </c>
      <c r="E373" s="77">
        <v>50000</v>
      </c>
      <c r="F373" s="77">
        <v>50000</v>
      </c>
      <c r="G373" s="74">
        <v>49910</v>
      </c>
      <c r="H373" s="58">
        <f t="shared" si="42"/>
        <v>99.82</v>
      </c>
      <c r="I373" s="58">
        <f t="shared" si="43"/>
        <v>99.82</v>
      </c>
    </row>
    <row r="374" spans="1:9" s="8" customFormat="1" ht="63" x14ac:dyDescent="0.25">
      <c r="A374" s="95"/>
      <c r="B374" s="111"/>
      <c r="C374" s="79" t="s">
        <v>92</v>
      </c>
      <c r="D374" s="76" t="s">
        <v>438</v>
      </c>
      <c r="E374" s="21">
        <v>63464.2</v>
      </c>
      <c r="F374" s="21">
        <v>63464.2</v>
      </c>
      <c r="G374" s="78">
        <v>63244.7</v>
      </c>
      <c r="H374" s="58">
        <f t="shared" si="42"/>
        <v>99.654135717459596</v>
      </c>
      <c r="I374" s="58">
        <f t="shared" si="43"/>
        <v>99.654135717459596</v>
      </c>
    </row>
    <row r="375" spans="1:9" s="8" customFormat="1" ht="31.5" x14ac:dyDescent="0.25">
      <c r="A375" s="95" t="s">
        <v>382</v>
      </c>
      <c r="B375" s="110" t="s">
        <v>421</v>
      </c>
      <c r="C375" s="79" t="s">
        <v>9</v>
      </c>
      <c r="D375" s="76" t="s">
        <v>399</v>
      </c>
      <c r="E375" s="77">
        <v>4150</v>
      </c>
      <c r="F375" s="77">
        <v>4150</v>
      </c>
      <c r="G375" s="74">
        <v>4097</v>
      </c>
      <c r="H375" s="58">
        <f t="shared" si="42"/>
        <v>98.722891566265062</v>
      </c>
      <c r="I375" s="58">
        <f t="shared" si="43"/>
        <v>98.722891566265062</v>
      </c>
    </row>
    <row r="376" spans="1:9" s="8" customFormat="1" ht="63" x14ac:dyDescent="0.25">
      <c r="A376" s="95"/>
      <c r="B376" s="111"/>
      <c r="C376" s="79" t="s">
        <v>92</v>
      </c>
      <c r="D376" s="76" t="s">
        <v>438</v>
      </c>
      <c r="E376" s="21">
        <v>7987.7</v>
      </c>
      <c r="F376" s="21">
        <v>7987.7</v>
      </c>
      <c r="G376" s="78">
        <v>7960.1</v>
      </c>
      <c r="H376" s="58">
        <f t="shared" si="42"/>
        <v>99.654468745696505</v>
      </c>
      <c r="I376" s="58">
        <f t="shared" si="43"/>
        <v>99.654468745696505</v>
      </c>
    </row>
    <row r="377" spans="1:9" s="8" customFormat="1" ht="31.5" x14ac:dyDescent="0.25">
      <c r="A377" s="95" t="s">
        <v>383</v>
      </c>
      <c r="B377" s="110" t="s">
        <v>422</v>
      </c>
      <c r="C377" s="79" t="s">
        <v>9</v>
      </c>
      <c r="D377" s="76" t="s">
        <v>394</v>
      </c>
      <c r="E377" s="77">
        <v>40</v>
      </c>
      <c r="F377" s="77">
        <v>40</v>
      </c>
      <c r="G377" s="74">
        <v>43</v>
      </c>
      <c r="H377" s="58">
        <f t="shared" si="42"/>
        <v>107.5</v>
      </c>
      <c r="I377" s="58">
        <f t="shared" si="43"/>
        <v>107.5</v>
      </c>
    </row>
    <row r="378" spans="1:9" s="8" customFormat="1" ht="63" x14ac:dyDescent="0.25">
      <c r="A378" s="95"/>
      <c r="B378" s="111"/>
      <c r="C378" s="79" t="s">
        <v>92</v>
      </c>
      <c r="D378" s="76" t="s">
        <v>438</v>
      </c>
      <c r="E378" s="21">
        <v>2234.9</v>
      </c>
      <c r="F378" s="21">
        <v>2234.9</v>
      </c>
      <c r="G378" s="78">
        <v>2227.1999999999998</v>
      </c>
      <c r="H378" s="58">
        <f t="shared" si="42"/>
        <v>99.655465568929245</v>
      </c>
      <c r="I378" s="58">
        <f t="shared" si="43"/>
        <v>99.655465568929245</v>
      </c>
    </row>
    <row r="379" spans="1:9" x14ac:dyDescent="0.25">
      <c r="A379" s="10"/>
      <c r="B379" s="98" t="s">
        <v>16</v>
      </c>
      <c r="C379" s="99"/>
      <c r="D379" s="27" t="s">
        <v>438</v>
      </c>
      <c r="E379" s="61">
        <f>E332+E334+E336+E338+E340+E342+E344+E346+E348+E350+E352+E354+E356+E358+E360+E362+E364+E366+E368+E370+E372+E374+E376+E378</f>
        <v>2317133.3000000007</v>
      </c>
      <c r="F379" s="61">
        <f t="shared" ref="F379:G379" si="44">F332+F334+F336+F338+F340+F342+F344+F346+F348+F350+F352+F354+F356+F358+F360+F362+F364+F366+F368+F370+F372+F374+F376+F378</f>
        <v>2314303.6000000006</v>
      </c>
      <c r="G379" s="61">
        <f t="shared" si="44"/>
        <v>2304627.0000000005</v>
      </c>
      <c r="H379" s="62">
        <f t="shared" si="42"/>
        <v>99.460268427371005</v>
      </c>
      <c r="I379" s="62">
        <f t="shared" si="43"/>
        <v>99.5818785400498</v>
      </c>
    </row>
    <row r="380" spans="1:9" x14ac:dyDescent="0.25">
      <c r="A380" s="85" t="s">
        <v>64</v>
      </c>
      <c r="B380" s="138" t="s">
        <v>52</v>
      </c>
      <c r="C380" s="139"/>
      <c r="D380" s="139"/>
      <c r="E380" s="139"/>
      <c r="F380" s="139"/>
      <c r="G380" s="139"/>
      <c r="H380" s="139"/>
      <c r="I380" s="140"/>
    </row>
    <row r="381" spans="1:9" ht="31.5" x14ac:dyDescent="0.25">
      <c r="A381" s="95" t="s">
        <v>65</v>
      </c>
      <c r="B381" s="97" t="s">
        <v>437</v>
      </c>
      <c r="C381" s="86" t="s">
        <v>9</v>
      </c>
      <c r="D381" s="14" t="s">
        <v>181</v>
      </c>
      <c r="E381" s="77">
        <v>25205206</v>
      </c>
      <c r="F381" s="77">
        <v>25233647</v>
      </c>
      <c r="G381" s="77">
        <v>25262566</v>
      </c>
      <c r="H381" s="58">
        <f>G381/E381*100</f>
        <v>100.2275720341266</v>
      </c>
      <c r="I381" s="58">
        <f>G381/F381*100</f>
        <v>100.11460491620574</v>
      </c>
    </row>
    <row r="382" spans="1:9" ht="63" x14ac:dyDescent="0.25">
      <c r="A382" s="95"/>
      <c r="B382" s="97"/>
      <c r="C382" s="86" t="s">
        <v>92</v>
      </c>
      <c r="D382" s="14" t="s">
        <v>438</v>
      </c>
      <c r="E382" s="21">
        <v>2179431.7999999998</v>
      </c>
      <c r="F382" s="21">
        <v>2391417</v>
      </c>
      <c r="G382" s="24">
        <v>2387839.4</v>
      </c>
      <c r="H382" s="58">
        <f t="shared" ref="H382:H414" si="45">G382/E382*100</f>
        <v>109.5624740356638</v>
      </c>
      <c r="I382" s="58">
        <f t="shared" ref="I382:I414" si="46">G382/F382*100</f>
        <v>99.850398320326391</v>
      </c>
    </row>
    <row r="383" spans="1:9" ht="31.5" x14ac:dyDescent="0.25">
      <c r="A383" s="95" t="s">
        <v>66</v>
      </c>
      <c r="B383" s="97" t="s">
        <v>439</v>
      </c>
      <c r="C383" s="86" t="s">
        <v>9</v>
      </c>
      <c r="D383" s="14" t="s">
        <v>181</v>
      </c>
      <c r="E383" s="77">
        <v>8811612</v>
      </c>
      <c r="F383" s="77">
        <v>8785413</v>
      </c>
      <c r="G383" s="77">
        <v>8805124</v>
      </c>
      <c r="H383" s="58">
        <f t="shared" si="45"/>
        <v>99.926369885555559</v>
      </c>
      <c r="I383" s="58">
        <f t="shared" si="46"/>
        <v>100.2243605394533</v>
      </c>
    </row>
    <row r="384" spans="1:9" ht="63" x14ac:dyDescent="0.25">
      <c r="A384" s="95"/>
      <c r="B384" s="97"/>
      <c r="C384" s="86" t="s">
        <v>92</v>
      </c>
      <c r="D384" s="14" t="s">
        <v>438</v>
      </c>
      <c r="E384" s="21">
        <v>606503.19999999995</v>
      </c>
      <c r="F384" s="21">
        <v>669253.19999999995</v>
      </c>
      <c r="G384" s="24">
        <v>668252</v>
      </c>
      <c r="H384" s="58">
        <f t="shared" si="45"/>
        <v>110.18111693392549</v>
      </c>
      <c r="I384" s="58">
        <f t="shared" si="46"/>
        <v>99.850400416464211</v>
      </c>
    </row>
    <row r="385" spans="1:9" s="8" customFormat="1" ht="31.5" x14ac:dyDescent="0.25">
      <c r="A385" s="95" t="s">
        <v>423</v>
      </c>
      <c r="B385" s="97" t="s">
        <v>440</v>
      </c>
      <c r="C385" s="86" t="s">
        <v>9</v>
      </c>
      <c r="D385" s="14" t="s">
        <v>181</v>
      </c>
      <c r="E385" s="77">
        <v>678925</v>
      </c>
      <c r="F385" s="77">
        <v>708013</v>
      </c>
      <c r="G385" s="77">
        <v>708236</v>
      </c>
      <c r="H385" s="58">
        <f t="shared" si="45"/>
        <v>104.31726626652429</v>
      </c>
      <c r="I385" s="58">
        <f t="shared" si="46"/>
        <v>100.03149659681389</v>
      </c>
    </row>
    <row r="386" spans="1:9" s="8" customFormat="1" ht="63" x14ac:dyDescent="0.25">
      <c r="A386" s="95"/>
      <c r="B386" s="97"/>
      <c r="C386" s="86" t="s">
        <v>92</v>
      </c>
      <c r="D386" s="14" t="s">
        <v>438</v>
      </c>
      <c r="E386" s="21">
        <v>94615</v>
      </c>
      <c r="F386" s="21">
        <v>108998.39999999999</v>
      </c>
      <c r="G386" s="24">
        <v>108835.3</v>
      </c>
      <c r="H386" s="58">
        <f t="shared" si="45"/>
        <v>115.02964646197749</v>
      </c>
      <c r="I386" s="58">
        <f t="shared" si="46"/>
        <v>99.850364775996724</v>
      </c>
    </row>
    <row r="387" spans="1:9" s="8" customFormat="1" ht="31.5" x14ac:dyDescent="0.25">
      <c r="A387" s="95" t="s">
        <v>424</v>
      </c>
      <c r="B387" s="97" t="s">
        <v>441</v>
      </c>
      <c r="C387" s="86" t="s">
        <v>9</v>
      </c>
      <c r="D387" s="14" t="s">
        <v>181</v>
      </c>
      <c r="E387" s="77">
        <v>2500585</v>
      </c>
      <c r="F387" s="77">
        <v>2474424</v>
      </c>
      <c r="G387" s="77">
        <v>2560359</v>
      </c>
      <c r="H387" s="58">
        <f t="shared" si="45"/>
        <v>102.39040064624878</v>
      </c>
      <c r="I387" s="58">
        <f t="shared" si="46"/>
        <v>103.47292945752224</v>
      </c>
    </row>
    <row r="388" spans="1:9" s="8" customFormat="1" ht="63" x14ac:dyDescent="0.25">
      <c r="A388" s="95"/>
      <c r="B388" s="97"/>
      <c r="C388" s="86" t="s">
        <v>92</v>
      </c>
      <c r="D388" s="14" t="s">
        <v>438</v>
      </c>
      <c r="E388" s="21">
        <v>163763.29999999999</v>
      </c>
      <c r="F388" s="21">
        <v>185168.3</v>
      </c>
      <c r="G388" s="24">
        <v>184891.3</v>
      </c>
      <c r="H388" s="58">
        <f t="shared" si="45"/>
        <v>112.90154753842894</v>
      </c>
      <c r="I388" s="58">
        <f t="shared" si="46"/>
        <v>99.85040636005192</v>
      </c>
    </row>
    <row r="389" spans="1:9" s="8" customFormat="1" ht="31.5" x14ac:dyDescent="0.25">
      <c r="A389" s="95" t="s">
        <v>425</v>
      </c>
      <c r="B389" s="97" t="s">
        <v>442</v>
      </c>
      <c r="C389" s="86" t="s">
        <v>9</v>
      </c>
      <c r="D389" s="14" t="s">
        <v>181</v>
      </c>
      <c r="E389" s="77">
        <v>94240</v>
      </c>
      <c r="F389" s="77">
        <v>95478</v>
      </c>
      <c r="G389" s="77">
        <v>95329</v>
      </c>
      <c r="H389" s="58">
        <f t="shared" si="45"/>
        <v>101.15556027164685</v>
      </c>
      <c r="I389" s="58">
        <f t="shared" si="46"/>
        <v>99.843943107312683</v>
      </c>
    </row>
    <row r="390" spans="1:9" s="8" customFormat="1" ht="63" x14ac:dyDescent="0.25">
      <c r="A390" s="95"/>
      <c r="B390" s="97"/>
      <c r="C390" s="86" t="s">
        <v>92</v>
      </c>
      <c r="D390" s="14" t="s">
        <v>438</v>
      </c>
      <c r="E390" s="21">
        <v>12154.1</v>
      </c>
      <c r="F390" s="21">
        <v>13577.3</v>
      </c>
      <c r="G390" s="24">
        <v>13556.1</v>
      </c>
      <c r="H390" s="58">
        <f t="shared" si="45"/>
        <v>111.53520211286727</v>
      </c>
      <c r="I390" s="58">
        <f t="shared" si="46"/>
        <v>99.843857026065578</v>
      </c>
    </row>
    <row r="391" spans="1:9" s="8" customFormat="1" ht="31.5" x14ac:dyDescent="0.25">
      <c r="A391" s="95" t="s">
        <v>426</v>
      </c>
      <c r="B391" s="97" t="s">
        <v>443</v>
      </c>
      <c r="C391" s="86" t="s">
        <v>9</v>
      </c>
      <c r="D391" s="14" t="s">
        <v>181</v>
      </c>
      <c r="E391" s="77">
        <v>468557</v>
      </c>
      <c r="F391" s="77">
        <v>482037</v>
      </c>
      <c r="G391" s="77">
        <v>482117</v>
      </c>
      <c r="H391" s="58">
        <f t="shared" si="45"/>
        <v>102.89399155278866</v>
      </c>
      <c r="I391" s="58">
        <f t="shared" si="46"/>
        <v>100.01659623638849</v>
      </c>
    </row>
    <row r="392" spans="1:9" s="8" customFormat="1" ht="63" x14ac:dyDescent="0.25">
      <c r="A392" s="95"/>
      <c r="B392" s="97"/>
      <c r="C392" s="86" t="s">
        <v>92</v>
      </c>
      <c r="D392" s="14" t="s">
        <v>438</v>
      </c>
      <c r="E392" s="21">
        <v>97656.6</v>
      </c>
      <c r="F392" s="21">
        <v>110965.8</v>
      </c>
      <c r="G392" s="24">
        <v>110799.8</v>
      </c>
      <c r="H392" s="58">
        <f t="shared" si="45"/>
        <v>113.45858856441858</v>
      </c>
      <c r="I392" s="58">
        <f t="shared" si="46"/>
        <v>99.850404358820469</v>
      </c>
    </row>
    <row r="393" spans="1:9" s="8" customFormat="1" ht="31.5" x14ac:dyDescent="0.25">
      <c r="A393" s="95" t="s">
        <v>427</v>
      </c>
      <c r="B393" s="97" t="s">
        <v>444</v>
      </c>
      <c r="C393" s="86" t="s">
        <v>9</v>
      </c>
      <c r="D393" s="14" t="s">
        <v>181</v>
      </c>
      <c r="E393" s="77">
        <v>164382</v>
      </c>
      <c r="F393" s="77">
        <v>176254</v>
      </c>
      <c r="G393" s="77">
        <v>176430</v>
      </c>
      <c r="H393" s="58">
        <f t="shared" si="45"/>
        <v>107.32926962806147</v>
      </c>
      <c r="I393" s="58">
        <f t="shared" si="46"/>
        <v>100.09985588979542</v>
      </c>
    </row>
    <row r="394" spans="1:9" s="8" customFormat="1" ht="63" x14ac:dyDescent="0.25">
      <c r="A394" s="95"/>
      <c r="B394" s="97"/>
      <c r="C394" s="86" t="s">
        <v>92</v>
      </c>
      <c r="D394" s="14" t="s">
        <v>438</v>
      </c>
      <c r="E394" s="21">
        <v>16313.3</v>
      </c>
      <c r="F394" s="21">
        <v>19335.400000000001</v>
      </c>
      <c r="G394" s="24">
        <v>19306.5</v>
      </c>
      <c r="H394" s="58">
        <f t="shared" si="45"/>
        <v>118.34821893792183</v>
      </c>
      <c r="I394" s="58">
        <f t="shared" si="46"/>
        <v>99.850533218862807</v>
      </c>
    </row>
    <row r="395" spans="1:9" s="8" customFormat="1" ht="31.5" x14ac:dyDescent="0.25">
      <c r="A395" s="95" t="s">
        <v>428</v>
      </c>
      <c r="B395" s="97" t="s">
        <v>445</v>
      </c>
      <c r="C395" s="86" t="s">
        <v>9</v>
      </c>
      <c r="D395" s="14" t="s">
        <v>181</v>
      </c>
      <c r="E395" s="77">
        <v>292237</v>
      </c>
      <c r="F395" s="77">
        <v>303395</v>
      </c>
      <c r="G395" s="77">
        <v>303512</v>
      </c>
      <c r="H395" s="58">
        <f t="shared" si="45"/>
        <v>103.85816991003878</v>
      </c>
      <c r="I395" s="58">
        <f t="shared" si="46"/>
        <v>100.03856358872096</v>
      </c>
    </row>
    <row r="396" spans="1:9" s="8" customFormat="1" ht="63" x14ac:dyDescent="0.25">
      <c r="A396" s="95"/>
      <c r="B396" s="97"/>
      <c r="C396" s="86" t="s">
        <v>92</v>
      </c>
      <c r="D396" s="14" t="s">
        <v>438</v>
      </c>
      <c r="E396" s="21">
        <v>45510.1</v>
      </c>
      <c r="F396" s="21">
        <v>52197.2</v>
      </c>
      <c r="G396" s="24">
        <v>52119</v>
      </c>
      <c r="H396" s="58">
        <f t="shared" si="45"/>
        <v>114.52183141764137</v>
      </c>
      <c r="I396" s="58">
        <f t="shared" si="46"/>
        <v>99.850183534748993</v>
      </c>
    </row>
    <row r="397" spans="1:9" s="8" customFormat="1" ht="31.5" x14ac:dyDescent="0.25">
      <c r="A397" s="95" t="s">
        <v>429</v>
      </c>
      <c r="B397" s="96" t="s">
        <v>446</v>
      </c>
      <c r="C397" s="86" t="s">
        <v>9</v>
      </c>
      <c r="D397" s="14" t="s">
        <v>181</v>
      </c>
      <c r="E397" s="77">
        <v>483</v>
      </c>
      <c r="F397" s="77">
        <v>533</v>
      </c>
      <c r="G397" s="77">
        <v>520</v>
      </c>
      <c r="H397" s="58">
        <f t="shared" si="45"/>
        <v>107.66045548654245</v>
      </c>
      <c r="I397" s="58">
        <f t="shared" si="46"/>
        <v>97.560975609756099</v>
      </c>
    </row>
    <row r="398" spans="1:9" s="8" customFormat="1" ht="63" x14ac:dyDescent="0.25">
      <c r="A398" s="95"/>
      <c r="B398" s="96"/>
      <c r="C398" s="86" t="s">
        <v>92</v>
      </c>
      <c r="D398" s="14" t="s">
        <v>438</v>
      </c>
      <c r="E398" s="21">
        <v>198</v>
      </c>
      <c r="F398" s="21">
        <v>240.8</v>
      </c>
      <c r="G398" s="24">
        <v>235</v>
      </c>
      <c r="H398" s="58">
        <f t="shared" si="45"/>
        <v>118.68686868686868</v>
      </c>
      <c r="I398" s="58">
        <f t="shared" si="46"/>
        <v>97.591362126245841</v>
      </c>
    </row>
    <row r="399" spans="1:9" s="8" customFormat="1" ht="31.5" x14ac:dyDescent="0.25">
      <c r="A399" s="95" t="s">
        <v>430</v>
      </c>
      <c r="B399" s="96" t="s">
        <v>447</v>
      </c>
      <c r="C399" s="86" t="s">
        <v>9</v>
      </c>
      <c r="D399" s="14" t="s">
        <v>181</v>
      </c>
      <c r="E399" s="77">
        <v>28690</v>
      </c>
      <c r="F399" s="77">
        <v>29228</v>
      </c>
      <c r="G399" s="77">
        <v>29228</v>
      </c>
      <c r="H399" s="58">
        <f t="shared" si="45"/>
        <v>101.87521784593936</v>
      </c>
      <c r="I399" s="58">
        <f t="shared" si="46"/>
        <v>100</v>
      </c>
    </row>
    <row r="400" spans="1:9" s="8" customFormat="1" ht="63" x14ac:dyDescent="0.25">
      <c r="A400" s="95"/>
      <c r="B400" s="96"/>
      <c r="C400" s="86" t="s">
        <v>92</v>
      </c>
      <c r="D400" s="14" t="s">
        <v>438</v>
      </c>
      <c r="E400" s="21">
        <v>25300.3</v>
      </c>
      <c r="F400" s="21">
        <v>28421</v>
      </c>
      <c r="G400" s="24">
        <v>28421</v>
      </c>
      <c r="H400" s="58">
        <f t="shared" si="45"/>
        <v>112.3346363481856</v>
      </c>
      <c r="I400" s="58">
        <f t="shared" si="46"/>
        <v>100</v>
      </c>
    </row>
    <row r="401" spans="1:9" s="8" customFormat="1" ht="31.5" x14ac:dyDescent="0.25">
      <c r="A401" s="95" t="s">
        <v>431</v>
      </c>
      <c r="B401" s="96" t="s">
        <v>105</v>
      </c>
      <c r="C401" s="86" t="s">
        <v>9</v>
      </c>
      <c r="D401" s="14" t="s">
        <v>181</v>
      </c>
      <c r="E401" s="77">
        <v>65100</v>
      </c>
      <c r="F401" s="77">
        <v>65100</v>
      </c>
      <c r="G401" s="77">
        <v>65100</v>
      </c>
      <c r="H401" s="58">
        <f t="shared" si="45"/>
        <v>100</v>
      </c>
      <c r="I401" s="58">
        <f t="shared" si="46"/>
        <v>100</v>
      </c>
    </row>
    <row r="402" spans="1:9" s="8" customFormat="1" ht="63" x14ac:dyDescent="0.25">
      <c r="A402" s="95"/>
      <c r="B402" s="96"/>
      <c r="C402" s="86" t="s">
        <v>92</v>
      </c>
      <c r="D402" s="14" t="s">
        <v>438</v>
      </c>
      <c r="E402" s="21">
        <v>103402.7</v>
      </c>
      <c r="F402" s="21">
        <v>82996</v>
      </c>
      <c r="G402" s="25">
        <v>82992.7</v>
      </c>
      <c r="H402" s="58">
        <f t="shared" si="45"/>
        <v>80.261637268659328</v>
      </c>
      <c r="I402" s="58">
        <f t="shared" si="46"/>
        <v>99.996023904766503</v>
      </c>
    </row>
    <row r="403" spans="1:9" s="8" customFormat="1" ht="31.5" x14ac:dyDescent="0.25">
      <c r="A403" s="95" t="s">
        <v>432</v>
      </c>
      <c r="B403" s="96" t="s">
        <v>448</v>
      </c>
      <c r="C403" s="86" t="s">
        <v>9</v>
      </c>
      <c r="D403" s="14" t="s">
        <v>181</v>
      </c>
      <c r="E403" s="87">
        <v>105984</v>
      </c>
      <c r="F403" s="87">
        <v>105984</v>
      </c>
      <c r="G403" s="77">
        <v>105984</v>
      </c>
      <c r="H403" s="58">
        <f t="shared" si="45"/>
        <v>100</v>
      </c>
      <c r="I403" s="58">
        <f t="shared" si="46"/>
        <v>100</v>
      </c>
    </row>
    <row r="404" spans="1:9" s="8" customFormat="1" ht="63" x14ac:dyDescent="0.25">
      <c r="A404" s="95"/>
      <c r="B404" s="96"/>
      <c r="C404" s="86" t="s">
        <v>92</v>
      </c>
      <c r="D404" s="14" t="s">
        <v>438</v>
      </c>
      <c r="E404" s="88">
        <v>110574.2</v>
      </c>
      <c r="F404" s="88">
        <v>121926.2</v>
      </c>
      <c r="G404" s="25">
        <v>121926.2</v>
      </c>
      <c r="H404" s="58">
        <f t="shared" si="45"/>
        <v>110.26640934322836</v>
      </c>
      <c r="I404" s="58">
        <f t="shared" si="46"/>
        <v>100</v>
      </c>
    </row>
    <row r="405" spans="1:9" s="8" customFormat="1" ht="31.5" x14ac:dyDescent="0.25">
      <c r="A405" s="95" t="s">
        <v>433</v>
      </c>
      <c r="B405" s="96" t="s">
        <v>449</v>
      </c>
      <c r="C405" s="86" t="s">
        <v>9</v>
      </c>
      <c r="D405" s="14" t="s">
        <v>181</v>
      </c>
      <c r="E405" s="87">
        <v>83305</v>
      </c>
      <c r="F405" s="87">
        <v>85874</v>
      </c>
      <c r="G405" s="77">
        <v>85686</v>
      </c>
      <c r="H405" s="58">
        <f t="shared" si="45"/>
        <v>102.85817177840467</v>
      </c>
      <c r="I405" s="58">
        <f t="shared" si="46"/>
        <v>99.781074597666347</v>
      </c>
    </row>
    <row r="406" spans="1:9" s="8" customFormat="1" ht="63" x14ac:dyDescent="0.25">
      <c r="A406" s="95"/>
      <c r="B406" s="96"/>
      <c r="C406" s="86" t="s">
        <v>92</v>
      </c>
      <c r="D406" s="14" t="s">
        <v>438</v>
      </c>
      <c r="E406" s="88">
        <v>44048.1</v>
      </c>
      <c r="F406" s="88">
        <v>39944.400000000001</v>
      </c>
      <c r="G406" s="25">
        <v>38760.800000000003</v>
      </c>
      <c r="H406" s="58">
        <f t="shared" si="45"/>
        <v>87.996531064904062</v>
      </c>
      <c r="I406" s="58">
        <f t="shared" si="46"/>
        <v>97.036881264958296</v>
      </c>
    </row>
    <row r="407" spans="1:9" s="8" customFormat="1" ht="31.5" x14ac:dyDescent="0.25">
      <c r="A407" s="95" t="s">
        <v>434</v>
      </c>
      <c r="B407" s="96" t="s">
        <v>450</v>
      </c>
      <c r="C407" s="86" t="s">
        <v>9</v>
      </c>
      <c r="D407" s="14" t="s">
        <v>181</v>
      </c>
      <c r="E407" s="77">
        <v>227</v>
      </c>
      <c r="F407" s="77">
        <v>230</v>
      </c>
      <c r="G407" s="77">
        <v>230</v>
      </c>
      <c r="H407" s="58">
        <f t="shared" si="45"/>
        <v>101.32158590308372</v>
      </c>
      <c r="I407" s="58">
        <f t="shared" si="46"/>
        <v>100</v>
      </c>
    </row>
    <row r="408" spans="1:9" s="8" customFormat="1" ht="63" x14ac:dyDescent="0.25">
      <c r="A408" s="95"/>
      <c r="B408" s="96"/>
      <c r="C408" s="86" t="s">
        <v>92</v>
      </c>
      <c r="D408" s="14" t="s">
        <v>438</v>
      </c>
      <c r="E408" s="21">
        <v>31990</v>
      </c>
      <c r="F408" s="21">
        <v>31376.9</v>
      </c>
      <c r="G408" s="25">
        <v>30492</v>
      </c>
      <c r="H408" s="58">
        <f t="shared" si="45"/>
        <v>95.317286652078764</v>
      </c>
      <c r="I408" s="58">
        <f t="shared" si="46"/>
        <v>97.179772380317999</v>
      </c>
    </row>
    <row r="409" spans="1:9" s="8" customFormat="1" ht="31.5" x14ac:dyDescent="0.25">
      <c r="A409" s="95" t="s">
        <v>435</v>
      </c>
      <c r="B409" s="96" t="s">
        <v>451</v>
      </c>
      <c r="C409" s="86" t="s">
        <v>9</v>
      </c>
      <c r="D409" s="14" t="s">
        <v>181</v>
      </c>
      <c r="E409" s="77">
        <v>213</v>
      </c>
      <c r="F409" s="77">
        <v>214</v>
      </c>
      <c r="G409" s="77">
        <v>214</v>
      </c>
      <c r="H409" s="58">
        <f t="shared" si="45"/>
        <v>100.46948356807512</v>
      </c>
      <c r="I409" s="58">
        <f t="shared" si="46"/>
        <v>100</v>
      </c>
    </row>
    <row r="410" spans="1:9" s="8" customFormat="1" ht="63" x14ac:dyDescent="0.25">
      <c r="A410" s="95"/>
      <c r="B410" s="96"/>
      <c r="C410" s="86" t="s">
        <v>92</v>
      </c>
      <c r="D410" s="14" t="s">
        <v>438</v>
      </c>
      <c r="E410" s="21">
        <v>1616</v>
      </c>
      <c r="F410" s="21">
        <v>1585.1</v>
      </c>
      <c r="G410" s="25">
        <v>1540.4</v>
      </c>
      <c r="H410" s="58">
        <f t="shared" si="45"/>
        <v>95.321782178217831</v>
      </c>
      <c r="I410" s="58">
        <f t="shared" si="46"/>
        <v>97.179988644249576</v>
      </c>
    </row>
    <row r="411" spans="1:9" s="8" customFormat="1" ht="31.5" x14ac:dyDescent="0.25">
      <c r="A411" s="95" t="s">
        <v>436</v>
      </c>
      <c r="B411" s="96" t="s">
        <v>452</v>
      </c>
      <c r="C411" s="86" t="s">
        <v>9</v>
      </c>
      <c r="D411" s="14" t="s">
        <v>181</v>
      </c>
      <c r="E411" s="77">
        <v>10669</v>
      </c>
      <c r="F411" s="77">
        <v>10669</v>
      </c>
      <c r="G411" s="77">
        <v>10620</v>
      </c>
      <c r="H411" s="58">
        <f t="shared" si="45"/>
        <v>99.540725466304252</v>
      </c>
      <c r="I411" s="58">
        <f t="shared" si="46"/>
        <v>99.540725466304252</v>
      </c>
    </row>
    <row r="412" spans="1:9" s="8" customFormat="1" ht="63" x14ac:dyDescent="0.25">
      <c r="A412" s="95"/>
      <c r="B412" s="96"/>
      <c r="C412" s="86" t="s">
        <v>92</v>
      </c>
      <c r="D412" s="14" t="s">
        <v>438</v>
      </c>
      <c r="E412" s="21">
        <v>28171.1</v>
      </c>
      <c r="F412" s="21">
        <v>27631.200000000001</v>
      </c>
      <c r="G412" s="25">
        <v>26728.7</v>
      </c>
      <c r="H412" s="58">
        <f t="shared" si="45"/>
        <v>94.879859146430206</v>
      </c>
      <c r="I412" s="58">
        <f t="shared" si="46"/>
        <v>96.733764729725806</v>
      </c>
    </row>
    <row r="413" spans="1:9" x14ac:dyDescent="0.25">
      <c r="A413" s="10"/>
      <c r="B413" s="137" t="s">
        <v>16</v>
      </c>
      <c r="C413" s="137"/>
      <c r="D413" s="27" t="s">
        <v>438</v>
      </c>
      <c r="E413" s="61">
        <f>E332+E334+E336+E338+E340+E342+E344+E346+E348+E350+E352+E354+E356+E358+E360+E362+E364+E366+E368+E370+E372+E374+E376+E378</f>
        <v>2317133.3000000007</v>
      </c>
      <c r="F413" s="61">
        <f t="shared" ref="F413:G413" si="47">F332+F334+F336+F338+F340+F342+F344+F346+F348+F350+F352+F354+F356+F358+F360+F362+F364+F366+F368+F370+F372+F374+F376+F378</f>
        <v>2314303.6000000006</v>
      </c>
      <c r="G413" s="61">
        <f t="shared" si="47"/>
        <v>2304627.0000000005</v>
      </c>
      <c r="H413" s="62">
        <f t="shared" si="45"/>
        <v>99.460268427371005</v>
      </c>
      <c r="I413" s="62">
        <f t="shared" si="46"/>
        <v>99.5818785400498</v>
      </c>
    </row>
    <row r="414" spans="1:9" ht="38.25" customHeight="1" x14ac:dyDescent="0.25">
      <c r="A414" s="134" t="s">
        <v>54</v>
      </c>
      <c r="B414" s="135"/>
      <c r="C414" s="136"/>
      <c r="D414" s="82" t="s">
        <v>438</v>
      </c>
      <c r="E414" s="147">
        <f>E26+E30+E34+E40+E73+E79+E137+E225+E279+E293+E325+E329+E379+E413</f>
        <v>9599397.9983652718</v>
      </c>
      <c r="F414" s="147">
        <f t="shared" ref="F414:G414" si="48">F26+F30+F34+F40+F73+F79+F137+F225+F279+F293+F325+F329+F379+F413</f>
        <v>9866430.6439369544</v>
      </c>
      <c r="G414" s="147">
        <f t="shared" si="48"/>
        <v>9821872.4667115398</v>
      </c>
      <c r="H414" s="147">
        <f t="shared" si="45"/>
        <v>102.31758771106432</v>
      </c>
      <c r="I414" s="147">
        <f t="shared" si="46"/>
        <v>99.548386049287274</v>
      </c>
    </row>
  </sheetData>
  <mergeCells count="408">
    <mergeCell ref="A319:A320"/>
    <mergeCell ref="B319:B320"/>
    <mergeCell ref="A321:A322"/>
    <mergeCell ref="B321:B322"/>
    <mergeCell ref="A323:A324"/>
    <mergeCell ref="B323:B324"/>
    <mergeCell ref="A309:A310"/>
    <mergeCell ref="B309:B310"/>
    <mergeCell ref="A311:A312"/>
    <mergeCell ref="B311:B312"/>
    <mergeCell ref="A313:A314"/>
    <mergeCell ref="B313:B314"/>
    <mergeCell ref="A315:A316"/>
    <mergeCell ref="B315:B316"/>
    <mergeCell ref="A317:A318"/>
    <mergeCell ref="B317:B318"/>
    <mergeCell ref="A299:A300"/>
    <mergeCell ref="B299:B300"/>
    <mergeCell ref="A301:A302"/>
    <mergeCell ref="B301:B302"/>
    <mergeCell ref="A303:A304"/>
    <mergeCell ref="B303:B304"/>
    <mergeCell ref="A305:A306"/>
    <mergeCell ref="B305:B306"/>
    <mergeCell ref="A307:A308"/>
    <mergeCell ref="B307:B308"/>
    <mergeCell ref="A375:A376"/>
    <mergeCell ref="B375:B376"/>
    <mergeCell ref="A377:A378"/>
    <mergeCell ref="B377:B378"/>
    <mergeCell ref="A365:A366"/>
    <mergeCell ref="B365:B366"/>
    <mergeCell ref="A367:A368"/>
    <mergeCell ref="B367:B368"/>
    <mergeCell ref="A369:A370"/>
    <mergeCell ref="B369:B370"/>
    <mergeCell ref="A371:A372"/>
    <mergeCell ref="B371:B372"/>
    <mergeCell ref="A373:A374"/>
    <mergeCell ref="B373:B374"/>
    <mergeCell ref="A355:A356"/>
    <mergeCell ref="B355:B356"/>
    <mergeCell ref="A357:A358"/>
    <mergeCell ref="B357:B358"/>
    <mergeCell ref="A359:A360"/>
    <mergeCell ref="B359:B360"/>
    <mergeCell ref="A361:A362"/>
    <mergeCell ref="B361:B362"/>
    <mergeCell ref="A363:A364"/>
    <mergeCell ref="B363:B364"/>
    <mergeCell ref="B345:B346"/>
    <mergeCell ref="A347:A348"/>
    <mergeCell ref="B347:B348"/>
    <mergeCell ref="A349:A350"/>
    <mergeCell ref="B349:B350"/>
    <mergeCell ref="A351:A352"/>
    <mergeCell ref="B351:B352"/>
    <mergeCell ref="A353:A354"/>
    <mergeCell ref="B353:B354"/>
    <mergeCell ref="A277:A278"/>
    <mergeCell ref="B277:B278"/>
    <mergeCell ref="A267:A268"/>
    <mergeCell ref="B267:B268"/>
    <mergeCell ref="A269:A270"/>
    <mergeCell ref="B269:B270"/>
    <mergeCell ref="A271:A272"/>
    <mergeCell ref="B271:B272"/>
    <mergeCell ref="A273:A274"/>
    <mergeCell ref="B273:B274"/>
    <mergeCell ref="A275:A276"/>
    <mergeCell ref="B275:B276"/>
    <mergeCell ref="A257:A258"/>
    <mergeCell ref="B257:B258"/>
    <mergeCell ref="A259:A260"/>
    <mergeCell ref="B259:B260"/>
    <mergeCell ref="A261:A262"/>
    <mergeCell ref="B261:B262"/>
    <mergeCell ref="A263:A264"/>
    <mergeCell ref="B263:B264"/>
    <mergeCell ref="A265:A266"/>
    <mergeCell ref="B265:B266"/>
    <mergeCell ref="A247:A248"/>
    <mergeCell ref="B247:B248"/>
    <mergeCell ref="A249:A250"/>
    <mergeCell ref="B249:B250"/>
    <mergeCell ref="A251:A252"/>
    <mergeCell ref="B251:B252"/>
    <mergeCell ref="A253:A254"/>
    <mergeCell ref="B253:B254"/>
    <mergeCell ref="A255:A256"/>
    <mergeCell ref="B255:B256"/>
    <mergeCell ref="A229:A230"/>
    <mergeCell ref="B229:B230"/>
    <mergeCell ref="A231:A232"/>
    <mergeCell ref="B231:B232"/>
    <mergeCell ref="A233:A234"/>
    <mergeCell ref="B233:B234"/>
    <mergeCell ref="A235:A236"/>
    <mergeCell ref="B235:B236"/>
    <mergeCell ref="B135:B136"/>
    <mergeCell ref="A143:A144"/>
    <mergeCell ref="B143:B144"/>
    <mergeCell ref="A145:A146"/>
    <mergeCell ref="B145:B146"/>
    <mergeCell ref="A147:A148"/>
    <mergeCell ref="B147:B148"/>
    <mergeCell ref="A149:A150"/>
    <mergeCell ref="B149:B150"/>
    <mergeCell ref="A227:A228"/>
    <mergeCell ref="B227:B228"/>
    <mergeCell ref="A187:A188"/>
    <mergeCell ref="B187:B188"/>
    <mergeCell ref="A189:A190"/>
    <mergeCell ref="B189:B190"/>
    <mergeCell ref="A191:A192"/>
    <mergeCell ref="B129:B130"/>
    <mergeCell ref="A131:A132"/>
    <mergeCell ref="B131:B132"/>
    <mergeCell ref="B113:B114"/>
    <mergeCell ref="A115:A116"/>
    <mergeCell ref="B115:B116"/>
    <mergeCell ref="A117:A118"/>
    <mergeCell ref="B117:B118"/>
    <mergeCell ref="A119:A120"/>
    <mergeCell ref="B119:B120"/>
    <mergeCell ref="A121:A122"/>
    <mergeCell ref="B121:B122"/>
    <mergeCell ref="A95:A96"/>
    <mergeCell ref="B95:B96"/>
    <mergeCell ref="A97:A98"/>
    <mergeCell ref="B97:B98"/>
    <mergeCell ref="A99:A100"/>
    <mergeCell ref="B99:B100"/>
    <mergeCell ref="A101:A102"/>
    <mergeCell ref="B101:B102"/>
    <mergeCell ref="A103:A104"/>
    <mergeCell ref="B103:B104"/>
    <mergeCell ref="A85:A86"/>
    <mergeCell ref="B85:B86"/>
    <mergeCell ref="A87:A88"/>
    <mergeCell ref="B87:B88"/>
    <mergeCell ref="A89:A90"/>
    <mergeCell ref="B89:B90"/>
    <mergeCell ref="A91:A92"/>
    <mergeCell ref="B91:B92"/>
    <mergeCell ref="A93:A94"/>
    <mergeCell ref="B93:B94"/>
    <mergeCell ref="A414:C414"/>
    <mergeCell ref="B413:C413"/>
    <mergeCell ref="B380:I380"/>
    <mergeCell ref="B379:C379"/>
    <mergeCell ref="B330:I330"/>
    <mergeCell ref="A297:A298"/>
    <mergeCell ref="B297:B298"/>
    <mergeCell ref="A331:A332"/>
    <mergeCell ref="B331:B332"/>
    <mergeCell ref="A333:A334"/>
    <mergeCell ref="B333:B334"/>
    <mergeCell ref="A381:A382"/>
    <mergeCell ref="B381:B382"/>
    <mergeCell ref="A335:A336"/>
    <mergeCell ref="B335:B336"/>
    <mergeCell ref="A337:A338"/>
    <mergeCell ref="B337:B338"/>
    <mergeCell ref="A339:A340"/>
    <mergeCell ref="B339:B340"/>
    <mergeCell ref="A341:A342"/>
    <mergeCell ref="B341:B342"/>
    <mergeCell ref="A343:A344"/>
    <mergeCell ref="B343:B344"/>
    <mergeCell ref="A345:A346"/>
    <mergeCell ref="A245:A246"/>
    <mergeCell ref="B245:B246"/>
    <mergeCell ref="A105:A106"/>
    <mergeCell ref="B105:B106"/>
    <mergeCell ref="A107:A108"/>
    <mergeCell ref="A383:A384"/>
    <mergeCell ref="B383:B384"/>
    <mergeCell ref="A327:A328"/>
    <mergeCell ref="B329:C329"/>
    <mergeCell ref="A295:A296"/>
    <mergeCell ref="B295:B296"/>
    <mergeCell ref="B283:B284"/>
    <mergeCell ref="A281:A282"/>
    <mergeCell ref="A133:A134"/>
    <mergeCell ref="B133:B134"/>
    <mergeCell ref="A135:A136"/>
    <mergeCell ref="B291:B292"/>
    <mergeCell ref="A123:A124"/>
    <mergeCell ref="B123:B124"/>
    <mergeCell ref="A125:A126"/>
    <mergeCell ref="B125:B126"/>
    <mergeCell ref="A127:A128"/>
    <mergeCell ref="B127:B128"/>
    <mergeCell ref="A129:A130"/>
    <mergeCell ref="A28:A29"/>
    <mergeCell ref="A36:A37"/>
    <mergeCell ref="B36:B37"/>
    <mergeCell ref="A38:A39"/>
    <mergeCell ref="B38:B39"/>
    <mergeCell ref="B28:B29"/>
    <mergeCell ref="A32:A33"/>
    <mergeCell ref="B32:B33"/>
    <mergeCell ref="B34:C34"/>
    <mergeCell ref="B35:I35"/>
    <mergeCell ref="B31:I31"/>
    <mergeCell ref="B30:C30"/>
    <mergeCell ref="A3:A4"/>
    <mergeCell ref="E3:F3"/>
    <mergeCell ref="B3:B4"/>
    <mergeCell ref="D3:D4"/>
    <mergeCell ref="C3:C4"/>
    <mergeCell ref="G3:G4"/>
    <mergeCell ref="B6:B7"/>
    <mergeCell ref="A6:A7"/>
    <mergeCell ref="A8:A9"/>
    <mergeCell ref="B8:B9"/>
    <mergeCell ref="B109:B110"/>
    <mergeCell ref="A111:A112"/>
    <mergeCell ref="B111:B112"/>
    <mergeCell ref="A113:A114"/>
    <mergeCell ref="A42:A44"/>
    <mergeCell ref="B42:B44"/>
    <mergeCell ref="A45:A46"/>
    <mergeCell ref="B45:B46"/>
    <mergeCell ref="A75:A76"/>
    <mergeCell ref="A77:A78"/>
    <mergeCell ref="A47:A49"/>
    <mergeCell ref="B47:B49"/>
    <mergeCell ref="A50:A51"/>
    <mergeCell ref="B50:B51"/>
    <mergeCell ref="A52:A54"/>
    <mergeCell ref="B52:B54"/>
    <mergeCell ref="A55:A59"/>
    <mergeCell ref="B55:B59"/>
    <mergeCell ref="A60:A61"/>
    <mergeCell ref="B60:B61"/>
    <mergeCell ref="A62:A66"/>
    <mergeCell ref="B62:B66"/>
    <mergeCell ref="A67:A69"/>
    <mergeCell ref="B67:B69"/>
    <mergeCell ref="A167:A168"/>
    <mergeCell ref="B167:B168"/>
    <mergeCell ref="A157:A158"/>
    <mergeCell ref="B157:B158"/>
    <mergeCell ref="A81:A82"/>
    <mergeCell ref="A159:A160"/>
    <mergeCell ref="B159:B160"/>
    <mergeCell ref="A161:A162"/>
    <mergeCell ref="B161:B162"/>
    <mergeCell ref="A151:A152"/>
    <mergeCell ref="B151:B152"/>
    <mergeCell ref="A153:A154"/>
    <mergeCell ref="B153:B154"/>
    <mergeCell ref="A155:A156"/>
    <mergeCell ref="B155:B156"/>
    <mergeCell ref="B137:C137"/>
    <mergeCell ref="B81:B82"/>
    <mergeCell ref="A83:A84"/>
    <mergeCell ref="B83:B84"/>
    <mergeCell ref="A139:A140"/>
    <mergeCell ref="A141:A142"/>
    <mergeCell ref="B141:B142"/>
    <mergeCell ref="B107:B108"/>
    <mergeCell ref="A109:A110"/>
    <mergeCell ref="A185:A186"/>
    <mergeCell ref="B185:B186"/>
    <mergeCell ref="A201:A202"/>
    <mergeCell ref="B201:B202"/>
    <mergeCell ref="A1:I2"/>
    <mergeCell ref="H3:I3"/>
    <mergeCell ref="B138:I138"/>
    <mergeCell ref="A179:A180"/>
    <mergeCell ref="B179:B180"/>
    <mergeCell ref="A175:A176"/>
    <mergeCell ref="B175:B176"/>
    <mergeCell ref="A177:A178"/>
    <mergeCell ref="B177:B178"/>
    <mergeCell ref="B139:B140"/>
    <mergeCell ref="A169:A170"/>
    <mergeCell ref="B169:B170"/>
    <mergeCell ref="A171:A172"/>
    <mergeCell ref="B171:B172"/>
    <mergeCell ref="A173:A174"/>
    <mergeCell ref="B173:B174"/>
    <mergeCell ref="A163:A164"/>
    <mergeCell ref="B163:B164"/>
    <mergeCell ref="A165:A166"/>
    <mergeCell ref="B165:B166"/>
    <mergeCell ref="B327:B328"/>
    <mergeCell ref="B326:I326"/>
    <mergeCell ref="A217:A218"/>
    <mergeCell ref="B217:B218"/>
    <mergeCell ref="A219:A220"/>
    <mergeCell ref="B219:B220"/>
    <mergeCell ref="A221:A222"/>
    <mergeCell ref="B221:B222"/>
    <mergeCell ref="B225:C225"/>
    <mergeCell ref="B325:C325"/>
    <mergeCell ref="B293:C293"/>
    <mergeCell ref="B294:I294"/>
    <mergeCell ref="B280:I280"/>
    <mergeCell ref="B279:C279"/>
    <mergeCell ref="B226:I226"/>
    <mergeCell ref="A285:A286"/>
    <mergeCell ref="A237:A238"/>
    <mergeCell ref="B237:B238"/>
    <mergeCell ref="A239:A240"/>
    <mergeCell ref="B239:B240"/>
    <mergeCell ref="A241:A242"/>
    <mergeCell ref="B241:B242"/>
    <mergeCell ref="A243:A244"/>
    <mergeCell ref="B243:B244"/>
    <mergeCell ref="B285:B286"/>
    <mergeCell ref="A287:A288"/>
    <mergeCell ref="B287:B288"/>
    <mergeCell ref="A289:A290"/>
    <mergeCell ref="B289:B290"/>
    <mergeCell ref="A291:A292"/>
    <mergeCell ref="B281:B282"/>
    <mergeCell ref="A283:A284"/>
    <mergeCell ref="B41:I41"/>
    <mergeCell ref="B72:C72"/>
    <mergeCell ref="B74:I74"/>
    <mergeCell ref="B73:C73"/>
    <mergeCell ref="B79:C79"/>
    <mergeCell ref="B80:I80"/>
    <mergeCell ref="A70:A71"/>
    <mergeCell ref="B70:B71"/>
    <mergeCell ref="A223:A224"/>
    <mergeCell ref="B223:B224"/>
    <mergeCell ref="A211:A212"/>
    <mergeCell ref="B211:B212"/>
    <mergeCell ref="A213:A214"/>
    <mergeCell ref="B213:B214"/>
    <mergeCell ref="A215:A216"/>
    <mergeCell ref="B215:B216"/>
    <mergeCell ref="A205:A206"/>
    <mergeCell ref="B205:B206"/>
    <mergeCell ref="A207:A208"/>
    <mergeCell ref="B207:B208"/>
    <mergeCell ref="A209:A210"/>
    <mergeCell ref="B209:B210"/>
    <mergeCell ref="A199:A200"/>
    <mergeCell ref="B199:B200"/>
    <mergeCell ref="B40:C40"/>
    <mergeCell ref="B75:B76"/>
    <mergeCell ref="B77:B78"/>
    <mergeCell ref="A203:A204"/>
    <mergeCell ref="B203:B204"/>
    <mergeCell ref="A193:A194"/>
    <mergeCell ref="B193:B194"/>
    <mergeCell ref="A195:A196"/>
    <mergeCell ref="B195:B196"/>
    <mergeCell ref="A197:A198"/>
    <mergeCell ref="B197:B198"/>
    <mergeCell ref="B191:B192"/>
    <mergeCell ref="A181:A182"/>
    <mergeCell ref="B181:B182"/>
    <mergeCell ref="A183:A184"/>
    <mergeCell ref="B183:B184"/>
    <mergeCell ref="B26:C26"/>
    <mergeCell ref="B27:I27"/>
    <mergeCell ref="B5:I5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385:A386"/>
    <mergeCell ref="B385:B386"/>
    <mergeCell ref="A387:A388"/>
    <mergeCell ref="B387:B388"/>
    <mergeCell ref="A389:A390"/>
    <mergeCell ref="B389:B390"/>
    <mergeCell ref="A391:A392"/>
    <mergeCell ref="B391:B392"/>
    <mergeCell ref="A393:A394"/>
    <mergeCell ref="B393:B394"/>
    <mergeCell ref="A405:A406"/>
    <mergeCell ref="B405:B406"/>
    <mergeCell ref="A407:A408"/>
    <mergeCell ref="B407:B408"/>
    <mergeCell ref="A409:A410"/>
    <mergeCell ref="B409:B410"/>
    <mergeCell ref="A411:A412"/>
    <mergeCell ref="B411:B412"/>
    <mergeCell ref="A395:A396"/>
    <mergeCell ref="B395:B396"/>
    <mergeCell ref="A397:A398"/>
    <mergeCell ref="B397:B398"/>
    <mergeCell ref="A399:A400"/>
    <mergeCell ref="B399:B400"/>
    <mergeCell ref="A401:A402"/>
    <mergeCell ref="B401:B402"/>
    <mergeCell ref="A403:A404"/>
    <mergeCell ref="B403:B404"/>
  </mergeCells>
  <pageMargins left="0.31496062992125984" right="0.31496062992125984" top="0.39370078740157483" bottom="0.39370078740157483" header="0.47244094488188981" footer="0.31496062992125984"/>
  <pageSetup paperSize="9" scale="45" fitToHeight="0" orientation="portrait" r:id="rId1"/>
  <rowBreaks count="4" manualBreakCount="4">
    <brk id="40" max="8" man="1"/>
    <brk id="137" max="8" man="1"/>
    <brk id="204" max="8" man="1"/>
    <brk id="30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2018-05-14T12:08:56Z</dcterms:modified>
</cp:coreProperties>
</file>