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75" yWindow="285" windowWidth="12615" windowHeight="1200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'!$A$1:$T$42</definedName>
    <definedName name="_xlnm.Print_Area" localSheetId="1">РАСХОДЫ!$A$1:$T$86</definedName>
  </definedNames>
  <calcPr calcId="145621"/>
</workbook>
</file>

<file path=xl/calcChain.xml><?xml version="1.0" encoding="utf-8"?>
<calcChain xmlns="http://schemas.openxmlformats.org/spreadsheetml/2006/main">
  <c r="T86" i="2" l="1"/>
  <c r="T82" i="2"/>
  <c r="T80" i="2"/>
  <c r="T76" i="2"/>
  <c r="T71" i="2"/>
  <c r="T65" i="2"/>
  <c r="T57" i="2"/>
  <c r="T54" i="2"/>
  <c r="T46" i="2"/>
  <c r="T42" i="2"/>
  <c r="T37" i="2"/>
  <c r="T26" i="2"/>
  <c r="T20" i="2"/>
  <c r="T17" i="2"/>
  <c r="T7" i="2"/>
  <c r="T9" i="2"/>
  <c r="T10" i="2"/>
  <c r="T11" i="2"/>
  <c r="T12" i="2"/>
  <c r="T13" i="2"/>
  <c r="T14" i="2"/>
  <c r="T15" i="2"/>
  <c r="T16" i="2"/>
  <c r="T18" i="2"/>
  <c r="T19" i="2"/>
  <c r="T21" i="2"/>
  <c r="T22" i="2"/>
  <c r="T23" i="2"/>
  <c r="T24" i="2"/>
  <c r="T25" i="2"/>
  <c r="T27" i="2"/>
  <c r="T28" i="2"/>
  <c r="T29" i="2"/>
  <c r="T30" i="2"/>
  <c r="T31" i="2"/>
  <c r="T32" i="2"/>
  <c r="T33" i="2"/>
  <c r="T34" i="2"/>
  <c r="T35" i="2"/>
  <c r="T36" i="2"/>
  <c r="T38" i="2"/>
  <c r="T39" i="2"/>
  <c r="T40" i="2"/>
  <c r="T41" i="2"/>
  <c r="T43" i="2"/>
  <c r="T44" i="2"/>
  <c r="T45" i="2"/>
  <c r="T47" i="2"/>
  <c r="T48" i="2"/>
  <c r="T49" i="2"/>
  <c r="T50" i="2"/>
  <c r="T51" i="2"/>
  <c r="T52" i="2"/>
  <c r="T53" i="2"/>
  <c r="T55" i="2"/>
  <c r="T56" i="2"/>
  <c r="T58" i="2"/>
  <c r="T59" i="2"/>
  <c r="T60" i="2"/>
  <c r="T61" i="2"/>
  <c r="T62" i="2"/>
  <c r="T63" i="2"/>
  <c r="T64" i="2"/>
  <c r="T66" i="2"/>
  <c r="T67" i="2"/>
  <c r="T68" i="2"/>
  <c r="T69" i="2"/>
  <c r="T70" i="2"/>
  <c r="T72" i="2"/>
  <c r="T73" i="2"/>
  <c r="T74" i="2"/>
  <c r="T75" i="2"/>
  <c r="T77" i="2"/>
  <c r="T78" i="2"/>
  <c r="T79" i="2"/>
  <c r="T81" i="2"/>
  <c r="T83" i="2"/>
  <c r="T84" i="2"/>
  <c r="T85" i="2"/>
  <c r="T8" i="2"/>
  <c r="T33" i="1" l="1"/>
  <c r="T34" i="1"/>
  <c r="T35" i="1"/>
  <c r="T36" i="1"/>
  <c r="T37" i="1"/>
  <c r="T38" i="1"/>
  <c r="T39" i="1"/>
  <c r="T40" i="1"/>
  <c r="T41" i="1"/>
  <c r="T20" i="1"/>
  <c r="T16" i="1"/>
  <c r="T13" i="1"/>
  <c r="T11" i="1"/>
  <c r="T12" i="1"/>
  <c r="T14" i="1"/>
  <c r="T15" i="1"/>
  <c r="T17" i="1"/>
  <c r="T19" i="1"/>
  <c r="T21" i="1"/>
  <c r="T22" i="1"/>
  <c r="T23" i="1"/>
  <c r="T24" i="1"/>
  <c r="T25" i="1"/>
  <c r="T26" i="1"/>
  <c r="T27" i="1"/>
  <c r="T28" i="1"/>
  <c r="T29" i="1"/>
  <c r="T30" i="1"/>
  <c r="T31" i="1"/>
  <c r="T8" i="1"/>
  <c r="T10" i="1"/>
  <c r="T9" i="1"/>
  <c r="S39" i="1"/>
  <c r="S32" i="1" s="1"/>
  <c r="S42" i="1" s="1"/>
  <c r="S40" i="1"/>
  <c r="S41" i="1"/>
  <c r="S38" i="1"/>
  <c r="Q41" i="1"/>
  <c r="Q40" i="1"/>
  <c r="Q39" i="1"/>
  <c r="Q38" i="1"/>
  <c r="O41" i="1"/>
  <c r="O40" i="1"/>
  <c r="O39" i="1"/>
  <c r="O38" i="1"/>
  <c r="O33" i="1" s="1"/>
  <c r="M41" i="1"/>
  <c r="M40" i="1"/>
  <c r="M39" i="1"/>
  <c r="M38" i="1"/>
  <c r="K41" i="1"/>
  <c r="K40" i="1"/>
  <c r="K39" i="1"/>
  <c r="K38" i="1"/>
  <c r="I41" i="1"/>
  <c r="I40" i="1"/>
  <c r="I39" i="1"/>
  <c r="I38" i="1"/>
  <c r="G39" i="1"/>
  <c r="G38" i="1"/>
  <c r="G33" i="1" s="1"/>
  <c r="E32" i="1"/>
  <c r="D32" i="1"/>
  <c r="E39" i="1"/>
  <c r="C32" i="1"/>
  <c r="C33" i="1"/>
  <c r="D33" i="1"/>
  <c r="E33" i="1"/>
  <c r="F33" i="1"/>
  <c r="H33" i="1"/>
  <c r="I33" i="1"/>
  <c r="J33" i="1"/>
  <c r="K33" i="1"/>
  <c r="L33" i="1"/>
  <c r="M33" i="1"/>
  <c r="N33" i="1"/>
  <c r="P33" i="1"/>
  <c r="Q33" i="1"/>
  <c r="R33" i="1"/>
  <c r="S33" i="1"/>
  <c r="T32" i="1" l="1"/>
  <c r="T42" i="1" s="1"/>
  <c r="T7" i="1"/>
  <c r="S31" i="1"/>
  <c r="S15" i="1"/>
  <c r="R20" i="1"/>
  <c r="R16" i="1"/>
  <c r="R13" i="1"/>
  <c r="R11" i="1"/>
  <c r="R8" i="1"/>
  <c r="H7" i="1"/>
  <c r="N7" i="1"/>
  <c r="E20" i="1"/>
  <c r="G20" i="1"/>
  <c r="J20" i="1"/>
  <c r="C20" i="1"/>
  <c r="E16" i="1"/>
  <c r="G16" i="1"/>
  <c r="L16" i="1"/>
  <c r="C16" i="1"/>
  <c r="E13" i="1"/>
  <c r="G13" i="1"/>
  <c r="C13" i="1"/>
  <c r="E11" i="1"/>
  <c r="G11" i="1"/>
  <c r="P11" i="1"/>
  <c r="P7" i="1" s="1"/>
  <c r="C11" i="1"/>
  <c r="E8" i="1"/>
  <c r="G8" i="1"/>
  <c r="J8" i="1"/>
  <c r="P8" i="1"/>
  <c r="C8" i="1"/>
  <c r="R7" i="1" l="1"/>
  <c r="G7" i="1"/>
  <c r="E7" i="1"/>
  <c r="C7" i="1"/>
  <c r="R65" i="2"/>
  <c r="R82" i="2"/>
  <c r="R80" i="2"/>
  <c r="R76" i="2"/>
  <c r="R71" i="2"/>
  <c r="R54" i="2"/>
  <c r="P20" i="2"/>
  <c r="R17" i="2"/>
  <c r="R57" i="2" l="1"/>
  <c r="R46" i="2"/>
  <c r="R42" i="2"/>
  <c r="R37" i="2"/>
  <c r="R26" i="2"/>
  <c r="R20" i="2"/>
  <c r="R7" i="2"/>
  <c r="E85" i="2"/>
  <c r="G85" i="2" s="1"/>
  <c r="I85" i="2" s="1"/>
  <c r="K85" i="2" s="1"/>
  <c r="M85" i="2" s="1"/>
  <c r="O85" i="2" s="1"/>
  <c r="Q85" i="2" s="1"/>
  <c r="S85" i="2" s="1"/>
  <c r="E84" i="2"/>
  <c r="E83" i="2"/>
  <c r="G83" i="2" s="1"/>
  <c r="I83" i="2" s="1"/>
  <c r="P82" i="2"/>
  <c r="N82" i="2"/>
  <c r="L82" i="2"/>
  <c r="H82" i="2"/>
  <c r="F82" i="2"/>
  <c r="D82" i="2"/>
  <c r="C82" i="2"/>
  <c r="E81" i="2"/>
  <c r="G81" i="2" s="1"/>
  <c r="G80" i="2" s="1"/>
  <c r="P80" i="2"/>
  <c r="L80" i="2"/>
  <c r="J80" i="2"/>
  <c r="E80" i="2"/>
  <c r="C80" i="2"/>
  <c r="E79" i="2"/>
  <c r="G79" i="2" s="1"/>
  <c r="I79" i="2" s="1"/>
  <c r="K79" i="2" s="1"/>
  <c r="M79" i="2" s="1"/>
  <c r="O79" i="2" s="1"/>
  <c r="Q79" i="2" s="1"/>
  <c r="S79" i="2" s="1"/>
  <c r="E78" i="2"/>
  <c r="G78" i="2" s="1"/>
  <c r="I78" i="2" s="1"/>
  <c r="K78" i="2" s="1"/>
  <c r="M78" i="2" s="1"/>
  <c r="O78" i="2" s="1"/>
  <c r="Q78" i="2" s="1"/>
  <c r="S78" i="2" s="1"/>
  <c r="E77" i="2"/>
  <c r="G77" i="2" s="1"/>
  <c r="L76" i="2"/>
  <c r="C76" i="2"/>
  <c r="E75" i="2"/>
  <c r="G75" i="2" s="1"/>
  <c r="I75" i="2" s="1"/>
  <c r="K75" i="2" s="1"/>
  <c r="M75" i="2" s="1"/>
  <c r="O75" i="2" s="1"/>
  <c r="Q75" i="2" s="1"/>
  <c r="S75" i="2" s="1"/>
  <c r="E74" i="2"/>
  <c r="G74" i="2" s="1"/>
  <c r="I74" i="2" s="1"/>
  <c r="K74" i="2" s="1"/>
  <c r="M74" i="2" s="1"/>
  <c r="O74" i="2" s="1"/>
  <c r="Q74" i="2" s="1"/>
  <c r="S74" i="2" s="1"/>
  <c r="G73" i="2"/>
  <c r="I73" i="2" s="1"/>
  <c r="K73" i="2" s="1"/>
  <c r="M73" i="2" s="1"/>
  <c r="O73" i="2" s="1"/>
  <c r="Q73" i="2" s="1"/>
  <c r="S73" i="2" s="1"/>
  <c r="E73" i="2"/>
  <c r="E72" i="2"/>
  <c r="P71" i="2"/>
  <c r="L71" i="2"/>
  <c r="J71" i="2"/>
  <c r="H71" i="2"/>
  <c r="F71" i="2"/>
  <c r="D71" i="2"/>
  <c r="C71" i="2"/>
  <c r="E70" i="2"/>
  <c r="G70" i="2" s="1"/>
  <c r="I70" i="2" s="1"/>
  <c r="K70" i="2" s="1"/>
  <c r="M70" i="2" s="1"/>
  <c r="O70" i="2" s="1"/>
  <c r="Q70" i="2" s="1"/>
  <c r="S70" i="2" s="1"/>
  <c r="E69" i="2"/>
  <c r="G69" i="2" s="1"/>
  <c r="I69" i="2" s="1"/>
  <c r="K69" i="2" s="1"/>
  <c r="M69" i="2" s="1"/>
  <c r="O69" i="2" s="1"/>
  <c r="Q69" i="2" s="1"/>
  <c r="S69" i="2" s="1"/>
  <c r="E68" i="2"/>
  <c r="G68" i="2" s="1"/>
  <c r="I68" i="2" s="1"/>
  <c r="K68" i="2" s="1"/>
  <c r="M68" i="2" s="1"/>
  <c r="O68" i="2" s="1"/>
  <c r="Q68" i="2" s="1"/>
  <c r="S68" i="2" s="1"/>
  <c r="E67" i="2"/>
  <c r="G67" i="2" s="1"/>
  <c r="I67" i="2" s="1"/>
  <c r="K67" i="2" s="1"/>
  <c r="M67" i="2" s="1"/>
  <c r="O67" i="2" s="1"/>
  <c r="Q67" i="2" s="1"/>
  <c r="S67" i="2" s="1"/>
  <c r="E66" i="2"/>
  <c r="G66" i="2" s="1"/>
  <c r="I66" i="2" s="1"/>
  <c r="P65" i="2"/>
  <c r="N65" i="2"/>
  <c r="L65" i="2"/>
  <c r="J65" i="2"/>
  <c r="H65" i="2"/>
  <c r="F65" i="2"/>
  <c r="D65" i="2"/>
  <c r="C65" i="2"/>
  <c r="G64" i="2"/>
  <c r="I64" i="2" s="1"/>
  <c r="K64" i="2" s="1"/>
  <c r="M64" i="2" s="1"/>
  <c r="O64" i="2" s="1"/>
  <c r="Q64" i="2" s="1"/>
  <c r="S64" i="2" s="1"/>
  <c r="E64" i="2"/>
  <c r="E63" i="2"/>
  <c r="G63" i="2" s="1"/>
  <c r="I63" i="2" s="1"/>
  <c r="K63" i="2" s="1"/>
  <c r="M63" i="2" s="1"/>
  <c r="O63" i="2" s="1"/>
  <c r="Q63" i="2" s="1"/>
  <c r="S63" i="2" s="1"/>
  <c r="E62" i="2"/>
  <c r="G62" i="2" s="1"/>
  <c r="I62" i="2" s="1"/>
  <c r="K62" i="2" s="1"/>
  <c r="M62" i="2" s="1"/>
  <c r="O62" i="2" s="1"/>
  <c r="Q62" i="2" s="1"/>
  <c r="S62" i="2" s="1"/>
  <c r="E61" i="2"/>
  <c r="G61" i="2" s="1"/>
  <c r="I61" i="2" s="1"/>
  <c r="K61" i="2" s="1"/>
  <c r="M61" i="2" s="1"/>
  <c r="O61" i="2" s="1"/>
  <c r="Q61" i="2" s="1"/>
  <c r="S61" i="2" s="1"/>
  <c r="E60" i="2"/>
  <c r="G60" i="2" s="1"/>
  <c r="I60" i="2" s="1"/>
  <c r="K60" i="2" s="1"/>
  <c r="M60" i="2" s="1"/>
  <c r="O60" i="2" s="1"/>
  <c r="Q60" i="2" s="1"/>
  <c r="S60" i="2" s="1"/>
  <c r="E59" i="2"/>
  <c r="E58" i="2"/>
  <c r="G58" i="2" s="1"/>
  <c r="I58" i="2" s="1"/>
  <c r="P57" i="2"/>
  <c r="L57" i="2"/>
  <c r="J57" i="2"/>
  <c r="H57" i="2"/>
  <c r="F57" i="2"/>
  <c r="D57" i="2"/>
  <c r="C57" i="2"/>
  <c r="E56" i="2"/>
  <c r="G56" i="2" s="1"/>
  <c r="I56" i="2" s="1"/>
  <c r="K56" i="2" s="1"/>
  <c r="M56" i="2" s="1"/>
  <c r="O56" i="2" s="1"/>
  <c r="Q56" i="2" s="1"/>
  <c r="S56" i="2" s="1"/>
  <c r="E55" i="2"/>
  <c r="G55" i="2" s="1"/>
  <c r="I55" i="2" s="1"/>
  <c r="I54" i="2" s="1"/>
  <c r="P54" i="2"/>
  <c r="L54" i="2"/>
  <c r="J54" i="2"/>
  <c r="H54" i="2"/>
  <c r="F54" i="2"/>
  <c r="D54" i="2"/>
  <c r="C54" i="2"/>
  <c r="E53" i="2"/>
  <c r="G53" i="2" s="1"/>
  <c r="I53" i="2" s="1"/>
  <c r="K53" i="2" s="1"/>
  <c r="M53" i="2" s="1"/>
  <c r="O53" i="2" s="1"/>
  <c r="Q53" i="2" s="1"/>
  <c r="S53" i="2" s="1"/>
  <c r="G52" i="2"/>
  <c r="I52" i="2" s="1"/>
  <c r="K52" i="2" s="1"/>
  <c r="M52" i="2" s="1"/>
  <c r="O52" i="2" s="1"/>
  <c r="Q52" i="2" s="1"/>
  <c r="S52" i="2" s="1"/>
  <c r="E52" i="2"/>
  <c r="E51" i="2"/>
  <c r="G51" i="2" s="1"/>
  <c r="I51" i="2" s="1"/>
  <c r="K51" i="2" s="1"/>
  <c r="M51" i="2" s="1"/>
  <c r="O51" i="2" s="1"/>
  <c r="Q51" i="2" s="1"/>
  <c r="S51" i="2" s="1"/>
  <c r="G50" i="2"/>
  <c r="I50" i="2" s="1"/>
  <c r="K50" i="2" s="1"/>
  <c r="M50" i="2" s="1"/>
  <c r="O50" i="2" s="1"/>
  <c r="Q50" i="2" s="1"/>
  <c r="S50" i="2" s="1"/>
  <c r="E50" i="2"/>
  <c r="E49" i="2"/>
  <c r="K48" i="2"/>
  <c r="M48" i="2" s="1"/>
  <c r="O48" i="2" s="1"/>
  <c r="Q48" i="2" s="1"/>
  <c r="S48" i="2" s="1"/>
  <c r="E48" i="2"/>
  <c r="G48" i="2" s="1"/>
  <c r="I48" i="2" s="1"/>
  <c r="E47" i="2"/>
  <c r="G47" i="2" s="1"/>
  <c r="I47" i="2" s="1"/>
  <c r="P46" i="2"/>
  <c r="N46" i="2"/>
  <c r="L46" i="2"/>
  <c r="J46" i="2"/>
  <c r="H46" i="2"/>
  <c r="F46" i="2"/>
  <c r="D46" i="2"/>
  <c r="C46" i="2"/>
  <c r="E45" i="2"/>
  <c r="G45" i="2" s="1"/>
  <c r="I45" i="2" s="1"/>
  <c r="K45" i="2" s="1"/>
  <c r="M45" i="2" s="1"/>
  <c r="O45" i="2" s="1"/>
  <c r="Q45" i="2" s="1"/>
  <c r="S45" i="2" s="1"/>
  <c r="G44" i="2"/>
  <c r="I44" i="2" s="1"/>
  <c r="K44" i="2" s="1"/>
  <c r="M44" i="2" s="1"/>
  <c r="O44" i="2" s="1"/>
  <c r="Q44" i="2" s="1"/>
  <c r="S44" i="2" s="1"/>
  <c r="E44" i="2"/>
  <c r="E43" i="2"/>
  <c r="P42" i="2"/>
  <c r="N42" i="2"/>
  <c r="L42" i="2"/>
  <c r="C42" i="2"/>
  <c r="E41" i="2"/>
  <c r="G41" i="2" s="1"/>
  <c r="I41" i="2" s="1"/>
  <c r="K41" i="2" s="1"/>
  <c r="M41" i="2" s="1"/>
  <c r="O41" i="2" s="1"/>
  <c r="Q41" i="2" s="1"/>
  <c r="S41" i="2" s="1"/>
  <c r="E40" i="2"/>
  <c r="G40" i="2" s="1"/>
  <c r="I40" i="2" s="1"/>
  <c r="K40" i="2" s="1"/>
  <c r="M40" i="2" s="1"/>
  <c r="O40" i="2" s="1"/>
  <c r="Q40" i="2" s="1"/>
  <c r="S40" i="2" s="1"/>
  <c r="E39" i="2"/>
  <c r="G39" i="2" s="1"/>
  <c r="I39" i="2" s="1"/>
  <c r="K39" i="2" s="1"/>
  <c r="M39" i="2" s="1"/>
  <c r="O39" i="2" s="1"/>
  <c r="Q39" i="2" s="1"/>
  <c r="S39" i="2" s="1"/>
  <c r="E38" i="2"/>
  <c r="G38" i="2" s="1"/>
  <c r="P37" i="2"/>
  <c r="N37" i="2"/>
  <c r="L37" i="2"/>
  <c r="J37" i="2"/>
  <c r="H37" i="2"/>
  <c r="F37" i="2"/>
  <c r="D37" i="2"/>
  <c r="C37" i="2"/>
  <c r="E36" i="2"/>
  <c r="G36" i="2" s="1"/>
  <c r="I36" i="2" s="1"/>
  <c r="K36" i="2" s="1"/>
  <c r="M36" i="2" s="1"/>
  <c r="O36" i="2" s="1"/>
  <c r="Q36" i="2" s="1"/>
  <c r="S36" i="2" s="1"/>
  <c r="E35" i="2"/>
  <c r="G35" i="2" s="1"/>
  <c r="I35" i="2" s="1"/>
  <c r="K35" i="2" s="1"/>
  <c r="M35" i="2" s="1"/>
  <c r="O35" i="2" s="1"/>
  <c r="Q35" i="2" s="1"/>
  <c r="S35" i="2" s="1"/>
  <c r="E34" i="2"/>
  <c r="G34" i="2" s="1"/>
  <c r="I34" i="2" s="1"/>
  <c r="K34" i="2" s="1"/>
  <c r="M34" i="2" s="1"/>
  <c r="O34" i="2" s="1"/>
  <c r="Q34" i="2" s="1"/>
  <c r="S34" i="2" s="1"/>
  <c r="E33" i="2"/>
  <c r="G33" i="2" s="1"/>
  <c r="I33" i="2" s="1"/>
  <c r="K33" i="2" s="1"/>
  <c r="M33" i="2" s="1"/>
  <c r="O33" i="2" s="1"/>
  <c r="Q33" i="2" s="1"/>
  <c r="S33" i="2" s="1"/>
  <c r="E32" i="2"/>
  <c r="G32" i="2" s="1"/>
  <c r="I32" i="2" s="1"/>
  <c r="K32" i="2" s="1"/>
  <c r="M32" i="2" s="1"/>
  <c r="O32" i="2" s="1"/>
  <c r="Q32" i="2" s="1"/>
  <c r="S32" i="2" s="1"/>
  <c r="E31" i="2"/>
  <c r="G31" i="2" s="1"/>
  <c r="I31" i="2" s="1"/>
  <c r="K31" i="2" s="1"/>
  <c r="M31" i="2" s="1"/>
  <c r="O31" i="2" s="1"/>
  <c r="Q31" i="2" s="1"/>
  <c r="S31" i="2" s="1"/>
  <c r="E30" i="2"/>
  <c r="G30" i="2" s="1"/>
  <c r="I30" i="2" s="1"/>
  <c r="K30" i="2" s="1"/>
  <c r="M30" i="2" s="1"/>
  <c r="O30" i="2" s="1"/>
  <c r="Q30" i="2" s="1"/>
  <c r="S30" i="2" s="1"/>
  <c r="E29" i="2"/>
  <c r="E28" i="2"/>
  <c r="G28" i="2" s="1"/>
  <c r="I28" i="2" s="1"/>
  <c r="K28" i="2" s="1"/>
  <c r="M28" i="2" s="1"/>
  <c r="O28" i="2" s="1"/>
  <c r="Q28" i="2" s="1"/>
  <c r="S28" i="2" s="1"/>
  <c r="I27" i="2"/>
  <c r="E27" i="2"/>
  <c r="G27" i="2" s="1"/>
  <c r="P26" i="2"/>
  <c r="N26" i="2"/>
  <c r="L26" i="2"/>
  <c r="J26" i="2"/>
  <c r="H26" i="2"/>
  <c r="F26" i="2"/>
  <c r="D26" i="2"/>
  <c r="C26" i="2"/>
  <c r="E25" i="2"/>
  <c r="E24" i="2"/>
  <c r="G24" i="2" s="1"/>
  <c r="I24" i="2" s="1"/>
  <c r="K24" i="2" s="1"/>
  <c r="M24" i="2" s="1"/>
  <c r="O24" i="2" s="1"/>
  <c r="Q24" i="2" s="1"/>
  <c r="S24" i="2" s="1"/>
  <c r="M23" i="2"/>
  <c r="O23" i="2" s="1"/>
  <c r="Q23" i="2" s="1"/>
  <c r="S23" i="2" s="1"/>
  <c r="E23" i="2"/>
  <c r="G23" i="2" s="1"/>
  <c r="I23" i="2" s="1"/>
  <c r="K23" i="2" s="1"/>
  <c r="E22" i="2"/>
  <c r="G22" i="2" s="1"/>
  <c r="I22" i="2" s="1"/>
  <c r="K22" i="2" s="1"/>
  <c r="M22" i="2" s="1"/>
  <c r="O22" i="2" s="1"/>
  <c r="Q22" i="2" s="1"/>
  <c r="S22" i="2" s="1"/>
  <c r="E21" i="2"/>
  <c r="N20" i="2"/>
  <c r="L20" i="2"/>
  <c r="J20" i="2"/>
  <c r="F20" i="2"/>
  <c r="D20" i="2"/>
  <c r="C20" i="2"/>
  <c r="E19" i="2"/>
  <c r="G19" i="2" s="1"/>
  <c r="I19" i="2" s="1"/>
  <c r="K19" i="2" s="1"/>
  <c r="M19" i="2" s="1"/>
  <c r="O19" i="2" s="1"/>
  <c r="Q19" i="2" s="1"/>
  <c r="S19" i="2" s="1"/>
  <c r="G18" i="2"/>
  <c r="E18" i="2"/>
  <c r="E17" i="2" s="1"/>
  <c r="L17" i="2"/>
  <c r="J17" i="2"/>
  <c r="H17" i="2"/>
  <c r="C17" i="2"/>
  <c r="E16" i="2"/>
  <c r="G16" i="2" s="1"/>
  <c r="I16" i="2" s="1"/>
  <c r="K16" i="2" s="1"/>
  <c r="M16" i="2" s="1"/>
  <c r="O16" i="2" s="1"/>
  <c r="Q16" i="2" s="1"/>
  <c r="S16" i="2" s="1"/>
  <c r="E15" i="2"/>
  <c r="G15" i="2" s="1"/>
  <c r="I15" i="2" s="1"/>
  <c r="K15" i="2" s="1"/>
  <c r="M15" i="2" s="1"/>
  <c r="O15" i="2" s="1"/>
  <c r="Q15" i="2" s="1"/>
  <c r="S15" i="2" s="1"/>
  <c r="G14" i="2"/>
  <c r="I14" i="2" s="1"/>
  <c r="K14" i="2" s="1"/>
  <c r="M14" i="2" s="1"/>
  <c r="O14" i="2" s="1"/>
  <c r="Q14" i="2" s="1"/>
  <c r="S14" i="2" s="1"/>
  <c r="E14" i="2"/>
  <c r="E13" i="2"/>
  <c r="G13" i="2" s="1"/>
  <c r="I13" i="2" s="1"/>
  <c r="K13" i="2" s="1"/>
  <c r="M13" i="2" s="1"/>
  <c r="O13" i="2" s="1"/>
  <c r="Q13" i="2" s="1"/>
  <c r="S13" i="2" s="1"/>
  <c r="E12" i="2"/>
  <c r="G12" i="2" s="1"/>
  <c r="I12" i="2" s="1"/>
  <c r="K12" i="2" s="1"/>
  <c r="M12" i="2" s="1"/>
  <c r="O12" i="2" s="1"/>
  <c r="Q12" i="2" s="1"/>
  <c r="S12" i="2" s="1"/>
  <c r="E11" i="2"/>
  <c r="G11" i="2" s="1"/>
  <c r="E10" i="2"/>
  <c r="G10" i="2" s="1"/>
  <c r="I10" i="2" s="1"/>
  <c r="K10" i="2" s="1"/>
  <c r="M10" i="2" s="1"/>
  <c r="O10" i="2" s="1"/>
  <c r="Q10" i="2" s="1"/>
  <c r="S10" i="2" s="1"/>
  <c r="E9" i="2"/>
  <c r="G9" i="2" s="1"/>
  <c r="I9" i="2" s="1"/>
  <c r="E8" i="2"/>
  <c r="G8" i="2" s="1"/>
  <c r="I8" i="2" s="1"/>
  <c r="K8" i="2" s="1"/>
  <c r="P7" i="2"/>
  <c r="N7" i="2"/>
  <c r="L7" i="2"/>
  <c r="J7" i="2"/>
  <c r="H7" i="2"/>
  <c r="F7" i="2"/>
  <c r="C7" i="2"/>
  <c r="E37" i="1"/>
  <c r="G37" i="1" s="1"/>
  <c r="I37" i="1" s="1"/>
  <c r="K37" i="1" s="1"/>
  <c r="M37" i="1" s="1"/>
  <c r="O37" i="1" s="1"/>
  <c r="Q37" i="1" s="1"/>
  <c r="S37" i="1" s="1"/>
  <c r="E36" i="1"/>
  <c r="G36" i="1" s="1"/>
  <c r="I36" i="1" s="1"/>
  <c r="K36" i="1" s="1"/>
  <c r="M36" i="1" s="1"/>
  <c r="O36" i="1" s="1"/>
  <c r="Q36" i="1" s="1"/>
  <c r="S36" i="1" s="1"/>
  <c r="E35" i="1"/>
  <c r="E34" i="1"/>
  <c r="G34" i="1" s="1"/>
  <c r="I34" i="1" s="1"/>
  <c r="K34" i="1" s="1"/>
  <c r="P32" i="1"/>
  <c r="N32" i="1"/>
  <c r="L32" i="1"/>
  <c r="J32" i="1"/>
  <c r="J42" i="1" s="1"/>
  <c r="H32" i="1"/>
  <c r="F32" i="1"/>
  <c r="F42" i="1" s="1"/>
  <c r="D42" i="1"/>
  <c r="I30" i="1"/>
  <c r="K30" i="1" s="1"/>
  <c r="M30" i="1" s="1"/>
  <c r="O30" i="1" s="1"/>
  <c r="Q30" i="1" s="1"/>
  <c r="S30" i="1" s="1"/>
  <c r="I29" i="1"/>
  <c r="K29" i="1" s="1"/>
  <c r="M29" i="1" s="1"/>
  <c r="O29" i="1" s="1"/>
  <c r="Q29" i="1" s="1"/>
  <c r="S29" i="1" s="1"/>
  <c r="I28" i="1"/>
  <c r="K28" i="1" s="1"/>
  <c r="M28" i="1" s="1"/>
  <c r="O28" i="1" s="1"/>
  <c r="Q28" i="1" s="1"/>
  <c r="S28" i="1" s="1"/>
  <c r="L27" i="1"/>
  <c r="L7" i="1" s="1"/>
  <c r="I27" i="1"/>
  <c r="K27" i="1" s="1"/>
  <c r="I26" i="1"/>
  <c r="K26" i="1" s="1"/>
  <c r="M26" i="1" s="1"/>
  <c r="O26" i="1" s="1"/>
  <c r="Q26" i="1" s="1"/>
  <c r="S26" i="1" s="1"/>
  <c r="I25" i="1"/>
  <c r="K25" i="1" s="1"/>
  <c r="M25" i="1" s="1"/>
  <c r="O25" i="1" s="1"/>
  <c r="Q25" i="1" s="1"/>
  <c r="S25" i="1" s="1"/>
  <c r="I24" i="1"/>
  <c r="K24" i="1" s="1"/>
  <c r="M24" i="1" s="1"/>
  <c r="O24" i="1" s="1"/>
  <c r="Q24" i="1" s="1"/>
  <c r="S24" i="1" s="1"/>
  <c r="I23" i="1"/>
  <c r="K23" i="1" s="1"/>
  <c r="M23" i="1" s="1"/>
  <c r="O23" i="1" s="1"/>
  <c r="Q23" i="1" s="1"/>
  <c r="S23" i="1" s="1"/>
  <c r="I22" i="1"/>
  <c r="K22" i="1" s="1"/>
  <c r="M22" i="1" s="1"/>
  <c r="O22" i="1" s="1"/>
  <c r="Q22" i="1" s="1"/>
  <c r="S22" i="1" s="1"/>
  <c r="I21" i="1"/>
  <c r="I19" i="1"/>
  <c r="K19" i="1" s="1"/>
  <c r="M19" i="1" s="1"/>
  <c r="O19" i="1" s="1"/>
  <c r="Q19" i="1" s="1"/>
  <c r="S19" i="1" s="1"/>
  <c r="I18" i="1"/>
  <c r="K18" i="1" s="1"/>
  <c r="M18" i="1" s="1"/>
  <c r="O18" i="1" s="1"/>
  <c r="Q18" i="1" s="1"/>
  <c r="S18" i="1" s="1"/>
  <c r="I17" i="1"/>
  <c r="I14" i="1"/>
  <c r="I12" i="1"/>
  <c r="I11" i="1" s="1"/>
  <c r="I10" i="1"/>
  <c r="I9" i="1"/>
  <c r="K9" i="1" s="1"/>
  <c r="I11" i="2" l="1"/>
  <c r="K11" i="2" s="1"/>
  <c r="M11" i="2" s="1"/>
  <c r="O11" i="2" s="1"/>
  <c r="Q11" i="2" s="1"/>
  <c r="S11" i="2" s="1"/>
  <c r="G7" i="2"/>
  <c r="E42" i="2"/>
  <c r="E20" i="2"/>
  <c r="E7" i="2"/>
  <c r="G35" i="1"/>
  <c r="C42" i="1"/>
  <c r="I8" i="1"/>
  <c r="K21" i="1"/>
  <c r="I20" i="1"/>
  <c r="K12" i="1"/>
  <c r="M12" i="1" s="1"/>
  <c r="M27" i="1"/>
  <c r="O27" i="1" s="1"/>
  <c r="Q27" i="1" s="1"/>
  <c r="S27" i="1" s="1"/>
  <c r="K17" i="1"/>
  <c r="I16" i="1"/>
  <c r="K14" i="1"/>
  <c r="I13" i="1"/>
  <c r="R86" i="2"/>
  <c r="D86" i="2"/>
  <c r="N42" i="1"/>
  <c r="M9" i="1"/>
  <c r="M8" i="2"/>
  <c r="K27" i="2"/>
  <c r="G29" i="2"/>
  <c r="E26" i="2"/>
  <c r="K47" i="2"/>
  <c r="I65" i="2"/>
  <c r="E42" i="1"/>
  <c r="P86" i="2"/>
  <c r="L86" i="2"/>
  <c r="G57" i="2"/>
  <c r="K66" i="2"/>
  <c r="K10" i="1"/>
  <c r="E57" i="2"/>
  <c r="G59" i="2"/>
  <c r="I59" i="2" s="1"/>
  <c r="K59" i="2" s="1"/>
  <c r="M59" i="2" s="1"/>
  <c r="O59" i="2" s="1"/>
  <c r="Q59" i="2" s="1"/>
  <c r="S59" i="2" s="1"/>
  <c r="L42" i="1"/>
  <c r="K9" i="2"/>
  <c r="M9" i="2" s="1"/>
  <c r="O9" i="2" s="1"/>
  <c r="Q9" i="2" s="1"/>
  <c r="S9" i="2" s="1"/>
  <c r="I7" i="2"/>
  <c r="G49" i="2"/>
  <c r="E46" i="2"/>
  <c r="M34" i="1"/>
  <c r="I38" i="2"/>
  <c r="G37" i="2"/>
  <c r="I77" i="2"/>
  <c r="G76" i="2"/>
  <c r="G17" i="2"/>
  <c r="I18" i="2"/>
  <c r="K55" i="2"/>
  <c r="I35" i="1"/>
  <c r="G32" i="1"/>
  <c r="G42" i="1" s="1"/>
  <c r="J86" i="2"/>
  <c r="G54" i="2"/>
  <c r="E71" i="2"/>
  <c r="G72" i="2"/>
  <c r="K58" i="2"/>
  <c r="C86" i="2"/>
  <c r="G65" i="2"/>
  <c r="G84" i="2"/>
  <c r="E82" i="2"/>
  <c r="P42" i="1"/>
  <c r="H86" i="2"/>
  <c r="H42" i="1"/>
  <c r="F86" i="2"/>
  <c r="G21" i="2"/>
  <c r="N86" i="2"/>
  <c r="G43" i="2"/>
  <c r="E65" i="2"/>
  <c r="E37" i="2"/>
  <c r="K83" i="2"/>
  <c r="E54" i="2"/>
  <c r="I81" i="2"/>
  <c r="E76" i="2"/>
  <c r="I7" i="1" l="1"/>
  <c r="K11" i="1"/>
  <c r="M21" i="1"/>
  <c r="K20" i="1"/>
  <c r="M17" i="1"/>
  <c r="K16" i="1"/>
  <c r="M14" i="1"/>
  <c r="K13" i="1"/>
  <c r="O12" i="1"/>
  <c r="M11" i="1"/>
  <c r="M10" i="1"/>
  <c r="K8" i="1"/>
  <c r="E86" i="2"/>
  <c r="I29" i="2"/>
  <c r="G26" i="2"/>
  <c r="G42" i="2"/>
  <c r="I43" i="2"/>
  <c r="I84" i="2"/>
  <c r="G82" i="2"/>
  <c r="I76" i="2"/>
  <c r="K77" i="2"/>
  <c r="K35" i="1"/>
  <c r="I32" i="1"/>
  <c r="I42" i="1" s="1"/>
  <c r="I57" i="2"/>
  <c r="K54" i="2"/>
  <c r="M55" i="2"/>
  <c r="M47" i="2"/>
  <c r="K7" i="2"/>
  <c r="M27" i="2"/>
  <c r="I80" i="2"/>
  <c r="K81" i="2"/>
  <c r="G20" i="2"/>
  <c r="G86" i="2" s="1"/>
  <c r="I21" i="2"/>
  <c r="I17" i="2"/>
  <c r="K18" i="2"/>
  <c r="K38" i="2"/>
  <c r="I37" i="2"/>
  <c r="M58" i="2"/>
  <c r="K57" i="2"/>
  <c r="O34" i="1"/>
  <c r="Q34" i="1" s="1"/>
  <c r="M7" i="2"/>
  <c r="O8" i="2"/>
  <c r="Q8" i="2" s="1"/>
  <c r="M83" i="2"/>
  <c r="I72" i="2"/>
  <c r="G71" i="2"/>
  <c r="I49" i="2"/>
  <c r="G46" i="2"/>
  <c r="M66" i="2"/>
  <c r="K65" i="2"/>
  <c r="O9" i="1"/>
  <c r="Q9" i="1" s="1"/>
  <c r="S9" i="1" s="1"/>
  <c r="Q7" i="2" l="1"/>
  <c r="S8" i="2"/>
  <c r="K7" i="1"/>
  <c r="S34" i="1"/>
  <c r="O21" i="1"/>
  <c r="M20" i="1"/>
  <c r="O17" i="1"/>
  <c r="M16" i="1"/>
  <c r="O14" i="1"/>
  <c r="M13" i="1"/>
  <c r="Q12" i="1"/>
  <c r="S12" i="1" s="1"/>
  <c r="O11" i="1"/>
  <c r="O10" i="1"/>
  <c r="M8" i="1"/>
  <c r="M54" i="2"/>
  <c r="O55" i="2"/>
  <c r="Q55" i="2" s="1"/>
  <c r="O47" i="2"/>
  <c r="Q47" i="2" s="1"/>
  <c r="K49" i="2"/>
  <c r="I46" i="2"/>
  <c r="K21" i="2"/>
  <c r="I20" i="2"/>
  <c r="K80" i="2"/>
  <c r="M81" i="2"/>
  <c r="M38" i="2"/>
  <c r="K37" i="2"/>
  <c r="O27" i="2"/>
  <c r="Q27" i="2" s="1"/>
  <c r="K72" i="2"/>
  <c r="I71" i="2"/>
  <c r="K43" i="2"/>
  <c r="I42" i="2"/>
  <c r="S7" i="2"/>
  <c r="O7" i="2"/>
  <c r="M35" i="1"/>
  <c r="K32" i="1"/>
  <c r="K42" i="1" s="1"/>
  <c r="K29" i="2"/>
  <c r="I26" i="2"/>
  <c r="K84" i="2"/>
  <c r="I82" i="2"/>
  <c r="O58" i="2"/>
  <c r="Q58" i="2" s="1"/>
  <c r="M57" i="2"/>
  <c r="O83" i="2"/>
  <c r="Q83" i="2" s="1"/>
  <c r="O66" i="2"/>
  <c r="Q66" i="2" s="1"/>
  <c r="M65" i="2"/>
  <c r="K17" i="2"/>
  <c r="M18" i="2"/>
  <c r="K76" i="2"/>
  <c r="M77" i="2"/>
  <c r="S58" i="2" l="1"/>
  <c r="Q57" i="2"/>
  <c r="S55" i="2"/>
  <c r="S54" i="2" s="1"/>
  <c r="Q54" i="2"/>
  <c r="Q65" i="2"/>
  <c r="S66" i="2"/>
  <c r="S65" i="2" s="1"/>
  <c r="S27" i="2"/>
  <c r="S83" i="2"/>
  <c r="S47" i="2"/>
  <c r="M7" i="1"/>
  <c r="Q21" i="1"/>
  <c r="S21" i="1" s="1"/>
  <c r="O20" i="1"/>
  <c r="Q17" i="1"/>
  <c r="S17" i="1" s="1"/>
  <c r="O16" i="1"/>
  <c r="Q14" i="1"/>
  <c r="S14" i="1" s="1"/>
  <c r="O13" i="1"/>
  <c r="S11" i="1"/>
  <c r="Q11" i="1"/>
  <c r="O8" i="1"/>
  <c r="Q10" i="1"/>
  <c r="S10" i="1" s="1"/>
  <c r="I86" i="2"/>
  <c r="M49" i="2"/>
  <c r="K46" i="2"/>
  <c r="O65" i="2"/>
  <c r="M29" i="2"/>
  <c r="K26" i="2"/>
  <c r="K71" i="2"/>
  <c r="M72" i="2"/>
  <c r="M84" i="2"/>
  <c r="K82" i="2"/>
  <c r="O81" i="2"/>
  <c r="Q81" i="2" s="1"/>
  <c r="M80" i="2"/>
  <c r="O77" i="2"/>
  <c r="Q77" i="2" s="1"/>
  <c r="M76" i="2"/>
  <c r="O54" i="2"/>
  <c r="S57" i="2"/>
  <c r="O57" i="2"/>
  <c r="M43" i="2"/>
  <c r="K42" i="2"/>
  <c r="O35" i="1"/>
  <c r="M32" i="1"/>
  <c r="M21" i="2"/>
  <c r="K20" i="2"/>
  <c r="O18" i="2"/>
  <c r="Q18" i="2" s="1"/>
  <c r="M17" i="2"/>
  <c r="M37" i="2"/>
  <c r="O38" i="2"/>
  <c r="Q38" i="2" s="1"/>
  <c r="S38" i="2" l="1"/>
  <c r="Q37" i="2"/>
  <c r="S18" i="2"/>
  <c r="Q17" i="2"/>
  <c r="S77" i="2"/>
  <c r="Q76" i="2"/>
  <c r="Q80" i="2"/>
  <c r="S81" i="2"/>
  <c r="S80" i="2" s="1"/>
  <c r="Q35" i="1"/>
  <c r="M42" i="1"/>
  <c r="O7" i="1"/>
  <c r="S35" i="1"/>
  <c r="Q32" i="1"/>
  <c r="S20" i="1"/>
  <c r="Q20" i="1"/>
  <c r="S16" i="1"/>
  <c r="Q16" i="1"/>
  <c r="S13" i="1"/>
  <c r="Q13" i="1"/>
  <c r="Q8" i="1"/>
  <c r="K86" i="2"/>
  <c r="O32" i="1"/>
  <c r="S37" i="2"/>
  <c r="O37" i="2"/>
  <c r="O21" i="2"/>
  <c r="Q21" i="2" s="1"/>
  <c r="M20" i="2"/>
  <c r="O80" i="2"/>
  <c r="O84" i="2"/>
  <c r="Q84" i="2" s="1"/>
  <c r="M82" i="2"/>
  <c r="O49" i="2"/>
  <c r="Q49" i="2" s="1"/>
  <c r="M46" i="2"/>
  <c r="O43" i="2"/>
  <c r="Q43" i="2" s="1"/>
  <c r="M42" i="2"/>
  <c r="S17" i="2"/>
  <c r="O17" i="2"/>
  <c r="S76" i="2"/>
  <c r="O76" i="2"/>
  <c r="O72" i="2"/>
  <c r="Q72" i="2" s="1"/>
  <c r="M71" i="2"/>
  <c r="O29" i="2"/>
  <c r="Q29" i="2" s="1"/>
  <c r="M26" i="2"/>
  <c r="S72" i="2" l="1"/>
  <c r="Q71" i="2"/>
  <c r="S84" i="2"/>
  <c r="S82" i="2" s="1"/>
  <c r="Q82" i="2"/>
  <c r="S49" i="2"/>
  <c r="Q46" i="2"/>
  <c r="S29" i="2"/>
  <c r="Q26" i="2"/>
  <c r="S43" i="2"/>
  <c r="Q42" i="2"/>
  <c r="S21" i="2"/>
  <c r="S20" i="2" s="1"/>
  <c r="Q20" i="2"/>
  <c r="Q86" i="2" s="1"/>
  <c r="O42" i="1"/>
  <c r="Q7" i="1"/>
  <c r="Q42" i="1" s="1"/>
  <c r="S8" i="1"/>
  <c r="S7" i="1" s="1"/>
  <c r="M86" i="2"/>
  <c r="O42" i="2"/>
  <c r="S42" i="2"/>
  <c r="O71" i="2"/>
  <c r="S71" i="2"/>
  <c r="S46" i="2"/>
  <c r="O46" i="2"/>
  <c r="O82" i="2"/>
  <c r="O20" i="2"/>
  <c r="S26" i="2"/>
  <c r="O26" i="2"/>
  <c r="S86" i="2" l="1"/>
  <c r="O86" i="2"/>
  <c r="R32" i="1"/>
  <c r="R42" i="1" l="1"/>
</calcChain>
</file>

<file path=xl/sharedStrings.xml><?xml version="1.0" encoding="utf-8"?>
<sst xmlns="http://schemas.openxmlformats.org/spreadsheetml/2006/main" count="292" uniqueCount="250">
  <si>
    <t>тыс. рублей</t>
  </si>
  <si>
    <t>Наименование показателя</t>
  </si>
  <si>
    <t xml:space="preserve">Закон Саратовской области о внесении изменений в закон «Об областном бюджете на 2017 год и на плановый период 2018 и 2019 годов» </t>
  </si>
  <si>
    <t>Закон Саратовской области «Об областном бюджете на 2017 год и на плановый период 2018 и 2019 годов»                          (с учетом внесенных изменений)</t>
  </si>
  <si>
    <t>1-ЗСО от 09.01.2017</t>
  </si>
  <si>
    <t>5-ЗСО от 30.01.2017</t>
  </si>
  <si>
    <t>7-ЗСО от 01.03.2017</t>
  </si>
  <si>
    <t>26-ЗСО от 24.04.2017</t>
  </si>
  <si>
    <t>48-ЗСО от 23.06.2017</t>
  </si>
  <si>
    <t>68-ЗСО от 02.08.2017</t>
  </si>
  <si>
    <t>79-ЗСО от 26.10.2017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</si>
  <si>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</si>
  <si>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</si>
  <si>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</si>
  <si>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Налог, взимаемый в связи с применением упрощенной системы налогообложения</t>
  </si>
  <si>
    <t>Единый сельскохозяйственный налог</t>
  </si>
  <si>
    <t>Налог на имущество организаций</t>
  </si>
  <si>
    <t>Транспортный налог</t>
  </si>
  <si>
    <t>Налог на игорный бизнес</t>
  </si>
  <si>
    <t>Сборы за пользование объектами животного мира и за пользование объектами водных биологических ресурсов</t>
  </si>
  <si>
    <t>Иные межбюджетные трансферты</t>
  </si>
  <si>
    <t xml:space="preserve">Код по бюджетной классифи-кации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</si>
  <si>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</si>
  <si>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</si>
  <si>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</si>
  <si>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</si>
  <si>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0103</t>
  </si>
  <si>
    <t>0104</t>
  </si>
  <si>
    <t>0105</t>
  </si>
  <si>
    <t>0106</t>
  </si>
  <si>
    <t>0107</t>
  </si>
  <si>
    <t>0111</t>
  </si>
  <si>
    <t>0112</t>
  </si>
  <si>
    <t>0113</t>
  </si>
  <si>
    <t>Национальная оборона</t>
  </si>
  <si>
    <t>0200</t>
  </si>
  <si>
    <t>0203</t>
  </si>
  <si>
    <t>0204</t>
  </si>
  <si>
    <t>Национальная безопасность и правоохранительная деятельность</t>
  </si>
  <si>
    <t>0300</t>
  </si>
  <si>
    <t>0304</t>
  </si>
  <si>
    <t xml:space="preserve"> Защита населения и территории от последствий чрезвычайных ситуаций природного и техногенного характера, гражданская оборона</t>
  </si>
  <si>
    <t>0309</t>
  </si>
  <si>
    <t>0310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</si>
  <si>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</si>
  <si>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</si>
  <si>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</si>
  <si>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</si>
  <si>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</si>
  <si>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0401</t>
  </si>
  <si>
    <t>0402</t>
  </si>
  <si>
    <t>0405</t>
  </si>
  <si>
    <t>Водное хозяйство</t>
  </si>
  <si>
    <t>0406</t>
  </si>
  <si>
    <t>0407</t>
  </si>
  <si>
    <t>0408</t>
  </si>
  <si>
    <t>0409</t>
  </si>
  <si>
    <t>0410</t>
  </si>
  <si>
    <t>Прикладные научные исследования в области национальной экономики</t>
  </si>
  <si>
    <t>0411</t>
  </si>
  <si>
    <t>0412</t>
  </si>
  <si>
    <t>Жилищно-коммунальное хозяйство</t>
  </si>
  <si>
    <t>0500</t>
  </si>
  <si>
    <t>0501</t>
  </si>
  <si>
    <t>0502</t>
  </si>
  <si>
    <t>0503</t>
  </si>
  <si>
    <t>0505</t>
  </si>
  <si>
    <t>Охрана окружающей среды</t>
  </si>
  <si>
    <t>0600</t>
  </si>
  <si>
    <t>0603</t>
  </si>
  <si>
    <t>Прикладные научные исследования в области охраны окружающей среды</t>
  </si>
  <si>
    <t>0604</t>
  </si>
  <si>
    <t>0605</t>
  </si>
  <si>
    <t>Образование</t>
  </si>
  <si>
    <t>0700</t>
  </si>
  <si>
    <t>0701</t>
  </si>
  <si>
    <t>Общее образование</t>
  </si>
  <si>
    <t>0702</t>
  </si>
  <si>
    <t>Дополнительное образование детей</t>
  </si>
  <si>
    <t>0703</t>
  </si>
  <si>
    <t>0704</t>
  </si>
  <si>
    <t>0705</t>
  </si>
  <si>
    <t>0707</t>
  </si>
  <si>
    <t>0709</t>
  </si>
  <si>
    <t>Культура, кинематография</t>
  </si>
  <si>
    <t>0800</t>
  </si>
  <si>
    <t>0801</t>
  </si>
  <si>
    <t>0804</t>
  </si>
  <si>
    <t>Здравоохранение</t>
  </si>
  <si>
    <t>0900</t>
  </si>
  <si>
    <t>0901</t>
  </si>
  <si>
    <t>0902</t>
  </si>
  <si>
    <t>0904</t>
  </si>
  <si>
    <t>0905</t>
  </si>
  <si>
    <t>0906</t>
  </si>
  <si>
    <t>0907</t>
  </si>
  <si>
    <t>0909</t>
  </si>
  <si>
    <t>Социальная политика</t>
  </si>
  <si>
    <t>1000</t>
  </si>
  <si>
    <t>1001</t>
  </si>
  <si>
    <t>1002</t>
  </si>
  <si>
    <t>1003</t>
  </si>
  <si>
    <t>1004</t>
  </si>
  <si>
    <t>1006</t>
  </si>
  <si>
    <t>Физическая культура и спорт</t>
  </si>
  <si>
    <t>1100</t>
  </si>
  <si>
    <t>1101</t>
  </si>
  <si>
    <t>1102</t>
  </si>
  <si>
    <t>1103</t>
  </si>
  <si>
    <t>1105</t>
  </si>
  <si>
    <t>Средства массовой информации</t>
  </si>
  <si>
    <t>1200</t>
  </si>
  <si>
    <t>1201</t>
  </si>
  <si>
    <t>1202</t>
  </si>
  <si>
    <t>1204</t>
  </si>
  <si>
    <t>Обслуживание государственного долга</t>
  </si>
  <si>
    <t>1300</t>
  </si>
  <si>
    <t>1301</t>
  </si>
  <si>
    <t>Межбюджетные трансферты общего характера бюджетам муниципальных образований</t>
  </si>
  <si>
    <t>1400</t>
  </si>
  <si>
    <t>1401</t>
  </si>
  <si>
    <t>1402</t>
  </si>
  <si>
    <t>1403</t>
  </si>
  <si>
    <t>128-ЗСО от 20.12.2017</t>
  </si>
  <si>
    <t xml:space="preserve"> Закон Саратовской области от 12.12.2016 года № 164-ЗСО «Об областном бюджете на 2017 год и на плановый период 2018 и 2019 годов»             (первонач. редак.) </t>
  </si>
  <si>
    <t>НАЛОГОВЫЕ И НЕНАЛОГОВЫЕ ДОХОДЫ</t>
  </si>
  <si>
    <t>БЕЗВОЗМЕЗДНЫЕ ПОСТУПЛЕНИЯ</t>
  </si>
  <si>
    <t>Код бюджетной классификации</t>
  </si>
  <si>
    <t>1 00 00000 00 0000 000</t>
  </si>
  <si>
    <t>1 01 01000 00 0000 110</t>
  </si>
  <si>
    <t>1 01 02000 01 0000 110</t>
  </si>
  <si>
    <t>НАЛОГИ НА ПРИБЫЛЬ, ДОХОДЫ</t>
  </si>
  <si>
    <t>1 01 00000 00 0000 000</t>
  </si>
  <si>
    <t>НАЛОГИ НА ТОВАРЫ (РАБОТЫ, УСЛУГИ), РЕАЛИЗУЕМЫЕ НА ТЕРРИТОРИИ РОССИЙСКОЙ ФЕДЕРАЦИИ</t>
  </si>
  <si>
    <t>1 03 00000 00 0000 000</t>
  </si>
  <si>
    <t>1 03 02000 01 0000 110</t>
  </si>
  <si>
    <t>НАЛОГИ НА СОВОКУПНЫЙ ДОХОД</t>
  </si>
  <si>
    <t>1 05 00000 00 0000 000</t>
  </si>
  <si>
    <t>1 05 01000 00 0000 110</t>
  </si>
  <si>
    <t>1 05 03000 01 0000 110</t>
  </si>
  <si>
    <t>НАЛОГИ НА ИМУЩЕСТВО</t>
  </si>
  <si>
    <t>1 06 00000 00 0000 000</t>
  </si>
  <si>
    <t>1 06 02000 02 0000 110</t>
  </si>
  <si>
    <t>1 06 04000 02 0000 110</t>
  </si>
  <si>
    <t>1 06 05000 02 0000 110</t>
  </si>
  <si>
    <t>НАЛОГИ, СБОРЫ И РЕГУЛЯРНЫЕ ПЛАТЕЖИ ЗА ПОЛЬЗОВАНИЕ ПРИРОДНЫМИ РЕСУРСАМИ</t>
  </si>
  <si>
    <t>Налог на добычу полезных ископаемых</t>
  </si>
  <si>
    <t>1 07 00000 00 0000 000</t>
  </si>
  <si>
    <t>1 07 01000 01 0000 110</t>
  </si>
  <si>
    <t>1 07 04000 01 0000 110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</si>
  <si>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</si>
  <si>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</si>
  <si>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1 08 00000 00 0000 000</t>
  </si>
  <si>
    <t>1 09 00000 00 0000 000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</si>
  <si>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</si>
  <si>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</si>
  <si>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</si>
  <si>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</si>
  <si>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</si>
  <si>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</si>
  <si>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</si>
  <si>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</si>
  <si>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</si>
  <si>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</si>
  <si>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</si>
  <si>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</si>
  <si>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ПРОЧИЕ НЕНАЛОГОВЫЕ ДОХОДЫ</t>
  </si>
  <si>
    <t>1 17 00000 00 0000 000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</si>
  <si>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</si>
  <si>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</si>
  <si>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</si>
  <si>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 xml:space="preserve">Субвенции бюджетам субъектов Российской Федерации и муниципальных образований </t>
  </si>
  <si>
    <t>2 00 00000 00 0000 000</t>
  </si>
  <si>
    <t>2 02 00000 00 0000 000</t>
  </si>
  <si>
    <t>2 02 01000 00 0000 151</t>
  </si>
  <si>
    <t>2 02 02000 00 0000 151</t>
  </si>
  <si>
    <t>2 02 03000 00 0000 151</t>
  </si>
  <si>
    <t>2 02 04000 00 0000 151</t>
  </si>
  <si>
    <t>Прочие безвозмездные поступления от других бюджетов бюджетной системы</t>
  </si>
  <si>
    <t>2 03 00000 00 0000 000</t>
  </si>
  <si>
    <t>2 02 90000 00 0000 151</t>
  </si>
  <si>
    <t>2 18 00000 00 0000 000</t>
  </si>
  <si>
    <t>2 19 00000 00 0000 000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</si>
  <si>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</si>
  <si>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</si>
  <si>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БЕЗВОЗМЕЗДНЫЕ ПОСТУПЛЕНИЯ ОТ ГОСУДАРСТВЕННЫХ (МУНИЦИПАЛЬНЫХ) ОРГАНИЗАЦИЙ</t>
  </si>
  <si>
    <t>ВСЕГО ДОХОДОВ:</t>
  </si>
  <si>
    <t>Итого внесенных изменений</t>
  </si>
  <si>
    <t>Сведения о внесенных изменениях в закон о бюджете в части доходов
за 2017 год</t>
  </si>
  <si>
    <t>Сведения о внесенных изменениях в закон о бюджете в части расходов
за 2017 год</t>
  </si>
  <si>
    <t>Прикладные научные исследования в области общегосударственных вопросов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</si>
  <si>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</si>
  <si>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</si>
  <si>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</si>
  <si>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Обеспечение пожарной безопасности</t>
  </si>
  <si>
    <t>Миграционная политика</t>
  </si>
  <si>
    <t>Органы юстиции</t>
  </si>
  <si>
    <t>Мобилизационная подготовка экономики</t>
  </si>
  <si>
    <t>Мобилизационная и вневойсковая подготовка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</si>
  <si>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</si>
  <si>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</si>
  <si>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</si>
  <si>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</si>
  <si>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Общеэкономические вопросы</t>
  </si>
  <si>
    <t>Топливно-энергетический комплекс</t>
  </si>
  <si>
    <t>Сельское хозяйство и рыболовство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</si>
  <si>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</si>
  <si>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</si>
  <si>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</si>
  <si>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</si>
  <si>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</si>
  <si>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</si>
  <si>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</si>
  <si>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</si>
  <si>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</si>
  <si>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</si>
  <si>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</si>
  <si>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</si>
  <si>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</si>
  <si>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</si>
  <si>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</si>
  <si>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</si>
  <si>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</si>
  <si>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</si>
  <si>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</si>
  <si>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</si>
  <si>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</si>
  <si>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</si>
  <si>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её компонентов</t>
  </si>
  <si>
    <t>Санитарно-эпидемиологическое благополучие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</si>
  <si>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</si>
  <si>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</si>
  <si>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</si>
  <si>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</si>
  <si>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</si>
  <si>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</si>
  <si>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Прочие межбюджетные трансферты общего характера</t>
  </si>
  <si>
    <t>Иные дотации</t>
  </si>
  <si>
    <t>Дотации на выравнивание бюджетной обеспеченности субъектов Российской Федерации и муниципальных образований</t>
  </si>
  <si>
    <t>Обслуживание государственного внутреннего и муниципального долга</t>
  </si>
  <si>
    <t>Другие вопросы в области средств массовой информации</t>
  </si>
  <si>
    <t>Периодическая печать и издательства</t>
  </si>
  <si>
    <t>Телевидение и радиовещание</t>
  </si>
  <si>
    <t>Другие вопросы в области физической культуры и спорта</t>
  </si>
  <si>
    <t>Спорт высших достижений</t>
  </si>
  <si>
    <t>Массовый спорт</t>
  </si>
  <si>
    <t>Физическая культура</t>
  </si>
  <si>
    <t>внесенные изменения</t>
  </si>
  <si>
    <t>утвержденные значения</t>
  </si>
  <si>
    <t>ВСЕГО РАСХОДОВ: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</si>
</sst>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_-* #,##0.0_р_._-;\-* #,##0.0_р_._-;_-* &quot;-&quot;?_р_._-;_-@_-"/>
    <numFmt numFmtId="165" formatCode="_-* #,##0.0\ _₽_-;\-* #,##0.0\ _₽_-;_-* &quot;-&quot;?\ _₽_-;_-@_-"/>
    <numFmt numFmtId="166" formatCode="#,##0.00;[Red]\-#,##0.00"/>
    <numFmt numFmtId="167" formatCode="#,##0.0"/>
    <numFmt numFmtId="168" formatCode="0000"/>
    <numFmt numFmtId="169" formatCode="#,##0.0_р_.;\-#,##0.0_р_."/>
    <numFmt numFmtId="170" formatCode="_-* #,##0.00_р_._-;\-* #,##0.00_р_._-;_-* &quot;-&quot;??_р_._-;_-@_-"/>
    <numFmt numFmtId="171" formatCode="dd\.mm\.yyyy"/>
  </numFmts>
  <fonts count="27" x14ac:knownFonts="1">
    <font>
      <sz val="8"/>
      <name val="Arial Cyr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name val="Times New Roman"/>
      <family val="1"/>
      <charset val="204"/>
    </font>
    <font>
      <sz val="8"/>
      <color theme="0"/>
      <name val="Arial Cyr"/>
      <charset val="204"/>
    </font>
    <font>
      <sz val="14"/>
      <color rgb="FF000000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EFFF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indexed="13"/>
        <bgColor indexed="64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D5E3FF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233">
    <xf numFmtId="0" fontId="0" fillId="0" borderId="0"/>
    <xf numFmtId="0" fontId="7" fillId="0" borderId="1" applyNumberFormat="0">
      <alignment horizontal="right" vertical="top"/>
    </xf>
    <xf numFmtId="0" fontId="12" fillId="0" borderId="0"/>
    <xf numFmtId="4" fontId="2" fillId="0" borderId="4">
      <alignment horizontal="right"/>
    </xf>
    <xf numFmtId="0" fontId="7" fillId="0" borderId="0"/>
    <xf numFmtId="0" fontId="15" fillId="0" borderId="0"/>
    <xf numFmtId="170" fontId="15" fillId="0" borderId="0" applyFont="0" applyFill="0" applyBorder="0" applyAlignment="0" applyProtection="0"/>
    <xf numFmtId="0" fontId="16" fillId="0" borderId="0"/>
    <xf numFmtId="0" fontId="3" fillId="0" borderId="0"/>
    <xf numFmtId="0" fontId="17" fillId="0" borderId="0">
      <alignment horizontal="center" wrapText="1"/>
    </xf>
    <xf numFmtId="0" fontId="17" fillId="0" borderId="0">
      <alignment horizontal="center" wrapText="1"/>
    </xf>
    <xf numFmtId="0" fontId="18" fillId="0" borderId="6"/>
    <xf numFmtId="0" fontId="18" fillId="0" borderId="0"/>
    <xf numFmtId="0" fontId="19" fillId="0" borderId="0"/>
    <xf numFmtId="0" fontId="17" fillId="0" borderId="0">
      <alignment horizontal="left" wrapText="1"/>
    </xf>
    <xf numFmtId="0" fontId="20" fillId="0" borderId="0"/>
    <xf numFmtId="0" fontId="18" fillId="0" borderId="7"/>
    <xf numFmtId="0" fontId="8" fillId="0" borderId="8">
      <alignment horizontal="center"/>
    </xf>
    <xf numFmtId="0" fontId="19" fillId="0" borderId="9"/>
    <xf numFmtId="0" fontId="8" fillId="0" borderId="0">
      <alignment horizontal="left"/>
    </xf>
    <xf numFmtId="0" fontId="21" fillId="0" borderId="0">
      <alignment horizontal="center" vertical="top"/>
    </xf>
    <xf numFmtId="49" fontId="22" fillId="0" borderId="10">
      <alignment horizontal="right"/>
    </xf>
    <xf numFmtId="49" fontId="19" fillId="0" borderId="11">
      <alignment horizontal="center"/>
    </xf>
    <xf numFmtId="0" fontId="19" fillId="0" borderId="12"/>
    <xf numFmtId="49" fontId="19" fillId="0" borderId="0"/>
    <xf numFmtId="49" fontId="8" fillId="0" borderId="0">
      <alignment horizontal="right"/>
    </xf>
    <xf numFmtId="0" fontId="8" fillId="0" borderId="0"/>
    <xf numFmtId="0" fontId="8" fillId="0" borderId="0">
      <alignment horizontal="center"/>
    </xf>
    <xf numFmtId="0" fontId="8" fillId="0" borderId="10">
      <alignment horizontal="right"/>
    </xf>
    <xf numFmtId="171" fontId="8" fillId="0" borderId="13">
      <alignment horizontal="center"/>
    </xf>
    <xf numFmtId="49" fontId="8" fillId="0" borderId="0"/>
    <xf numFmtId="0" fontId="8" fillId="0" borderId="0">
      <alignment horizontal="right"/>
    </xf>
    <xf numFmtId="0" fontId="8" fillId="0" borderId="14">
      <alignment horizontal="center"/>
    </xf>
    <xf numFmtId="0" fontId="8" fillId="0" borderId="6">
      <alignment wrapText="1"/>
    </xf>
    <xf numFmtId="49" fontId="8" fillId="0" borderId="15">
      <alignment horizontal="center"/>
    </xf>
    <xf numFmtId="0" fontId="8" fillId="0" borderId="16">
      <alignment wrapText="1"/>
    </xf>
    <xf numFmtId="49" fontId="8" fillId="0" borderId="13">
      <alignment horizontal="center"/>
    </xf>
    <xf numFmtId="0" fontId="8" fillId="0" borderId="17">
      <alignment horizontal="left"/>
    </xf>
    <xf numFmtId="49" fontId="8" fillId="0" borderId="17"/>
    <xf numFmtId="0" fontId="8" fillId="0" borderId="13">
      <alignment horizontal="center"/>
    </xf>
    <xf numFmtId="49" fontId="8" fillId="0" borderId="18">
      <alignment horizontal="center"/>
    </xf>
    <xf numFmtId="0" fontId="23" fillId="0" borderId="0"/>
    <xf numFmtId="0" fontId="23" fillId="0" borderId="19"/>
    <xf numFmtId="49" fontId="8" fillId="0" borderId="4">
      <alignment horizontal="center" vertical="center" wrapText="1"/>
    </xf>
    <xf numFmtId="49" fontId="8" fillId="0" borderId="4">
      <alignment horizontal="center" vertical="center" wrapText="1"/>
    </xf>
    <xf numFmtId="49" fontId="8" fillId="0" borderId="4">
      <alignment horizontal="center" vertical="center" wrapText="1"/>
    </xf>
    <xf numFmtId="49" fontId="8" fillId="0" borderId="8">
      <alignment horizontal="center" vertical="center" wrapText="1"/>
    </xf>
    <xf numFmtId="0" fontId="8" fillId="0" borderId="20">
      <alignment horizontal="left" wrapText="1"/>
    </xf>
    <xf numFmtId="49" fontId="8" fillId="0" borderId="21">
      <alignment horizontal="center" wrapText="1"/>
    </xf>
    <xf numFmtId="49" fontId="8" fillId="0" borderId="22">
      <alignment horizontal="center"/>
    </xf>
    <xf numFmtId="4" fontId="8" fillId="0" borderId="4">
      <alignment horizontal="right"/>
    </xf>
    <xf numFmtId="4" fontId="8" fillId="0" borderId="23">
      <alignment horizontal="right"/>
    </xf>
    <xf numFmtId="0" fontId="8" fillId="0" borderId="24">
      <alignment horizontal="left" wrapText="1"/>
    </xf>
    <xf numFmtId="0" fontId="8" fillId="0" borderId="25">
      <alignment horizontal="left" wrapText="1" indent="1"/>
    </xf>
    <xf numFmtId="49" fontId="8" fillId="0" borderId="26">
      <alignment horizontal="center" wrapText="1"/>
    </xf>
    <xf numFmtId="49" fontId="8" fillId="0" borderId="27">
      <alignment horizontal="center"/>
    </xf>
    <xf numFmtId="49" fontId="8" fillId="0" borderId="28">
      <alignment horizontal="center"/>
    </xf>
    <xf numFmtId="0" fontId="8" fillId="0" borderId="29">
      <alignment horizontal="left" wrapText="1" indent="1"/>
    </xf>
    <xf numFmtId="0" fontId="8" fillId="0" borderId="23">
      <alignment horizontal="left" wrapText="1" indent="2"/>
    </xf>
    <xf numFmtId="49" fontId="8" fillId="0" borderId="30">
      <alignment horizontal="center"/>
    </xf>
    <xf numFmtId="49" fontId="8" fillId="0" borderId="4">
      <alignment horizontal="center"/>
    </xf>
    <xf numFmtId="0" fontId="8" fillId="0" borderId="13">
      <alignment horizontal="left" wrapText="1" indent="2"/>
    </xf>
    <xf numFmtId="0" fontId="8" fillId="0" borderId="19"/>
    <xf numFmtId="0" fontId="8" fillId="7" borderId="19"/>
    <xf numFmtId="0" fontId="8" fillId="7" borderId="31"/>
    <xf numFmtId="0" fontId="8" fillId="7" borderId="0"/>
    <xf numFmtId="0" fontId="8" fillId="0" borderId="0">
      <alignment horizontal="left" wrapText="1"/>
    </xf>
    <xf numFmtId="49" fontId="8" fillId="0" borderId="0">
      <alignment horizontal="center" wrapText="1"/>
    </xf>
    <xf numFmtId="49" fontId="8" fillId="0" borderId="0">
      <alignment horizontal="center"/>
    </xf>
    <xf numFmtId="49" fontId="8" fillId="0" borderId="0">
      <alignment horizontal="right"/>
    </xf>
    <xf numFmtId="0" fontId="8" fillId="0" borderId="6">
      <alignment horizontal="left"/>
    </xf>
    <xf numFmtId="49" fontId="8" fillId="0" borderId="6"/>
    <xf numFmtId="0" fontId="8" fillId="0" borderId="6"/>
    <xf numFmtId="0" fontId="19" fillId="0" borderId="6"/>
    <xf numFmtId="0" fontId="8" fillId="0" borderId="32">
      <alignment horizontal="left" wrapText="1"/>
    </xf>
    <xf numFmtId="49" fontId="8" fillId="0" borderId="22">
      <alignment horizontal="center" wrapText="1"/>
    </xf>
    <xf numFmtId="4" fontId="8" fillId="0" borderId="33">
      <alignment horizontal="right"/>
    </xf>
    <xf numFmtId="4" fontId="8" fillId="0" borderId="34">
      <alignment horizontal="right"/>
    </xf>
    <xf numFmtId="0" fontId="8" fillId="0" borderId="35">
      <alignment horizontal="left" wrapText="1"/>
    </xf>
    <xf numFmtId="49" fontId="8" fillId="0" borderId="30">
      <alignment horizontal="center" wrapText="1"/>
    </xf>
    <xf numFmtId="49" fontId="8" fillId="0" borderId="23">
      <alignment horizontal="center"/>
    </xf>
    <xf numFmtId="0" fontId="8" fillId="0" borderId="34">
      <alignment horizontal="left" wrapText="1" indent="2"/>
    </xf>
    <xf numFmtId="49" fontId="8" fillId="0" borderId="36">
      <alignment horizontal="center"/>
    </xf>
    <xf numFmtId="49" fontId="8" fillId="0" borderId="33">
      <alignment horizontal="center"/>
    </xf>
    <xf numFmtId="0" fontId="8" fillId="0" borderId="15">
      <alignment horizontal="left" wrapText="1" indent="2"/>
    </xf>
    <xf numFmtId="0" fontId="8" fillId="0" borderId="16"/>
    <xf numFmtId="0" fontId="8" fillId="0" borderId="37"/>
    <xf numFmtId="0" fontId="3" fillId="0" borderId="38">
      <alignment horizontal="left" wrapText="1"/>
    </xf>
    <xf numFmtId="0" fontId="8" fillId="0" borderId="39">
      <alignment horizontal="center" wrapText="1"/>
    </xf>
    <xf numFmtId="49" fontId="8" fillId="0" borderId="40">
      <alignment horizontal="center" wrapText="1"/>
    </xf>
    <xf numFmtId="4" fontId="8" fillId="0" borderId="22">
      <alignment horizontal="right"/>
    </xf>
    <xf numFmtId="4" fontId="8" fillId="0" borderId="41">
      <alignment horizontal="right"/>
    </xf>
    <xf numFmtId="0" fontId="3" fillId="0" borderId="13">
      <alignment horizontal="left" wrapText="1"/>
    </xf>
    <xf numFmtId="0" fontId="19" fillId="0" borderId="19"/>
    <xf numFmtId="0" fontId="19" fillId="0" borderId="17"/>
    <xf numFmtId="0" fontId="8" fillId="0" borderId="0">
      <alignment horizontal="center" wrapText="1"/>
    </xf>
    <xf numFmtId="0" fontId="3" fillId="0" borderId="0">
      <alignment horizontal="center"/>
    </xf>
    <xf numFmtId="0" fontId="3" fillId="0" borderId="6"/>
    <xf numFmtId="49" fontId="8" fillId="0" borderId="6">
      <alignment horizontal="left"/>
    </xf>
    <xf numFmtId="0" fontId="8" fillId="0" borderId="25">
      <alignment horizontal="left" wrapText="1"/>
    </xf>
    <xf numFmtId="0" fontId="8" fillId="0" borderId="29">
      <alignment horizontal="left" wrapText="1"/>
    </xf>
    <xf numFmtId="0" fontId="19" fillId="0" borderId="27"/>
    <xf numFmtId="0" fontId="19" fillId="0" borderId="28"/>
    <xf numFmtId="0" fontId="8" fillId="0" borderId="32">
      <alignment horizontal="left" wrapText="1" indent="1"/>
    </xf>
    <xf numFmtId="49" fontId="8" fillId="0" borderId="36">
      <alignment horizontal="center" wrapText="1"/>
    </xf>
    <xf numFmtId="0" fontId="8" fillId="0" borderId="35">
      <alignment horizontal="left" wrapText="1" indent="1"/>
    </xf>
    <xf numFmtId="0" fontId="8" fillId="0" borderId="25">
      <alignment horizontal="left" wrapText="1" indent="2"/>
    </xf>
    <xf numFmtId="0" fontId="8" fillId="0" borderId="29">
      <alignment horizontal="left" wrapText="1" indent="2"/>
    </xf>
    <xf numFmtId="0" fontId="8" fillId="0" borderId="42">
      <alignment horizontal="left" wrapText="1" indent="2"/>
    </xf>
    <xf numFmtId="49" fontId="8" fillId="0" borderId="36">
      <alignment horizontal="center" shrinkToFit="1"/>
    </xf>
    <xf numFmtId="49" fontId="8" fillId="0" borderId="33">
      <alignment horizontal="center" shrinkToFit="1"/>
    </xf>
    <xf numFmtId="0" fontId="8" fillId="0" borderId="35">
      <alignment horizontal="left" wrapText="1" indent="2"/>
    </xf>
    <xf numFmtId="0" fontId="3" fillId="0" borderId="43">
      <alignment horizontal="center" vertical="center" textRotation="90" wrapText="1"/>
    </xf>
    <xf numFmtId="0" fontId="8" fillId="0" borderId="4">
      <alignment horizontal="center" vertical="top" wrapText="1"/>
    </xf>
    <xf numFmtId="0" fontId="8" fillId="0" borderId="4">
      <alignment horizontal="center" vertical="top"/>
    </xf>
    <xf numFmtId="0" fontId="8" fillId="0" borderId="4">
      <alignment horizontal="center" vertical="top"/>
    </xf>
    <xf numFmtId="49" fontId="8" fillId="0" borderId="4">
      <alignment horizontal="center" vertical="top" wrapText="1"/>
    </xf>
    <xf numFmtId="0" fontId="8" fillId="0" borderId="4">
      <alignment horizontal="center" vertical="top" wrapText="1"/>
    </xf>
    <xf numFmtId="0" fontId="3" fillId="0" borderId="44"/>
    <xf numFmtId="49" fontId="3" fillId="0" borderId="21">
      <alignment horizontal="center"/>
    </xf>
    <xf numFmtId="0" fontId="23" fillId="0" borderId="12"/>
    <xf numFmtId="49" fontId="24" fillId="0" borderId="45">
      <alignment horizontal="left" vertical="center" wrapText="1"/>
    </xf>
    <xf numFmtId="49" fontId="3" fillId="0" borderId="30">
      <alignment horizontal="center" vertical="center" wrapText="1"/>
    </xf>
    <xf numFmtId="49" fontId="8" fillId="0" borderId="46">
      <alignment horizontal="left" vertical="center" wrapText="1" indent="2"/>
    </xf>
    <xf numFmtId="49" fontId="8" fillId="0" borderId="26">
      <alignment horizontal="center" vertical="center" wrapText="1"/>
    </xf>
    <xf numFmtId="0" fontId="8" fillId="0" borderId="27"/>
    <xf numFmtId="4" fontId="8" fillId="0" borderId="27">
      <alignment horizontal="right"/>
    </xf>
    <xf numFmtId="4" fontId="8" fillId="0" borderId="28">
      <alignment horizontal="right"/>
    </xf>
    <xf numFmtId="49" fontId="8" fillId="0" borderId="42">
      <alignment horizontal="left" vertical="center" wrapText="1" indent="3"/>
    </xf>
    <xf numFmtId="49" fontId="8" fillId="0" borderId="36">
      <alignment horizontal="center" vertical="center" wrapText="1"/>
    </xf>
    <xf numFmtId="49" fontId="8" fillId="0" borderId="45">
      <alignment horizontal="left" vertical="center" wrapText="1" indent="3"/>
    </xf>
    <xf numFmtId="49" fontId="8" fillId="0" borderId="30">
      <alignment horizontal="center" vertical="center" wrapText="1"/>
    </xf>
    <xf numFmtId="49" fontId="8" fillId="0" borderId="47">
      <alignment horizontal="left" vertical="center" wrapText="1" indent="3"/>
    </xf>
    <xf numFmtId="0" fontId="24" fillId="0" borderId="44">
      <alignment horizontal="left" vertical="center" wrapText="1"/>
    </xf>
    <xf numFmtId="49" fontId="8" fillId="0" borderId="48">
      <alignment horizontal="center" vertical="center" wrapText="1"/>
    </xf>
    <xf numFmtId="4" fontId="8" fillId="0" borderId="8">
      <alignment horizontal="right"/>
    </xf>
    <xf numFmtId="4" fontId="8" fillId="0" borderId="49">
      <alignment horizontal="right"/>
    </xf>
    <xf numFmtId="0" fontId="3" fillId="0" borderId="17">
      <alignment horizontal="center" vertical="center" textRotation="90" wrapText="1"/>
    </xf>
    <xf numFmtId="49" fontId="8" fillId="0" borderId="17">
      <alignment horizontal="left" vertical="center" wrapText="1" indent="3"/>
    </xf>
    <xf numFmtId="49" fontId="8" fillId="0" borderId="19">
      <alignment horizontal="center" vertical="center" wrapText="1"/>
    </xf>
    <xf numFmtId="4" fontId="8" fillId="0" borderId="19">
      <alignment horizontal="right"/>
    </xf>
    <xf numFmtId="0" fontId="8" fillId="0" borderId="0">
      <alignment vertical="center"/>
    </xf>
    <xf numFmtId="49" fontId="8" fillId="0" borderId="0">
      <alignment horizontal="left" vertical="center" wrapText="1" indent="3"/>
    </xf>
    <xf numFmtId="49" fontId="8" fillId="0" borderId="0">
      <alignment horizontal="center" vertical="center" wrapText="1"/>
    </xf>
    <xf numFmtId="4" fontId="8" fillId="0" borderId="0">
      <alignment horizontal="right" shrinkToFit="1"/>
    </xf>
    <xf numFmtId="0" fontId="3" fillId="0" borderId="6">
      <alignment horizontal="center" vertical="center" textRotation="90" wrapText="1"/>
    </xf>
    <xf numFmtId="49" fontId="8" fillId="0" borderId="6">
      <alignment horizontal="left" vertical="center" wrapText="1" indent="3"/>
    </xf>
    <xf numFmtId="49" fontId="8" fillId="0" borderId="6">
      <alignment horizontal="center" vertical="center" wrapText="1"/>
    </xf>
    <xf numFmtId="4" fontId="8" fillId="0" borderId="6">
      <alignment horizontal="right"/>
    </xf>
    <xf numFmtId="49" fontId="3" fillId="0" borderId="21">
      <alignment horizontal="center" vertical="center" wrapText="1"/>
    </xf>
    <xf numFmtId="0" fontId="8" fillId="0" borderId="28"/>
    <xf numFmtId="0" fontId="3" fillId="0" borderId="17">
      <alignment horizontal="center" vertical="center" textRotation="90"/>
    </xf>
    <xf numFmtId="0" fontId="3" fillId="0" borderId="6">
      <alignment horizontal="center" vertical="center" textRotation="90"/>
    </xf>
    <xf numFmtId="0" fontId="3" fillId="0" borderId="43">
      <alignment horizontal="center" vertical="center" textRotation="90"/>
    </xf>
    <xf numFmtId="49" fontId="24" fillId="0" borderId="44">
      <alignment horizontal="left" vertical="center" wrapText="1"/>
    </xf>
    <xf numFmtId="0" fontId="3" fillId="0" borderId="4">
      <alignment horizontal="center" vertical="center" textRotation="90"/>
    </xf>
    <xf numFmtId="0" fontId="3" fillId="0" borderId="21">
      <alignment horizontal="center" vertical="center"/>
    </xf>
    <xf numFmtId="0" fontId="8" fillId="0" borderId="45">
      <alignment horizontal="left" vertical="center" wrapText="1"/>
    </xf>
    <xf numFmtId="0" fontId="8" fillId="0" borderId="26">
      <alignment horizontal="center" vertical="center"/>
    </xf>
    <xf numFmtId="0" fontId="8" fillId="0" borderId="36">
      <alignment horizontal="center" vertical="center"/>
    </xf>
    <xf numFmtId="0" fontId="8" fillId="0" borderId="30">
      <alignment horizontal="center" vertical="center"/>
    </xf>
    <xf numFmtId="0" fontId="8" fillId="0" borderId="47">
      <alignment horizontal="left" vertical="center" wrapText="1"/>
    </xf>
    <xf numFmtId="0" fontId="3" fillId="0" borderId="30">
      <alignment horizontal="center" vertical="center"/>
    </xf>
    <xf numFmtId="0" fontId="8" fillId="0" borderId="48">
      <alignment horizontal="center" vertical="center"/>
    </xf>
    <xf numFmtId="49" fontId="3" fillId="0" borderId="21">
      <alignment horizontal="center" vertical="center"/>
    </xf>
    <xf numFmtId="49" fontId="8" fillId="0" borderId="45">
      <alignment horizontal="left" vertical="center" wrapText="1"/>
    </xf>
    <xf numFmtId="49" fontId="8" fillId="0" borderId="26">
      <alignment horizontal="center" vertical="center"/>
    </xf>
    <xf numFmtId="49" fontId="8" fillId="0" borderId="36">
      <alignment horizontal="center" vertical="center"/>
    </xf>
    <xf numFmtId="49" fontId="8" fillId="0" borderId="30">
      <alignment horizontal="center" vertical="center"/>
    </xf>
    <xf numFmtId="49" fontId="8" fillId="0" borderId="47">
      <alignment horizontal="left" vertical="center" wrapText="1"/>
    </xf>
    <xf numFmtId="49" fontId="8" fillId="0" borderId="48">
      <alignment horizontal="center" vertical="center"/>
    </xf>
    <xf numFmtId="49" fontId="8" fillId="0" borderId="6">
      <alignment horizontal="center"/>
    </xf>
    <xf numFmtId="0" fontId="8" fillId="0" borderId="6">
      <alignment horizontal="center"/>
    </xf>
    <xf numFmtId="49" fontId="8" fillId="0" borderId="0">
      <alignment horizontal="left"/>
    </xf>
    <xf numFmtId="0" fontId="8" fillId="0" borderId="17">
      <alignment horizontal="center"/>
    </xf>
    <xf numFmtId="49" fontId="8" fillId="0" borderId="17">
      <alignment horizontal="center"/>
    </xf>
    <xf numFmtId="0" fontId="8" fillId="0" borderId="0">
      <alignment horizontal="center"/>
    </xf>
    <xf numFmtId="49" fontId="8" fillId="0" borderId="6"/>
    <xf numFmtId="0" fontId="25" fillId="0" borderId="6">
      <alignment wrapText="1"/>
    </xf>
    <xf numFmtId="0" fontId="25" fillId="0" borderId="4">
      <alignment wrapText="1"/>
    </xf>
    <xf numFmtId="0" fontId="25" fillId="0" borderId="17">
      <alignment wrapText="1"/>
    </xf>
    <xf numFmtId="0" fontId="8" fillId="0" borderId="17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8" borderId="0"/>
    <xf numFmtId="0" fontId="19" fillId="8" borderId="6"/>
    <xf numFmtId="0" fontId="19" fillId="8" borderId="16"/>
    <xf numFmtId="0" fontId="19" fillId="8" borderId="17"/>
    <xf numFmtId="0" fontId="19" fillId="8" borderId="50"/>
    <xf numFmtId="0" fontId="19" fillId="8" borderId="51"/>
    <xf numFmtId="0" fontId="19" fillId="8" borderId="52"/>
    <xf numFmtId="0" fontId="19" fillId="8" borderId="53"/>
    <xf numFmtId="0" fontId="19" fillId="8" borderId="19"/>
    <xf numFmtId="0" fontId="19" fillId="8" borderId="31"/>
    <xf numFmtId="0" fontId="7" fillId="0" borderId="0"/>
    <xf numFmtId="0" fontId="3" fillId="0" borderId="0"/>
    <xf numFmtId="0" fontId="17" fillId="0" borderId="0">
      <alignment horizontal="center" wrapText="1"/>
    </xf>
    <xf numFmtId="0" fontId="17" fillId="0" borderId="0">
      <alignment horizontal="center" wrapText="1"/>
    </xf>
    <xf numFmtId="0" fontId="18" fillId="0" borderId="0"/>
    <xf numFmtId="0" fontId="19" fillId="0" borderId="0"/>
    <xf numFmtId="0" fontId="17" fillId="0" borderId="0">
      <alignment horizontal="left" wrapText="1"/>
    </xf>
    <xf numFmtId="0" fontId="20" fillId="0" borderId="0"/>
    <xf numFmtId="0" fontId="8" fillId="0" borderId="0">
      <alignment horizontal="left"/>
    </xf>
    <xf numFmtId="0" fontId="21" fillId="0" borderId="0">
      <alignment horizontal="center" vertical="top"/>
    </xf>
    <xf numFmtId="49" fontId="19" fillId="0" borderId="0"/>
    <xf numFmtId="49" fontId="8" fillId="0" borderId="0">
      <alignment horizontal="right"/>
    </xf>
    <xf numFmtId="0" fontId="8" fillId="0" borderId="0"/>
    <xf numFmtId="0" fontId="8" fillId="0" borderId="0">
      <alignment horizontal="center"/>
    </xf>
    <xf numFmtId="49" fontId="8" fillId="0" borderId="0"/>
    <xf numFmtId="0" fontId="8" fillId="0" borderId="0">
      <alignment horizontal="right"/>
    </xf>
    <xf numFmtId="0" fontId="23" fillId="0" borderId="0"/>
    <xf numFmtId="0" fontId="8" fillId="7" borderId="0"/>
    <xf numFmtId="0" fontId="8" fillId="0" borderId="0">
      <alignment horizontal="left" wrapText="1"/>
    </xf>
    <xf numFmtId="49" fontId="8" fillId="0" borderId="0">
      <alignment horizontal="center" wrapText="1"/>
    </xf>
    <xf numFmtId="49" fontId="8" fillId="0" borderId="0">
      <alignment horizontal="center"/>
    </xf>
    <xf numFmtId="49" fontId="8" fillId="0" borderId="0">
      <alignment horizontal="right"/>
    </xf>
    <xf numFmtId="0" fontId="8" fillId="0" borderId="0">
      <alignment horizontal="center" wrapText="1"/>
    </xf>
    <xf numFmtId="0" fontId="3" fillId="0" borderId="0">
      <alignment horizontal="center"/>
    </xf>
    <xf numFmtId="0" fontId="8" fillId="0" borderId="0">
      <alignment vertical="center"/>
    </xf>
    <xf numFmtId="49" fontId="8" fillId="0" borderId="0">
      <alignment horizontal="left" vertical="center" wrapText="1" indent="3"/>
    </xf>
    <xf numFmtId="49" fontId="8" fillId="0" borderId="0">
      <alignment horizontal="center" vertical="center" wrapText="1"/>
    </xf>
    <xf numFmtId="4" fontId="8" fillId="0" borderId="0">
      <alignment horizontal="right" shrinkToFit="1"/>
    </xf>
    <xf numFmtId="49" fontId="8" fillId="0" borderId="0">
      <alignment horizontal="left"/>
    </xf>
    <xf numFmtId="0" fontId="8" fillId="0" borderId="0">
      <alignment horizontal="center"/>
    </xf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8" borderId="0"/>
  </cellStyleXfs>
  <cellXfs count="58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64" fontId="0" fillId="3" borderId="0" xfId="0" applyNumberFormat="1" applyFill="1"/>
    <xf numFmtId="0" fontId="0" fillId="3" borderId="0" xfId="0" applyFill="1"/>
    <xf numFmtId="164" fontId="2" fillId="2" borderId="3" xfId="0" applyNumberFormat="1" applyFont="1" applyFill="1" applyBorder="1" applyAlignment="1">
      <alignment horizontal="center" vertical="center" wrapText="1" shrinkToFit="1"/>
    </xf>
    <xf numFmtId="165" fontId="0" fillId="3" borderId="0" xfId="0" applyNumberFormat="1" applyFill="1"/>
    <xf numFmtId="164" fontId="0" fillId="0" borderId="0" xfId="0" applyNumberFormat="1"/>
    <xf numFmtId="0" fontId="4" fillId="0" borderId="0" xfId="0" applyFont="1"/>
    <xf numFmtId="0" fontId="2" fillId="2" borderId="0" xfId="0" applyFont="1" applyFill="1" applyAlignment="1"/>
    <xf numFmtId="0" fontId="5" fillId="0" borderId="0" xfId="0" applyFont="1"/>
    <xf numFmtId="0" fontId="6" fillId="0" borderId="0" xfId="0" applyFont="1"/>
    <xf numFmtId="166" fontId="8" fillId="5" borderId="0" xfId="1" applyNumberFormat="1" applyFont="1" applyFill="1" applyBorder="1" applyAlignment="1" applyProtection="1">
      <alignment horizontal="right" vertical="center"/>
    </xf>
    <xf numFmtId="0" fontId="0" fillId="0" borderId="0" xfId="0" applyBorder="1"/>
    <xf numFmtId="2" fontId="6" fillId="0" borderId="0" xfId="0" applyNumberFormat="1" applyFont="1" applyBorder="1"/>
    <xf numFmtId="164" fontId="2" fillId="2" borderId="0" xfId="0" applyNumberFormat="1" applyFont="1" applyFill="1" applyAlignment="1"/>
    <xf numFmtId="0" fontId="9" fillId="0" borderId="0" xfId="0" applyFont="1" applyAlignment="1">
      <alignment horizontal="right" vertical="center"/>
    </xf>
    <xf numFmtId="43" fontId="0" fillId="0" borderId="0" xfId="0" applyNumberFormat="1" applyBorder="1"/>
    <xf numFmtId="4" fontId="9" fillId="0" borderId="0" xfId="0" applyNumberFormat="1" applyFont="1" applyBorder="1"/>
    <xf numFmtId="4" fontId="0" fillId="0" borderId="0" xfId="0" applyNumberFormat="1" applyBorder="1"/>
    <xf numFmtId="167" fontId="10" fillId="6" borderId="0" xfId="0" applyNumberFormat="1" applyFont="1" applyFill="1" applyBorder="1" applyAlignment="1">
      <alignment horizontal="right" vertical="center"/>
    </xf>
    <xf numFmtId="4" fontId="0" fillId="0" borderId="0" xfId="0" applyNumberFormat="1"/>
    <xf numFmtId="0" fontId="0" fillId="0" borderId="0" xfId="0" applyAlignment="1">
      <alignment horizontal="right"/>
    </xf>
    <xf numFmtId="165" fontId="5" fillId="3" borderId="0" xfId="0" applyNumberFormat="1" applyFont="1" applyFill="1"/>
    <xf numFmtId="164" fontId="5" fillId="0" borderId="0" xfId="0" applyNumberFormat="1" applyFont="1"/>
    <xf numFmtId="0" fontId="5" fillId="3" borderId="0" xfId="0" applyFont="1" applyFill="1"/>
    <xf numFmtId="165" fontId="0" fillId="0" borderId="0" xfId="0" applyNumberFormat="1" applyAlignment="1">
      <alignment horizontal="right"/>
    </xf>
    <xf numFmtId="164" fontId="9" fillId="0" borderId="0" xfId="0" applyNumberFormat="1" applyFont="1"/>
    <xf numFmtId="165" fontId="0" fillId="0" borderId="0" xfId="0" applyNumberFormat="1"/>
    <xf numFmtId="164" fontId="4" fillId="2" borderId="1" xfId="0" applyNumberFormat="1" applyFont="1" applyFill="1" applyBorder="1" applyAlignment="1">
      <alignment horizontal="center" vertical="center" wrapText="1" shrinkToFit="1"/>
    </xf>
    <xf numFmtId="164" fontId="4" fillId="4" borderId="1" xfId="0" applyNumberFormat="1" applyFont="1" applyFill="1" applyBorder="1" applyAlignment="1">
      <alignment horizontal="center" vertical="center" wrapText="1" shrinkToFit="1"/>
    </xf>
    <xf numFmtId="164" fontId="13" fillId="3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49" fontId="14" fillId="3" borderId="1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vertical="center" wrapText="1"/>
    </xf>
    <xf numFmtId="49" fontId="26" fillId="2" borderId="1" xfId="0" applyNumberFormat="1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9" borderId="1" xfId="0" applyNumberFormat="1" applyFont="1" applyFill="1" applyBorder="1" applyAlignment="1">
      <alignment horizontal="center" vertical="center" wrapText="1" shrinkToFit="1"/>
    </xf>
    <xf numFmtId="0" fontId="4" fillId="2" borderId="0" xfId="0" applyFont="1" applyFill="1" applyBorder="1" applyAlignment="1">
      <alignment horizontal="right" vertical="center" wrapText="1"/>
    </xf>
    <xf numFmtId="49" fontId="14" fillId="3" borderId="1" xfId="0" applyNumberFormat="1" applyFont="1" applyFill="1" applyBorder="1" applyAlignment="1">
      <alignment horizontal="center" vertical="center" wrapText="1" shrinkToFit="1"/>
    </xf>
    <xf numFmtId="168" fontId="4" fillId="0" borderId="1" xfId="2" applyNumberFormat="1" applyFont="1" applyFill="1" applyBorder="1" applyAlignment="1" applyProtection="1">
      <alignment horizontal="left" wrapText="1"/>
      <protection hidden="1"/>
    </xf>
    <xf numFmtId="0" fontId="4" fillId="2" borderId="1" xfId="0" applyFont="1" applyFill="1" applyBorder="1" applyAlignment="1">
      <alignment horizontal="center"/>
    </xf>
    <xf numFmtId="0" fontId="4" fillId="2" borderId="1" xfId="197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169" fontId="4" fillId="2" borderId="1" xfId="0" applyNumberFormat="1" applyFont="1" applyFill="1" applyBorder="1" applyAlignment="1">
      <alignment horizontal="center" vertical="center" wrapText="1" shrinkToFit="1"/>
    </xf>
    <xf numFmtId="0" fontId="13" fillId="3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/>
    <xf numFmtId="0" fontId="13" fillId="0" borderId="1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</cellXfs>
  <cellStyles count="233">
    <cellStyle name="br" xfId="184"/>
    <cellStyle name="br 2" xfId="229"/>
    <cellStyle name="col" xfId="183"/>
    <cellStyle name="col 2" xfId="228"/>
    <cellStyle name="style0" xfId="185"/>
    <cellStyle name="style0 2" xfId="230"/>
    <cellStyle name="td" xfId="186"/>
    <cellStyle name="td 2" xfId="231"/>
    <cellStyle name="tr" xfId="182"/>
    <cellStyle name="tr 2" xfId="227"/>
    <cellStyle name="xl100" xfId="68"/>
    <cellStyle name="xl100 2" xfId="217"/>
    <cellStyle name="xl101" xfId="75"/>
    <cellStyle name="xl102" xfId="89"/>
    <cellStyle name="xl103" xfId="83"/>
    <cellStyle name="xl104" xfId="71"/>
    <cellStyle name="xl105" xfId="76"/>
    <cellStyle name="xl106" xfId="90"/>
    <cellStyle name="xl107" xfId="69"/>
    <cellStyle name="xl107 2" xfId="218"/>
    <cellStyle name="xl108" xfId="77"/>
    <cellStyle name="xl109" xfId="80"/>
    <cellStyle name="xl110" xfId="91"/>
    <cellStyle name="xl111" xfId="78"/>
    <cellStyle name="xl112" xfId="92"/>
    <cellStyle name="xl113" xfId="84"/>
    <cellStyle name="xl114" xfId="94"/>
    <cellStyle name="xl115" xfId="72"/>
    <cellStyle name="xl116" xfId="73"/>
    <cellStyle name="xl117" xfId="96"/>
    <cellStyle name="xl117 2" xfId="220"/>
    <cellStyle name="xl118" xfId="97"/>
    <cellStyle name="xl119" xfId="99"/>
    <cellStyle name="xl120" xfId="103"/>
    <cellStyle name="xl121" xfId="106"/>
    <cellStyle name="xl122" xfId="196"/>
    <cellStyle name="xl123" xfId="108"/>
    <cellStyle name="xl124" xfId="95"/>
    <cellStyle name="xl124 2" xfId="219"/>
    <cellStyle name="xl125" xfId="98"/>
    <cellStyle name="xl126" xfId="104"/>
    <cellStyle name="xl127" xfId="109"/>
    <cellStyle name="xl128" xfId="110"/>
    <cellStyle name="xl129" xfId="100"/>
    <cellStyle name="xl130" xfId="105"/>
    <cellStyle name="xl131" xfId="107"/>
    <cellStyle name="xl132" xfId="111"/>
    <cellStyle name="xl133" xfId="101"/>
    <cellStyle name="xl134" xfId="102"/>
    <cellStyle name="xl135" xfId="112"/>
    <cellStyle name="xl136" xfId="137"/>
    <cellStyle name="xl137" xfId="141"/>
    <cellStyle name="xl137 2" xfId="221"/>
    <cellStyle name="xl138" xfId="145"/>
    <cellStyle name="xl139" xfId="151"/>
    <cellStyle name="xl140" xfId="152"/>
    <cellStyle name="xl141" xfId="153"/>
    <cellStyle name="xl142" xfId="155"/>
    <cellStyle name="xl143" xfId="178"/>
    <cellStyle name="xl144" xfId="179"/>
    <cellStyle name="xl145" xfId="180"/>
    <cellStyle name="xl146" xfId="113"/>
    <cellStyle name="xl147" xfId="118"/>
    <cellStyle name="xl148" xfId="121"/>
    <cellStyle name="xl149" xfId="123"/>
    <cellStyle name="xl150" xfId="128"/>
    <cellStyle name="xl151" xfId="130"/>
    <cellStyle name="xl152" xfId="132"/>
    <cellStyle name="xl153" xfId="133"/>
    <cellStyle name="xl154" xfId="138"/>
    <cellStyle name="xl155" xfId="142"/>
    <cellStyle name="xl155 2" xfId="222"/>
    <cellStyle name="xl156" xfId="146"/>
    <cellStyle name="xl157" xfId="154"/>
    <cellStyle name="xl158" xfId="157"/>
    <cellStyle name="xl159" xfId="161"/>
    <cellStyle name="xl160" xfId="165"/>
    <cellStyle name="xl161" xfId="169"/>
    <cellStyle name="xl162" xfId="119"/>
    <cellStyle name="xl163" xfId="122"/>
    <cellStyle name="xl164" xfId="124"/>
    <cellStyle name="xl165" xfId="129"/>
    <cellStyle name="xl166" xfId="131"/>
    <cellStyle name="xl167" xfId="134"/>
    <cellStyle name="xl168" xfId="139"/>
    <cellStyle name="xl169" xfId="143"/>
    <cellStyle name="xl169 2" xfId="223"/>
    <cellStyle name="xl170" xfId="147"/>
    <cellStyle name="xl171" xfId="149"/>
    <cellStyle name="xl172" xfId="156"/>
    <cellStyle name="xl173" xfId="158"/>
    <cellStyle name="xl174" xfId="159"/>
    <cellStyle name="xl175" xfId="160"/>
    <cellStyle name="xl176" xfId="162"/>
    <cellStyle name="xl177" xfId="163"/>
    <cellStyle name="xl178" xfId="164"/>
    <cellStyle name="xl179" xfId="166"/>
    <cellStyle name="xl180" xfId="167"/>
    <cellStyle name="xl181" xfId="168"/>
    <cellStyle name="xl182" xfId="170"/>
    <cellStyle name="xl183" xfId="171"/>
    <cellStyle name="xl184" xfId="174"/>
    <cellStyle name="xl185" xfId="176"/>
    <cellStyle name="xl185 2" xfId="226"/>
    <cellStyle name="xl186" xfId="177"/>
    <cellStyle name="xl187" xfId="114"/>
    <cellStyle name="xl188" xfId="116"/>
    <cellStyle name="xl189" xfId="125"/>
    <cellStyle name="xl190" xfId="135"/>
    <cellStyle name="xl191" xfId="140"/>
    <cellStyle name="xl192" xfId="144"/>
    <cellStyle name="xl192 2" xfId="224"/>
    <cellStyle name="xl193" xfId="148"/>
    <cellStyle name="xl194" xfId="181"/>
    <cellStyle name="xl195" xfId="117"/>
    <cellStyle name="xl196" xfId="172"/>
    <cellStyle name="xl197" xfId="175"/>
    <cellStyle name="xl198" xfId="173"/>
    <cellStyle name="xl198 2" xfId="225"/>
    <cellStyle name="xl199" xfId="126"/>
    <cellStyle name="xl200" xfId="115"/>
    <cellStyle name="xl201" xfId="127"/>
    <cellStyle name="xl202" xfId="136"/>
    <cellStyle name="xl203" xfId="150"/>
    <cellStyle name="xl204" xfId="120"/>
    <cellStyle name="xl21" xfId="187"/>
    <cellStyle name="xl21 2" xfId="232"/>
    <cellStyle name="xl22" xfId="8"/>
    <cellStyle name="xl22 2" xfId="198"/>
    <cellStyle name="xl23" xfId="15"/>
    <cellStyle name="xl23 2" xfId="204"/>
    <cellStyle name="xl24" xfId="19"/>
    <cellStyle name="xl24 2" xfId="205"/>
    <cellStyle name="xl25" xfId="26"/>
    <cellStyle name="xl25 2" xfId="209"/>
    <cellStyle name="xl26" xfId="41"/>
    <cellStyle name="xl26 2" xfId="213"/>
    <cellStyle name="xl27" xfId="13"/>
    <cellStyle name="xl27 2" xfId="202"/>
    <cellStyle name="xl28" xfId="188"/>
    <cellStyle name="xl29" xfId="43"/>
    <cellStyle name="xl30" xfId="45"/>
    <cellStyle name="xl31" xfId="189"/>
    <cellStyle name="xl32" xfId="47"/>
    <cellStyle name="xl33" xfId="53"/>
    <cellStyle name="xl34" xfId="58"/>
    <cellStyle name="xl35" xfId="190"/>
    <cellStyle name="xl36" xfId="9"/>
    <cellStyle name="xl36 2" xfId="199"/>
    <cellStyle name="xl37" xfId="20"/>
    <cellStyle name="xl37 2" xfId="206"/>
    <cellStyle name="xl38" xfId="33"/>
    <cellStyle name="xl39" xfId="35"/>
    <cellStyle name="xl40" xfId="37"/>
    <cellStyle name="xl41" xfId="191"/>
    <cellStyle name="xl42" xfId="48"/>
    <cellStyle name="xl43" xfId="54"/>
    <cellStyle name="xl44" xfId="59"/>
    <cellStyle name="xl45" xfId="192"/>
    <cellStyle name="xl46" xfId="62"/>
    <cellStyle name="xl47" xfId="27"/>
    <cellStyle name="xl47 2" xfId="210"/>
    <cellStyle name="xl48" xfId="38"/>
    <cellStyle name="xl49" xfId="30"/>
    <cellStyle name="xl49 2" xfId="211"/>
    <cellStyle name="xl50" xfId="49"/>
    <cellStyle name="xl51" xfId="55"/>
    <cellStyle name="xl52" xfId="60"/>
    <cellStyle name="xl53" xfId="44"/>
    <cellStyle name="xl54" xfId="46"/>
    <cellStyle name="xl55" xfId="193"/>
    <cellStyle name="xl56" xfId="50"/>
    <cellStyle name="xl57" xfId="63"/>
    <cellStyle name="xl58" xfId="65"/>
    <cellStyle name="xl58 2" xfId="214"/>
    <cellStyle name="xl59" xfId="10"/>
    <cellStyle name="xl59 2" xfId="200"/>
    <cellStyle name="xl60" xfId="3"/>
    <cellStyle name="xl60 2" xfId="16"/>
    <cellStyle name="xl61" xfId="21"/>
    <cellStyle name="xl62" xfId="28"/>
    <cellStyle name="xl63" xfId="11"/>
    <cellStyle name="xl64" xfId="17"/>
    <cellStyle name="xl65" xfId="22"/>
    <cellStyle name="xl66" xfId="29"/>
    <cellStyle name="xl67" xfId="32"/>
    <cellStyle name="xl68" xfId="34"/>
    <cellStyle name="xl69" xfId="36"/>
    <cellStyle name="xl70" xfId="39"/>
    <cellStyle name="xl71" xfId="40"/>
    <cellStyle name="xl72" xfId="42"/>
    <cellStyle name="xl73" xfId="12"/>
    <cellStyle name="xl73 2" xfId="201"/>
    <cellStyle name="xl74" xfId="18"/>
    <cellStyle name="xl75" xfId="23"/>
    <cellStyle name="xl76" xfId="51"/>
    <cellStyle name="xl77" xfId="56"/>
    <cellStyle name="xl78" xfId="52"/>
    <cellStyle name="xl79" xfId="57"/>
    <cellStyle name="xl80" xfId="61"/>
    <cellStyle name="xl81" xfId="194"/>
    <cellStyle name="xl82" xfId="64"/>
    <cellStyle name="xl83" xfId="14"/>
    <cellStyle name="xl83 2" xfId="203"/>
    <cellStyle name="xl84" xfId="24"/>
    <cellStyle name="xl84 2" xfId="207"/>
    <cellStyle name="xl85" xfId="31"/>
    <cellStyle name="xl85 2" xfId="212"/>
    <cellStyle name="xl86" xfId="25"/>
    <cellStyle name="xl86 2" xfId="208"/>
    <cellStyle name="xl87" xfId="66"/>
    <cellStyle name="xl87 2" xfId="215"/>
    <cellStyle name="xl88" xfId="70"/>
    <cellStyle name="xl89" xfId="74"/>
    <cellStyle name="xl90" xfId="85"/>
    <cellStyle name="xl91" xfId="87"/>
    <cellStyle name="xl92" xfId="81"/>
    <cellStyle name="xl93" xfId="67"/>
    <cellStyle name="xl93 2" xfId="216"/>
    <cellStyle name="xl94" xfId="79"/>
    <cellStyle name="xl95" xfId="86"/>
    <cellStyle name="xl96" xfId="88"/>
    <cellStyle name="xl97" xfId="195"/>
    <cellStyle name="xl98" xfId="82"/>
    <cellStyle name="xl99" xfId="93"/>
    <cellStyle name="Данные (только для чтения)" xfId="1"/>
    <cellStyle name="Обычный" xfId="0" builtinId="0"/>
    <cellStyle name="Обычный 2" xfId="2"/>
    <cellStyle name="Обычный 2 2" xfId="5"/>
    <cellStyle name="Обычный 3" xfId="7"/>
    <cellStyle name="Обычный 4" xfId="197"/>
    <cellStyle name="Обычный 5" xfId="4"/>
    <cellStyle name="Финансовый 2" xfId="6"/>
  </cellStyles>
  <dxfs count="0"/>
  <tableStyles count="0" defaultTableStyle="TableStyleMedium2" defaultPivotStyle="PivotStyleLight16"/>
  <colors>
    <mruColors>
      <color rgb="FFD5E3FF"/>
      <color rgb="FFE7E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tabSelected="1" view="pageBreakPreview" zoomScaleNormal="44" zoomScaleSheetLayoutView="100" workbookViewId="0">
      <pane xSplit="2" ySplit="6" topLeftCell="I7" activePane="bottomRight" state="frozen"/>
      <selection activeCell="P7" sqref="P7"/>
      <selection pane="topRight" activeCell="P7" sqref="P7"/>
      <selection pane="bottomLeft" activeCell="P7" sqref="P7"/>
      <selection pane="bottomRight" activeCell="R5" sqref="R5"/>
    </sheetView>
  </sheetViews>
  <sheetFormatPr defaultRowHeight="11.25" x14ac:dyDescent="0.2"/>
  <cols>
    <col min="1" max="1" width="24.1640625" customWidth="1"/>
    <col min="2" max="2" width="54.1640625" style="8" customWidth="1"/>
    <col min="3" max="3" width="22.1640625" style="8" customWidth="1"/>
    <col min="4" max="4" width="14" customWidth="1"/>
    <col min="5" max="5" width="15.5" customWidth="1"/>
    <col min="6" max="6" width="14.5" customWidth="1"/>
    <col min="7" max="7" width="15.5" customWidth="1"/>
    <col min="8" max="8" width="14.5" customWidth="1"/>
    <col min="9" max="9" width="16" customWidth="1"/>
    <col min="10" max="10" width="14.5" customWidth="1"/>
    <col min="11" max="11" width="15.6640625" customWidth="1"/>
    <col min="12" max="12" width="14.5" customWidth="1"/>
    <col min="13" max="13" width="15.33203125" customWidth="1"/>
    <col min="14" max="14" width="14.5" customWidth="1"/>
    <col min="15" max="15" width="15.5" customWidth="1"/>
    <col min="16" max="16" width="14.5" customWidth="1"/>
    <col min="17" max="17" width="15.6640625" customWidth="1"/>
    <col min="18" max="18" width="14.5" customWidth="1"/>
    <col min="19" max="19" width="21.1640625" customWidth="1"/>
    <col min="20" max="20" width="23.1640625" customWidth="1"/>
    <col min="21" max="21" width="12" bestFit="1" customWidth="1"/>
    <col min="22" max="22" width="14.6640625" bestFit="1" customWidth="1"/>
  </cols>
  <sheetData>
    <row r="1" spans="1:21" ht="46.5" customHeight="1" x14ac:dyDescent="0.2">
      <c r="A1" s="52" t="s">
        <v>188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</row>
    <row r="2" spans="1:21" ht="15.75" customHeight="1" x14ac:dyDescent="0.2">
      <c r="B2" s="1"/>
      <c r="C2" s="1"/>
      <c r="P2" s="27"/>
      <c r="T2" s="42" t="s">
        <v>0</v>
      </c>
    </row>
    <row r="3" spans="1:21" ht="69" customHeight="1" x14ac:dyDescent="0.2">
      <c r="A3" s="53" t="s">
        <v>127</v>
      </c>
      <c r="B3" s="53" t="s">
        <v>1</v>
      </c>
      <c r="C3" s="51" t="s">
        <v>124</v>
      </c>
      <c r="D3" s="51" t="s">
        <v>2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 t="s">
        <v>3</v>
      </c>
      <c r="T3" s="51" t="s">
        <v>187</v>
      </c>
    </row>
    <row r="4" spans="1:21" ht="24.75" customHeight="1" x14ac:dyDescent="0.2">
      <c r="A4" s="53"/>
      <c r="B4" s="53"/>
      <c r="C4" s="51"/>
      <c r="D4" s="55" t="s">
        <v>4</v>
      </c>
      <c r="E4" s="55"/>
      <c r="F4" s="55" t="s">
        <v>5</v>
      </c>
      <c r="G4" s="55"/>
      <c r="H4" s="55" t="s">
        <v>6</v>
      </c>
      <c r="I4" s="55"/>
      <c r="J4" s="55" t="s">
        <v>7</v>
      </c>
      <c r="K4" s="55"/>
      <c r="L4" s="55" t="s">
        <v>8</v>
      </c>
      <c r="M4" s="55"/>
      <c r="N4" s="55" t="s">
        <v>9</v>
      </c>
      <c r="O4" s="55"/>
      <c r="P4" s="55" t="s">
        <v>10</v>
      </c>
      <c r="Q4" s="55"/>
      <c r="R4" s="37" t="s">
        <v>123</v>
      </c>
      <c r="S4" s="51"/>
      <c r="T4" s="51"/>
    </row>
    <row r="5" spans="1:21" ht="25.5" customHeight="1" x14ac:dyDescent="0.2">
      <c r="A5" s="54"/>
      <c r="B5" s="54"/>
      <c r="C5" s="51"/>
      <c r="D5" s="38" t="s">
        <v>247</v>
      </c>
      <c r="E5" s="38" t="s">
        <v>248</v>
      </c>
      <c r="F5" s="38" t="s">
        <v>247</v>
      </c>
      <c r="G5" s="38" t="s">
        <v>248</v>
      </c>
      <c r="H5" s="38" t="s">
        <v>247</v>
      </c>
      <c r="I5" s="38" t="s">
        <v>248</v>
      </c>
      <c r="J5" s="38" t="s">
        <v>247</v>
      </c>
      <c r="K5" s="38" t="s">
        <v>248</v>
      </c>
      <c r="L5" s="38" t="s">
        <v>247</v>
      </c>
      <c r="M5" s="38" t="s">
        <v>248</v>
      </c>
      <c r="N5" s="38" t="s">
        <v>247</v>
      </c>
      <c r="O5" s="38" t="s">
        <v>248</v>
      </c>
      <c r="P5" s="38" t="s">
        <v>247</v>
      </c>
      <c r="Q5" s="38" t="s">
        <v>248</v>
      </c>
      <c r="R5" s="38" t="s">
        <v>247</v>
      </c>
      <c r="S5" s="51"/>
      <c r="T5" s="51"/>
    </row>
    <row r="6" spans="1:21" ht="12.75" x14ac:dyDescent="0.2">
      <c r="A6" s="48">
        <v>1</v>
      </c>
      <c r="B6" s="48">
        <v>2</v>
      </c>
      <c r="C6" s="36">
        <v>3</v>
      </c>
      <c r="D6" s="36">
        <v>4</v>
      </c>
      <c r="E6" s="36">
        <v>5</v>
      </c>
      <c r="F6" s="36">
        <v>6</v>
      </c>
      <c r="G6" s="36">
        <v>7</v>
      </c>
      <c r="H6" s="36">
        <v>8</v>
      </c>
      <c r="I6" s="36">
        <v>9</v>
      </c>
      <c r="J6" s="36">
        <v>10</v>
      </c>
      <c r="K6" s="36">
        <v>11</v>
      </c>
      <c r="L6" s="36">
        <v>12</v>
      </c>
      <c r="M6" s="36">
        <v>13</v>
      </c>
      <c r="N6" s="36">
        <v>14</v>
      </c>
      <c r="O6" s="36">
        <v>15</v>
      </c>
      <c r="P6" s="36">
        <v>16</v>
      </c>
      <c r="Q6" s="36">
        <v>17</v>
      </c>
      <c r="R6" s="36">
        <v>18</v>
      </c>
      <c r="S6" s="36">
        <v>19</v>
      </c>
      <c r="T6" s="36">
        <v>20</v>
      </c>
    </row>
    <row r="7" spans="1:21" s="3" customFormat="1" ht="12" customHeight="1" x14ac:dyDescent="0.2">
      <c r="A7" s="47" t="s">
        <v>128</v>
      </c>
      <c r="B7" s="47" t="s">
        <v>125</v>
      </c>
      <c r="C7" s="30">
        <f>C8+C11+C13+C16+C20+C23+C24+C25+C26+C27+C28+C29+C30+C31</f>
        <v>55307040.799999997</v>
      </c>
      <c r="D7" s="30"/>
      <c r="E7" s="30">
        <f t="shared" ref="E7:T7" si="0">E8+E11+E13+E16+E20+E23+E24+E25+E26+E27+E28+E29+E30+E31</f>
        <v>55307040.799999997</v>
      </c>
      <c r="F7" s="30"/>
      <c r="G7" s="30">
        <f t="shared" si="0"/>
        <v>55307040.799999997</v>
      </c>
      <c r="H7" s="30">
        <f t="shared" si="0"/>
        <v>45.499999999970896</v>
      </c>
      <c r="I7" s="30">
        <f t="shared" si="0"/>
        <v>55307086.299999997</v>
      </c>
      <c r="J7" s="30"/>
      <c r="K7" s="30">
        <f t="shared" si="0"/>
        <v>55307086.299999997</v>
      </c>
      <c r="L7" s="30">
        <f t="shared" si="0"/>
        <v>1464.8000000000002</v>
      </c>
      <c r="M7" s="30">
        <f t="shared" si="0"/>
        <v>55308551.100000009</v>
      </c>
      <c r="N7" s="30">
        <f t="shared" si="0"/>
        <v>-5.4</v>
      </c>
      <c r="O7" s="30">
        <f t="shared" si="0"/>
        <v>55308545.70000001</v>
      </c>
      <c r="P7" s="30">
        <f t="shared" si="0"/>
        <v>2644486.4000000004</v>
      </c>
      <c r="Q7" s="30">
        <f t="shared" si="0"/>
        <v>57953032.100000001</v>
      </c>
      <c r="R7" s="30">
        <f t="shared" si="0"/>
        <v>2337.4699999949935</v>
      </c>
      <c r="S7" s="30">
        <f t="shared" si="0"/>
        <v>57955369.57</v>
      </c>
      <c r="T7" s="30">
        <f t="shared" si="0"/>
        <v>2648328.7699999954</v>
      </c>
      <c r="U7" s="2"/>
    </row>
    <row r="8" spans="1:21" s="3" customFormat="1" ht="18.75" customHeight="1" x14ac:dyDescent="0.2">
      <c r="A8" s="31" t="s">
        <v>132</v>
      </c>
      <c r="B8" s="34" t="s">
        <v>131</v>
      </c>
      <c r="C8" s="28">
        <f>C9+C10</f>
        <v>34839095.200000003</v>
      </c>
      <c r="D8" s="29"/>
      <c r="E8" s="28">
        <f t="shared" ref="E8:S8" si="1">E9+E10</f>
        <v>34839095.200000003</v>
      </c>
      <c r="F8" s="29"/>
      <c r="G8" s="28">
        <f t="shared" si="1"/>
        <v>34839095.200000003</v>
      </c>
      <c r="H8" s="29"/>
      <c r="I8" s="28">
        <f t="shared" si="1"/>
        <v>34839095.200000003</v>
      </c>
      <c r="J8" s="29">
        <f t="shared" si="1"/>
        <v>-564.5</v>
      </c>
      <c r="K8" s="28">
        <f t="shared" si="1"/>
        <v>34838530.700000003</v>
      </c>
      <c r="L8" s="29"/>
      <c r="M8" s="28">
        <f t="shared" si="1"/>
        <v>34838530.700000003</v>
      </c>
      <c r="N8" s="29"/>
      <c r="O8" s="28">
        <f t="shared" si="1"/>
        <v>34838530.700000003</v>
      </c>
      <c r="P8" s="29">
        <f t="shared" si="1"/>
        <v>2407569.6</v>
      </c>
      <c r="Q8" s="28">
        <f t="shared" si="1"/>
        <v>37246100.299999997</v>
      </c>
      <c r="R8" s="29">
        <f>R9+R10</f>
        <v>-132695.14000000432</v>
      </c>
      <c r="S8" s="28">
        <f t="shared" si="1"/>
        <v>37113405.159999996</v>
      </c>
      <c r="T8" s="41">
        <f>T9+T10</f>
        <v>2274309.9599999953</v>
      </c>
      <c r="U8" s="2"/>
    </row>
    <row r="9" spans="1:21" ht="12.75" x14ac:dyDescent="0.2">
      <c r="A9" s="31" t="s">
        <v>129</v>
      </c>
      <c r="B9" s="34" t="s">
        <v>11</v>
      </c>
      <c r="C9" s="28">
        <v>15092654.499999998</v>
      </c>
      <c r="D9" s="29"/>
      <c r="E9" s="28">
        <v>15092654.499999998</v>
      </c>
      <c r="F9" s="29"/>
      <c r="G9" s="28">
        <v>15092654.499999998</v>
      </c>
      <c r="H9" s="29"/>
      <c r="I9" s="28">
        <f>G9+H9</f>
        <v>15092654.499999998</v>
      </c>
      <c r="J9" s="29"/>
      <c r="K9" s="28">
        <f>I9+J9</f>
        <v>15092654.499999998</v>
      </c>
      <c r="L9" s="29"/>
      <c r="M9" s="28">
        <f>K9+L9</f>
        <v>15092654.499999998</v>
      </c>
      <c r="N9" s="29"/>
      <c r="O9" s="28">
        <f>M9+N9</f>
        <v>15092654.499999998</v>
      </c>
      <c r="P9" s="29">
        <v>1571079.6</v>
      </c>
      <c r="Q9" s="28">
        <f>O9+P9</f>
        <v>16663734.099999998</v>
      </c>
      <c r="R9" s="29">
        <v>318741.23000000045</v>
      </c>
      <c r="S9" s="28">
        <f>Q9+R9</f>
        <v>16982475.329999998</v>
      </c>
      <c r="T9" s="41">
        <f>S9-C9</f>
        <v>1889820.83</v>
      </c>
      <c r="U9" s="2"/>
    </row>
    <row r="10" spans="1:21" ht="15.75" customHeight="1" x14ac:dyDescent="0.2">
      <c r="A10" s="31" t="s">
        <v>130</v>
      </c>
      <c r="B10" s="34" t="s">
        <v>12</v>
      </c>
      <c r="C10" s="28">
        <v>19746440.700000003</v>
      </c>
      <c r="D10" s="29"/>
      <c r="E10" s="28">
        <v>19746440.700000003</v>
      </c>
      <c r="F10" s="29"/>
      <c r="G10" s="28">
        <v>19746440.700000003</v>
      </c>
      <c r="H10" s="29"/>
      <c r="I10" s="28">
        <f t="shared" ref="I10:I30" si="2">G10+H10</f>
        <v>19746440.700000003</v>
      </c>
      <c r="J10" s="29">
        <v>-564.5</v>
      </c>
      <c r="K10" s="28">
        <f t="shared" ref="K10:K30" si="3">I10+J10</f>
        <v>19745876.200000003</v>
      </c>
      <c r="L10" s="29"/>
      <c r="M10" s="28">
        <f t="shared" ref="M10:M30" si="4">K10+L10</f>
        <v>19745876.200000003</v>
      </c>
      <c r="N10" s="29"/>
      <c r="O10" s="28">
        <f t="shared" ref="O10:O30" si="5">M10+N10</f>
        <v>19745876.200000003</v>
      </c>
      <c r="P10" s="29">
        <v>836490</v>
      </c>
      <c r="Q10" s="28">
        <f t="shared" ref="Q10:Q30" si="6">O10+P10</f>
        <v>20582366.200000003</v>
      </c>
      <c r="R10" s="29">
        <v>-451436.37000000477</v>
      </c>
      <c r="S10" s="28">
        <f>Q10+R10</f>
        <v>20130929.829999998</v>
      </c>
      <c r="T10" s="41">
        <f>S10-C10</f>
        <v>384489.12999999523</v>
      </c>
      <c r="U10" s="2"/>
    </row>
    <row r="11" spans="1:21" ht="38.25" x14ac:dyDescent="0.2">
      <c r="A11" s="31" t="s">
        <v>134</v>
      </c>
      <c r="B11" s="32" t="s">
        <v>133</v>
      </c>
      <c r="C11" s="28">
        <f>C12</f>
        <v>4501409</v>
      </c>
      <c r="D11" s="29"/>
      <c r="E11" s="28">
        <f t="shared" ref="E11:S11" si="7">E12</f>
        <v>4501409</v>
      </c>
      <c r="F11" s="29"/>
      <c r="G11" s="28">
        <f t="shared" si="7"/>
        <v>4501409</v>
      </c>
      <c r="H11" s="29"/>
      <c r="I11" s="28">
        <f t="shared" si="7"/>
        <v>4501409</v>
      </c>
      <c r="J11" s="29"/>
      <c r="K11" s="28">
        <f t="shared" si="7"/>
        <v>4501409</v>
      </c>
      <c r="L11" s="29"/>
      <c r="M11" s="28">
        <f t="shared" si="7"/>
        <v>4501409</v>
      </c>
      <c r="N11" s="29"/>
      <c r="O11" s="28">
        <f t="shared" si="7"/>
        <v>4501409</v>
      </c>
      <c r="P11" s="29">
        <f t="shared" si="7"/>
        <v>209801</v>
      </c>
      <c r="Q11" s="28">
        <f t="shared" si="7"/>
        <v>4711210</v>
      </c>
      <c r="R11" s="29">
        <f>R12</f>
        <v>178737</v>
      </c>
      <c r="S11" s="28">
        <f t="shared" si="7"/>
        <v>4889947</v>
      </c>
      <c r="T11" s="41">
        <f>T12</f>
        <v>388538</v>
      </c>
      <c r="U11" s="2"/>
    </row>
    <row r="12" spans="1:21" ht="31.5" customHeight="1" x14ac:dyDescent="0.2">
      <c r="A12" s="31" t="s">
        <v>135</v>
      </c>
      <c r="B12" s="34" t="s">
        <v>13</v>
      </c>
      <c r="C12" s="28">
        <v>4501409</v>
      </c>
      <c r="D12" s="29"/>
      <c r="E12" s="28">
        <v>4501409</v>
      </c>
      <c r="F12" s="29"/>
      <c r="G12" s="28">
        <v>4501409</v>
      </c>
      <c r="H12" s="29"/>
      <c r="I12" s="28">
        <f t="shared" si="2"/>
        <v>4501409</v>
      </c>
      <c r="J12" s="29"/>
      <c r="K12" s="28">
        <f t="shared" si="3"/>
        <v>4501409</v>
      </c>
      <c r="L12" s="29"/>
      <c r="M12" s="28">
        <f t="shared" si="4"/>
        <v>4501409</v>
      </c>
      <c r="N12" s="29"/>
      <c r="O12" s="28">
        <f t="shared" si="5"/>
        <v>4501409</v>
      </c>
      <c r="P12" s="29">
        <v>209801</v>
      </c>
      <c r="Q12" s="28">
        <f t="shared" si="6"/>
        <v>4711210</v>
      </c>
      <c r="R12" s="29">
        <v>178737</v>
      </c>
      <c r="S12" s="28">
        <f>Q12+R12</f>
        <v>4889947</v>
      </c>
      <c r="T12" s="41">
        <f t="shared" ref="T12:T31" si="8">S12-C12</f>
        <v>388538</v>
      </c>
      <c r="U12" s="2"/>
    </row>
    <row r="13" spans="1:21" ht="15.75" customHeight="1" x14ac:dyDescent="0.2">
      <c r="A13" s="31" t="s">
        <v>137</v>
      </c>
      <c r="B13" s="34" t="s">
        <v>136</v>
      </c>
      <c r="C13" s="28">
        <f>C14+C15</f>
        <v>2962629.4</v>
      </c>
      <c r="D13" s="29"/>
      <c r="E13" s="28">
        <f t="shared" ref="E13:S13" si="9">E14+E15</f>
        <v>2962629.4</v>
      </c>
      <c r="F13" s="29"/>
      <c r="G13" s="28">
        <f t="shared" si="9"/>
        <v>2962629.4</v>
      </c>
      <c r="H13" s="29"/>
      <c r="I13" s="28">
        <f t="shared" si="9"/>
        <v>2962629.4</v>
      </c>
      <c r="J13" s="29"/>
      <c r="K13" s="28">
        <f t="shared" si="9"/>
        <v>2962629.4</v>
      </c>
      <c r="L13" s="29"/>
      <c r="M13" s="28">
        <f t="shared" si="9"/>
        <v>2962629.4</v>
      </c>
      <c r="N13" s="29"/>
      <c r="O13" s="28">
        <f t="shared" si="9"/>
        <v>2962629.4</v>
      </c>
      <c r="P13" s="29"/>
      <c r="Q13" s="28">
        <f t="shared" si="9"/>
        <v>2962629.4</v>
      </c>
      <c r="R13" s="29">
        <f>R14+R15</f>
        <v>361093.80000000028</v>
      </c>
      <c r="S13" s="28">
        <f t="shared" si="9"/>
        <v>3323723.2</v>
      </c>
      <c r="T13" s="41">
        <f>T14+T15</f>
        <v>361093.80000000028</v>
      </c>
      <c r="U13" s="2"/>
    </row>
    <row r="14" spans="1:21" ht="25.5" x14ac:dyDescent="0.2">
      <c r="A14" s="31" t="s">
        <v>138</v>
      </c>
      <c r="B14" s="34" t="s">
        <v>14</v>
      </c>
      <c r="C14" s="28">
        <v>2962629.4</v>
      </c>
      <c r="D14" s="29"/>
      <c r="E14" s="28">
        <v>2962629.4</v>
      </c>
      <c r="F14" s="29"/>
      <c r="G14" s="28">
        <v>2962629.4</v>
      </c>
      <c r="H14" s="29"/>
      <c r="I14" s="28">
        <f t="shared" si="2"/>
        <v>2962629.4</v>
      </c>
      <c r="J14" s="29"/>
      <c r="K14" s="28">
        <f t="shared" si="3"/>
        <v>2962629.4</v>
      </c>
      <c r="L14" s="29"/>
      <c r="M14" s="28">
        <f t="shared" si="4"/>
        <v>2962629.4</v>
      </c>
      <c r="N14" s="29"/>
      <c r="O14" s="28">
        <f t="shared" si="5"/>
        <v>2962629.4</v>
      </c>
      <c r="P14" s="29"/>
      <c r="Q14" s="28">
        <f t="shared" si="6"/>
        <v>2962629.4</v>
      </c>
      <c r="R14" s="29">
        <v>360988.50700000022</v>
      </c>
      <c r="S14" s="28">
        <f>Q14+R14</f>
        <v>3323617.9070000001</v>
      </c>
      <c r="T14" s="41">
        <f t="shared" si="8"/>
        <v>360988.50700000022</v>
      </c>
      <c r="U14" s="2"/>
    </row>
    <row r="15" spans="1:21" ht="12.75" x14ac:dyDescent="0.2">
      <c r="A15" s="31" t="s">
        <v>139</v>
      </c>
      <c r="B15" s="34" t="s">
        <v>15</v>
      </c>
      <c r="C15" s="28"/>
      <c r="D15" s="29"/>
      <c r="E15" s="28"/>
      <c r="F15" s="29"/>
      <c r="G15" s="28"/>
      <c r="H15" s="29"/>
      <c r="I15" s="28"/>
      <c r="J15" s="29"/>
      <c r="K15" s="28"/>
      <c r="L15" s="29"/>
      <c r="M15" s="28"/>
      <c r="N15" s="29"/>
      <c r="O15" s="28"/>
      <c r="P15" s="29"/>
      <c r="Q15" s="28"/>
      <c r="R15" s="29">
        <v>105.29300000006333</v>
      </c>
      <c r="S15" s="28">
        <f>Q15+R15</f>
        <v>105.29300000006333</v>
      </c>
      <c r="T15" s="41">
        <f t="shared" si="8"/>
        <v>105.29300000006333</v>
      </c>
      <c r="U15" s="2"/>
    </row>
    <row r="16" spans="1:21" ht="12.75" x14ac:dyDescent="0.2">
      <c r="A16" s="31" t="s">
        <v>141</v>
      </c>
      <c r="B16" s="40" t="s">
        <v>140</v>
      </c>
      <c r="C16" s="28">
        <f>C17+C18+C19</f>
        <v>11238130.6</v>
      </c>
      <c r="D16" s="29"/>
      <c r="E16" s="28">
        <f t="shared" ref="E16:S16" si="10">E17+E18+E19</f>
        <v>11238130.6</v>
      </c>
      <c r="F16" s="29"/>
      <c r="G16" s="28">
        <f t="shared" si="10"/>
        <v>11238130.6</v>
      </c>
      <c r="H16" s="29"/>
      <c r="I16" s="28">
        <f t="shared" si="10"/>
        <v>11238130.6</v>
      </c>
      <c r="J16" s="29"/>
      <c r="K16" s="28">
        <f t="shared" si="10"/>
        <v>11238130.6</v>
      </c>
      <c r="L16" s="29">
        <f t="shared" si="10"/>
        <v>-25336.5</v>
      </c>
      <c r="M16" s="28">
        <f t="shared" si="10"/>
        <v>11212794.1</v>
      </c>
      <c r="N16" s="29"/>
      <c r="O16" s="28">
        <f t="shared" si="10"/>
        <v>11212794.1</v>
      </c>
      <c r="P16" s="29"/>
      <c r="Q16" s="28">
        <f t="shared" si="10"/>
        <v>11212794.1</v>
      </c>
      <c r="R16" s="29">
        <f>R17+R18+R19</f>
        <v>-395697.70000000077</v>
      </c>
      <c r="S16" s="28">
        <f t="shared" si="10"/>
        <v>10817096.399999999</v>
      </c>
      <c r="T16" s="41">
        <f>T17+T18+T19</f>
        <v>-421034.20000000077</v>
      </c>
      <c r="U16" s="2"/>
    </row>
    <row r="17" spans="1:22" ht="12.75" x14ac:dyDescent="0.2">
      <c r="A17" s="31" t="s">
        <v>142</v>
      </c>
      <c r="B17" s="40" t="s">
        <v>16</v>
      </c>
      <c r="C17" s="28">
        <v>9023041</v>
      </c>
      <c r="D17" s="29"/>
      <c r="E17" s="28">
        <v>9023041</v>
      </c>
      <c r="F17" s="29"/>
      <c r="G17" s="28">
        <v>9023041</v>
      </c>
      <c r="H17" s="29"/>
      <c r="I17" s="28">
        <f t="shared" si="2"/>
        <v>9023041</v>
      </c>
      <c r="J17" s="29"/>
      <c r="K17" s="28">
        <f t="shared" si="3"/>
        <v>9023041</v>
      </c>
      <c r="L17" s="29">
        <v>-25336.5</v>
      </c>
      <c r="M17" s="28">
        <f t="shared" si="4"/>
        <v>8997704.5</v>
      </c>
      <c r="N17" s="29"/>
      <c r="O17" s="28">
        <f t="shared" si="5"/>
        <v>8997704.5</v>
      </c>
      <c r="P17" s="29"/>
      <c r="Q17" s="28">
        <f t="shared" si="6"/>
        <v>8997704.5</v>
      </c>
      <c r="R17" s="29">
        <v>-394826.30000000075</v>
      </c>
      <c r="S17" s="28">
        <f>Q17+R17</f>
        <v>8602878.1999999993</v>
      </c>
      <c r="T17" s="41">
        <f t="shared" si="8"/>
        <v>-420162.80000000075</v>
      </c>
      <c r="U17" s="2"/>
    </row>
    <row r="18" spans="1:22" ht="12.75" x14ac:dyDescent="0.2">
      <c r="A18" s="31" t="s">
        <v>143</v>
      </c>
      <c r="B18" s="40" t="s">
        <v>17</v>
      </c>
      <c r="C18" s="28">
        <v>2208705.6</v>
      </c>
      <c r="D18" s="29"/>
      <c r="E18" s="28">
        <v>2208705.6</v>
      </c>
      <c r="F18" s="29"/>
      <c r="G18" s="28">
        <v>2208705.6</v>
      </c>
      <c r="H18" s="29"/>
      <c r="I18" s="28">
        <f t="shared" si="2"/>
        <v>2208705.6</v>
      </c>
      <c r="J18" s="29"/>
      <c r="K18" s="28">
        <f t="shared" si="3"/>
        <v>2208705.6</v>
      </c>
      <c r="L18" s="29"/>
      <c r="M18" s="28">
        <f t="shared" si="4"/>
        <v>2208705.6</v>
      </c>
      <c r="N18" s="29"/>
      <c r="O18" s="28">
        <f t="shared" si="5"/>
        <v>2208705.6</v>
      </c>
      <c r="P18" s="29"/>
      <c r="Q18" s="28">
        <f t="shared" si="6"/>
        <v>2208705.6</v>
      </c>
      <c r="R18" s="29"/>
      <c r="S18" s="28">
        <f t="shared" ref="S18:S19" si="11">Q18+R18</f>
        <v>2208705.6</v>
      </c>
      <c r="T18" s="41"/>
      <c r="U18" s="2"/>
    </row>
    <row r="19" spans="1:22" ht="12.75" x14ac:dyDescent="0.2">
      <c r="A19" s="31" t="s">
        <v>144</v>
      </c>
      <c r="B19" s="40" t="s">
        <v>18</v>
      </c>
      <c r="C19" s="28">
        <v>6384</v>
      </c>
      <c r="D19" s="29"/>
      <c r="E19" s="28">
        <v>6384</v>
      </c>
      <c r="F19" s="29"/>
      <c r="G19" s="28">
        <v>6384</v>
      </c>
      <c r="H19" s="29"/>
      <c r="I19" s="28">
        <f t="shared" si="2"/>
        <v>6384</v>
      </c>
      <c r="J19" s="29"/>
      <c r="K19" s="28">
        <f t="shared" si="3"/>
        <v>6384</v>
      </c>
      <c r="L19" s="29"/>
      <c r="M19" s="28">
        <f t="shared" si="4"/>
        <v>6384</v>
      </c>
      <c r="N19" s="29"/>
      <c r="O19" s="28">
        <f t="shared" si="5"/>
        <v>6384</v>
      </c>
      <c r="P19" s="29"/>
      <c r="Q19" s="28">
        <f t="shared" si="6"/>
        <v>6384</v>
      </c>
      <c r="R19" s="29">
        <v>-871.39999999999964</v>
      </c>
      <c r="S19" s="28">
        <f t="shared" si="11"/>
        <v>5512.6</v>
      </c>
      <c r="T19" s="41">
        <f t="shared" si="8"/>
        <v>-871.39999999999964</v>
      </c>
      <c r="U19" s="2"/>
    </row>
    <row r="20" spans="1:22" ht="25.5" x14ac:dyDescent="0.2">
      <c r="A20" s="31" t="s">
        <v>147</v>
      </c>
      <c r="B20" s="40" t="s">
        <v>145</v>
      </c>
      <c r="C20" s="28">
        <f>C21+C22</f>
        <v>58810</v>
      </c>
      <c r="D20" s="29"/>
      <c r="E20" s="28">
        <f t="shared" ref="E20:S20" si="12">E21+E22</f>
        <v>58810</v>
      </c>
      <c r="F20" s="29"/>
      <c r="G20" s="28">
        <f t="shared" si="12"/>
        <v>58810</v>
      </c>
      <c r="H20" s="29"/>
      <c r="I20" s="28">
        <f t="shared" si="12"/>
        <v>58810</v>
      </c>
      <c r="J20" s="29">
        <f t="shared" si="12"/>
        <v>0</v>
      </c>
      <c r="K20" s="28">
        <f t="shared" si="12"/>
        <v>58810</v>
      </c>
      <c r="L20" s="29"/>
      <c r="M20" s="28">
        <f t="shared" si="12"/>
        <v>58810</v>
      </c>
      <c r="N20" s="29"/>
      <c r="O20" s="28">
        <f t="shared" si="12"/>
        <v>58810</v>
      </c>
      <c r="P20" s="29"/>
      <c r="Q20" s="28">
        <f t="shared" si="12"/>
        <v>58810</v>
      </c>
      <c r="R20" s="29">
        <f>R21+R22</f>
        <v>1582.6800000000017</v>
      </c>
      <c r="S20" s="28">
        <f t="shared" si="12"/>
        <v>60392.68</v>
      </c>
      <c r="T20" s="41">
        <f>T21+T22</f>
        <v>1582.6800000000017</v>
      </c>
      <c r="U20" s="2"/>
    </row>
    <row r="21" spans="1:22" s="3" customFormat="1" ht="12.75" x14ac:dyDescent="0.2">
      <c r="A21" s="31" t="s">
        <v>148</v>
      </c>
      <c r="B21" s="40" t="s">
        <v>146</v>
      </c>
      <c r="C21" s="28">
        <v>56966</v>
      </c>
      <c r="D21" s="29"/>
      <c r="E21" s="28">
        <v>56966</v>
      </c>
      <c r="F21" s="29"/>
      <c r="G21" s="28">
        <v>56966</v>
      </c>
      <c r="H21" s="29"/>
      <c r="I21" s="28">
        <f t="shared" si="2"/>
        <v>56966</v>
      </c>
      <c r="J21" s="29"/>
      <c r="K21" s="28">
        <f t="shared" si="3"/>
        <v>56966</v>
      </c>
      <c r="L21" s="29"/>
      <c r="M21" s="28">
        <f t="shared" si="4"/>
        <v>56966</v>
      </c>
      <c r="N21" s="29"/>
      <c r="O21" s="28">
        <f t="shared" si="5"/>
        <v>56966</v>
      </c>
      <c r="P21" s="29"/>
      <c r="Q21" s="28">
        <f t="shared" si="6"/>
        <v>56966</v>
      </c>
      <c r="R21" s="29">
        <v>1358.9000000000015</v>
      </c>
      <c r="S21" s="28">
        <f>Q21+R21</f>
        <v>58324.9</v>
      </c>
      <c r="T21" s="41">
        <f t="shared" si="8"/>
        <v>1358.9000000000015</v>
      </c>
      <c r="U21" s="2"/>
    </row>
    <row r="22" spans="1:22" ht="28.5" customHeight="1" x14ac:dyDescent="0.2">
      <c r="A22" s="31" t="s">
        <v>149</v>
      </c>
      <c r="B22" s="40" t="s">
        <v>19</v>
      </c>
      <c r="C22" s="28">
        <v>1844</v>
      </c>
      <c r="D22" s="29"/>
      <c r="E22" s="28">
        <v>1844</v>
      </c>
      <c r="F22" s="29"/>
      <c r="G22" s="28">
        <v>1844</v>
      </c>
      <c r="H22" s="29"/>
      <c r="I22" s="28">
        <f t="shared" si="2"/>
        <v>1844</v>
      </c>
      <c r="J22" s="29"/>
      <c r="K22" s="28">
        <f t="shared" si="3"/>
        <v>1844</v>
      </c>
      <c r="L22" s="29"/>
      <c r="M22" s="28">
        <f t="shared" si="4"/>
        <v>1844</v>
      </c>
      <c r="N22" s="29"/>
      <c r="O22" s="28">
        <f t="shared" si="5"/>
        <v>1844</v>
      </c>
      <c r="P22" s="29"/>
      <c r="Q22" s="28">
        <f t="shared" si="6"/>
        <v>1844</v>
      </c>
      <c r="R22" s="29">
        <v>223.7800000000002</v>
      </c>
      <c r="S22" s="28">
        <f>Q22+R22</f>
        <v>2067.7800000000002</v>
      </c>
      <c r="T22" s="41">
        <f t="shared" si="8"/>
        <v>223.7800000000002</v>
      </c>
      <c r="U22" s="2"/>
    </row>
    <row r="23" spans="1:22" ht="12.75" x14ac:dyDescent="0.2">
      <c r="A23" s="31" t="s">
        <v>152</v>
      </c>
      <c r="B23" s="40" t="s">
        <v>150</v>
      </c>
      <c r="C23" s="28">
        <v>287664.90000000002</v>
      </c>
      <c r="D23" s="29"/>
      <c r="E23" s="28">
        <v>287664.90000000002</v>
      </c>
      <c r="F23" s="29"/>
      <c r="G23" s="28">
        <v>287664.90000000002</v>
      </c>
      <c r="H23" s="29"/>
      <c r="I23" s="28">
        <f t="shared" si="2"/>
        <v>287664.90000000002</v>
      </c>
      <c r="J23" s="29"/>
      <c r="K23" s="28">
        <f t="shared" si="3"/>
        <v>287664.90000000002</v>
      </c>
      <c r="L23" s="29">
        <v>6234</v>
      </c>
      <c r="M23" s="28">
        <f t="shared" si="4"/>
        <v>293898.90000000002</v>
      </c>
      <c r="N23" s="29"/>
      <c r="O23" s="28">
        <f t="shared" si="5"/>
        <v>293898.90000000002</v>
      </c>
      <c r="P23" s="29">
        <v>701.1</v>
      </c>
      <c r="Q23" s="28">
        <f t="shared" si="6"/>
        <v>294600</v>
      </c>
      <c r="R23" s="29">
        <v>35178.080000000016</v>
      </c>
      <c r="S23" s="28">
        <f>Q23+R23</f>
        <v>329778.08</v>
      </c>
      <c r="T23" s="41">
        <f t="shared" si="8"/>
        <v>42113.179999999993</v>
      </c>
      <c r="U23" s="2"/>
    </row>
    <row r="24" spans="1:22" s="3" customFormat="1" ht="43.5" customHeight="1" x14ac:dyDescent="0.2">
      <c r="A24" s="31" t="s">
        <v>153</v>
      </c>
      <c r="B24" s="40" t="s">
        <v>151</v>
      </c>
      <c r="C24" s="28">
        <v>108</v>
      </c>
      <c r="D24" s="29"/>
      <c r="E24" s="28">
        <v>108</v>
      </c>
      <c r="F24" s="29"/>
      <c r="G24" s="28">
        <v>108</v>
      </c>
      <c r="H24" s="29"/>
      <c r="I24" s="28">
        <f t="shared" si="2"/>
        <v>108</v>
      </c>
      <c r="J24" s="29"/>
      <c r="K24" s="28">
        <f t="shared" si="3"/>
        <v>108</v>
      </c>
      <c r="L24" s="29"/>
      <c r="M24" s="28">
        <f t="shared" si="4"/>
        <v>108</v>
      </c>
      <c r="N24" s="29"/>
      <c r="O24" s="28">
        <f t="shared" si="5"/>
        <v>108</v>
      </c>
      <c r="P24" s="29"/>
      <c r="Q24" s="28">
        <f t="shared" si="6"/>
        <v>108</v>
      </c>
      <c r="R24" s="29">
        <v>30</v>
      </c>
      <c r="S24" s="28">
        <f t="shared" ref="S24:S31" si="13">Q24+R24</f>
        <v>138</v>
      </c>
      <c r="T24" s="41">
        <f t="shared" si="8"/>
        <v>30</v>
      </c>
      <c r="U24" s="2"/>
    </row>
    <row r="25" spans="1:22" ht="38.25" x14ac:dyDescent="0.2">
      <c r="A25" s="31" t="s">
        <v>160</v>
      </c>
      <c r="B25" s="40" t="s">
        <v>154</v>
      </c>
      <c r="C25" s="28">
        <v>86901</v>
      </c>
      <c r="D25" s="29"/>
      <c r="E25" s="28">
        <v>86901</v>
      </c>
      <c r="F25" s="29"/>
      <c r="G25" s="28">
        <v>86901</v>
      </c>
      <c r="H25" s="29"/>
      <c r="I25" s="28">
        <f t="shared" si="2"/>
        <v>86901</v>
      </c>
      <c r="J25" s="29"/>
      <c r="K25" s="28">
        <f t="shared" si="3"/>
        <v>86901</v>
      </c>
      <c r="L25" s="29">
        <v>8617.1</v>
      </c>
      <c r="M25" s="28">
        <f t="shared" si="4"/>
        <v>95518.1</v>
      </c>
      <c r="N25" s="29"/>
      <c r="O25" s="28">
        <f t="shared" si="5"/>
        <v>95518.1</v>
      </c>
      <c r="P25" s="29"/>
      <c r="Q25" s="28">
        <f t="shared" si="6"/>
        <v>95518.1</v>
      </c>
      <c r="R25" s="29">
        <v>-22419.210000000006</v>
      </c>
      <c r="S25" s="28">
        <f t="shared" si="13"/>
        <v>73098.89</v>
      </c>
      <c r="T25" s="41">
        <f t="shared" si="8"/>
        <v>-13802.11</v>
      </c>
      <c r="U25" s="2"/>
    </row>
    <row r="26" spans="1:22" ht="25.5" x14ac:dyDescent="0.2">
      <c r="A26" s="31" t="s">
        <v>161</v>
      </c>
      <c r="B26" s="40" t="s">
        <v>155</v>
      </c>
      <c r="C26" s="28">
        <v>96897.5</v>
      </c>
      <c r="D26" s="29"/>
      <c r="E26" s="28">
        <v>96897.5</v>
      </c>
      <c r="F26" s="29"/>
      <c r="G26" s="28">
        <v>96897.5</v>
      </c>
      <c r="H26" s="29"/>
      <c r="I26" s="28">
        <f t="shared" si="2"/>
        <v>96897.5</v>
      </c>
      <c r="J26" s="29"/>
      <c r="K26" s="28">
        <f t="shared" si="3"/>
        <v>96897.5</v>
      </c>
      <c r="L26" s="29">
        <v>245</v>
      </c>
      <c r="M26" s="28">
        <f t="shared" si="4"/>
        <v>97142.5</v>
      </c>
      <c r="N26" s="29"/>
      <c r="O26" s="28">
        <f t="shared" si="5"/>
        <v>97142.5</v>
      </c>
      <c r="P26" s="29"/>
      <c r="Q26" s="28">
        <f t="shared" si="6"/>
        <v>97142.5</v>
      </c>
      <c r="R26" s="29">
        <v>-13369.899999999994</v>
      </c>
      <c r="S26" s="28">
        <f t="shared" si="13"/>
        <v>83772.600000000006</v>
      </c>
      <c r="T26" s="41">
        <f t="shared" si="8"/>
        <v>-13124.899999999994</v>
      </c>
      <c r="U26" s="2"/>
    </row>
    <row r="27" spans="1:22" ht="30.75" customHeight="1" x14ac:dyDescent="0.2">
      <c r="A27" s="31" t="s">
        <v>162</v>
      </c>
      <c r="B27" s="40" t="s">
        <v>156</v>
      </c>
      <c r="C27" s="28">
        <v>202998.80000000002</v>
      </c>
      <c r="D27" s="29"/>
      <c r="E27" s="28">
        <v>202998.80000000002</v>
      </c>
      <c r="F27" s="29"/>
      <c r="G27" s="28">
        <v>202998.80000000002</v>
      </c>
      <c r="H27" s="29">
        <v>45.499999999970896</v>
      </c>
      <c r="I27" s="28">
        <f t="shared" si="2"/>
        <v>203044.3</v>
      </c>
      <c r="J27" s="29">
        <v>546.6</v>
      </c>
      <c r="K27" s="28">
        <f t="shared" si="3"/>
        <v>203590.9</v>
      </c>
      <c r="L27" s="29">
        <f>4292.7-475.5</f>
        <v>3817.2</v>
      </c>
      <c r="M27" s="28">
        <f t="shared" si="4"/>
        <v>207408.1</v>
      </c>
      <c r="N27" s="29">
        <v>-5.4</v>
      </c>
      <c r="O27" s="28">
        <f t="shared" si="5"/>
        <v>207402.7</v>
      </c>
      <c r="P27" s="29">
        <v>26414.7</v>
      </c>
      <c r="Q27" s="28">
        <f t="shared" si="6"/>
        <v>233817.40000000002</v>
      </c>
      <c r="R27" s="29">
        <v>29944.059999999998</v>
      </c>
      <c r="S27" s="28">
        <f t="shared" si="13"/>
        <v>263761.46000000002</v>
      </c>
      <c r="T27" s="41">
        <f t="shared" si="8"/>
        <v>60762.66</v>
      </c>
      <c r="U27" s="2"/>
    </row>
    <row r="28" spans="1:22" ht="25.5" x14ac:dyDescent="0.2">
      <c r="A28" s="31" t="s">
        <v>163</v>
      </c>
      <c r="B28" s="40" t="s">
        <v>157</v>
      </c>
      <c r="C28" s="28">
        <v>70</v>
      </c>
      <c r="D28" s="29"/>
      <c r="E28" s="28">
        <v>70</v>
      </c>
      <c r="F28" s="29"/>
      <c r="G28" s="28">
        <v>70</v>
      </c>
      <c r="H28" s="29"/>
      <c r="I28" s="28">
        <f t="shared" si="2"/>
        <v>70</v>
      </c>
      <c r="J28" s="29"/>
      <c r="K28" s="28">
        <f t="shared" si="3"/>
        <v>70</v>
      </c>
      <c r="L28" s="29">
        <v>231.1</v>
      </c>
      <c r="M28" s="28">
        <f t="shared" si="4"/>
        <v>301.10000000000002</v>
      </c>
      <c r="N28" s="29"/>
      <c r="O28" s="28">
        <f t="shared" si="5"/>
        <v>301.10000000000002</v>
      </c>
      <c r="P28" s="29"/>
      <c r="Q28" s="28">
        <f t="shared" si="6"/>
        <v>301.10000000000002</v>
      </c>
      <c r="R28" s="29">
        <v>3506.5</v>
      </c>
      <c r="S28" s="28">
        <f t="shared" si="13"/>
        <v>3807.6</v>
      </c>
      <c r="T28" s="41">
        <f t="shared" si="8"/>
        <v>3737.6</v>
      </c>
      <c r="U28" s="2"/>
    </row>
    <row r="29" spans="1:22" s="3" customFormat="1" ht="16.5" customHeight="1" x14ac:dyDescent="0.2">
      <c r="A29" s="45" t="s">
        <v>164</v>
      </c>
      <c r="B29" s="40" t="s">
        <v>158</v>
      </c>
      <c r="C29" s="28">
        <v>13858</v>
      </c>
      <c r="D29" s="29"/>
      <c r="E29" s="28">
        <v>13858</v>
      </c>
      <c r="F29" s="29"/>
      <c r="G29" s="28">
        <v>13858</v>
      </c>
      <c r="H29" s="29"/>
      <c r="I29" s="28">
        <f t="shared" si="2"/>
        <v>13858</v>
      </c>
      <c r="J29" s="29"/>
      <c r="K29" s="28">
        <f t="shared" si="3"/>
        <v>13858</v>
      </c>
      <c r="L29" s="29"/>
      <c r="M29" s="28">
        <f t="shared" si="4"/>
        <v>13858</v>
      </c>
      <c r="N29" s="29"/>
      <c r="O29" s="28">
        <f t="shared" si="5"/>
        <v>13858</v>
      </c>
      <c r="P29" s="29"/>
      <c r="Q29" s="28">
        <f t="shared" si="6"/>
        <v>13858</v>
      </c>
      <c r="R29" s="29">
        <v>1436.5</v>
      </c>
      <c r="S29" s="28">
        <f t="shared" si="13"/>
        <v>15294.5</v>
      </c>
      <c r="T29" s="41">
        <f t="shared" si="8"/>
        <v>1436.5</v>
      </c>
      <c r="U29" s="2"/>
    </row>
    <row r="30" spans="1:22" ht="18" customHeight="1" x14ac:dyDescent="0.2">
      <c r="A30" s="45" t="s">
        <v>165</v>
      </c>
      <c r="B30" s="40" t="s">
        <v>159</v>
      </c>
      <c r="C30" s="28">
        <v>1018468.4000000001</v>
      </c>
      <c r="D30" s="29"/>
      <c r="E30" s="28">
        <v>1018468.4000000001</v>
      </c>
      <c r="F30" s="29"/>
      <c r="G30" s="28">
        <v>1018468.4000000001</v>
      </c>
      <c r="H30" s="29"/>
      <c r="I30" s="28">
        <f t="shared" si="2"/>
        <v>1018468.4000000001</v>
      </c>
      <c r="J30" s="29">
        <v>17.899999999999999</v>
      </c>
      <c r="K30" s="28">
        <f t="shared" si="3"/>
        <v>1018486.3000000002</v>
      </c>
      <c r="L30" s="29">
        <v>7656.9</v>
      </c>
      <c r="M30" s="28">
        <f t="shared" si="4"/>
        <v>1026143.2000000002</v>
      </c>
      <c r="N30" s="29"/>
      <c r="O30" s="28">
        <f t="shared" si="5"/>
        <v>1026143.2000000002</v>
      </c>
      <c r="P30" s="29"/>
      <c r="Q30" s="28">
        <f t="shared" si="6"/>
        <v>1026143.2000000002</v>
      </c>
      <c r="R30" s="29">
        <v>-56768.10000000021</v>
      </c>
      <c r="S30" s="28">
        <f t="shared" si="13"/>
        <v>969375.1</v>
      </c>
      <c r="T30" s="41">
        <f t="shared" si="8"/>
        <v>-49093.300000000163</v>
      </c>
      <c r="U30" s="2"/>
    </row>
    <row r="31" spans="1:22" ht="12.75" x14ac:dyDescent="0.2">
      <c r="A31" s="31" t="s">
        <v>167</v>
      </c>
      <c r="B31" s="40" t="s">
        <v>166</v>
      </c>
      <c r="C31" s="28"/>
      <c r="D31" s="29"/>
      <c r="E31" s="28"/>
      <c r="F31" s="29"/>
      <c r="G31" s="28"/>
      <c r="H31" s="29"/>
      <c r="I31" s="28"/>
      <c r="J31" s="29"/>
      <c r="K31" s="28"/>
      <c r="L31" s="29"/>
      <c r="M31" s="28"/>
      <c r="N31" s="29"/>
      <c r="O31" s="28"/>
      <c r="P31" s="29"/>
      <c r="Q31" s="28"/>
      <c r="R31" s="29">
        <v>11778.9</v>
      </c>
      <c r="S31" s="28">
        <f t="shared" si="13"/>
        <v>11778.9</v>
      </c>
      <c r="T31" s="41">
        <f t="shared" si="8"/>
        <v>11778.9</v>
      </c>
      <c r="U31" s="2"/>
    </row>
    <row r="32" spans="1:22" s="3" customFormat="1" ht="12.75" x14ac:dyDescent="0.2">
      <c r="A32" s="47" t="s">
        <v>172</v>
      </c>
      <c r="B32" s="47" t="s">
        <v>126</v>
      </c>
      <c r="C32" s="30">
        <f>C33+C39+C40+C41</f>
        <v>14496588.999999998</v>
      </c>
      <c r="D32" s="30">
        <f>D33+D39+D40+D41</f>
        <v>3496530.4</v>
      </c>
      <c r="E32" s="30">
        <f>E33+E39+E40+E41</f>
        <v>17993119.400000002</v>
      </c>
      <c r="F32" s="30">
        <f t="shared" ref="F32:R32" si="14">SUM(F34:F41)</f>
        <v>2310441</v>
      </c>
      <c r="G32" s="30">
        <f t="shared" si="14"/>
        <v>20303560.400000006</v>
      </c>
      <c r="H32" s="30">
        <f t="shared" si="14"/>
        <v>138319.39999999997</v>
      </c>
      <c r="I32" s="30">
        <f t="shared" si="14"/>
        <v>20441879.800000004</v>
      </c>
      <c r="J32" s="30">
        <f t="shared" si="14"/>
        <v>944681.99999999988</v>
      </c>
      <c r="K32" s="30">
        <f t="shared" si="14"/>
        <v>21386561.800000001</v>
      </c>
      <c r="L32" s="30">
        <f t="shared" si="14"/>
        <v>269625.69999999995</v>
      </c>
      <c r="M32" s="30">
        <f t="shared" si="14"/>
        <v>21656187.500000004</v>
      </c>
      <c r="N32" s="30">
        <f t="shared" si="14"/>
        <v>36798.899999999856</v>
      </c>
      <c r="O32" s="30">
        <f t="shared" si="14"/>
        <v>21692986.400000002</v>
      </c>
      <c r="P32" s="30">
        <f t="shared" si="14"/>
        <v>403922.80000000005</v>
      </c>
      <c r="Q32" s="30">
        <f t="shared" si="14"/>
        <v>22096909.199999999</v>
      </c>
      <c r="R32" s="30">
        <f t="shared" si="14"/>
        <v>1305582.9999999995</v>
      </c>
      <c r="S32" s="30">
        <f>S33+S39+S40+S41</f>
        <v>23402492.199999999</v>
      </c>
      <c r="T32" s="30">
        <f>T33+T39+T40+T41</f>
        <v>8905903.1999999993</v>
      </c>
      <c r="V32" s="5"/>
    </row>
    <row r="33" spans="1:22" s="3" customFormat="1" ht="38.25" x14ac:dyDescent="0.2">
      <c r="A33" s="31" t="s">
        <v>173</v>
      </c>
      <c r="B33" s="40" t="s">
        <v>168</v>
      </c>
      <c r="C33" s="28">
        <f t="shared" ref="C33:R33" si="15">SUM(C34:C38)</f>
        <v>14496588.999999998</v>
      </c>
      <c r="D33" s="29">
        <f t="shared" si="15"/>
        <v>3286530.4</v>
      </c>
      <c r="E33" s="28">
        <f t="shared" si="15"/>
        <v>17783119.400000002</v>
      </c>
      <c r="F33" s="29">
        <f t="shared" si="15"/>
        <v>1361852.4</v>
      </c>
      <c r="G33" s="28">
        <f t="shared" si="15"/>
        <v>19144971.800000004</v>
      </c>
      <c r="H33" s="29">
        <f t="shared" si="15"/>
        <v>154900.19999999995</v>
      </c>
      <c r="I33" s="28">
        <f t="shared" si="15"/>
        <v>19299872.000000004</v>
      </c>
      <c r="J33" s="29">
        <f t="shared" si="15"/>
        <v>17904.699999999997</v>
      </c>
      <c r="K33" s="28">
        <f t="shared" si="15"/>
        <v>19317776.699999999</v>
      </c>
      <c r="L33" s="29">
        <f t="shared" si="15"/>
        <v>254662.39999999999</v>
      </c>
      <c r="M33" s="28">
        <f t="shared" si="15"/>
        <v>19572439.100000001</v>
      </c>
      <c r="N33" s="29">
        <f t="shared" si="15"/>
        <v>47762.9</v>
      </c>
      <c r="O33" s="28">
        <f t="shared" si="15"/>
        <v>19620202.000000004</v>
      </c>
      <c r="P33" s="29">
        <f t="shared" si="15"/>
        <v>404774.10000000003</v>
      </c>
      <c r="Q33" s="28">
        <f t="shared" si="15"/>
        <v>20024976.100000001</v>
      </c>
      <c r="R33" s="29">
        <f t="shared" si="15"/>
        <v>1338825.5999999994</v>
      </c>
      <c r="S33" s="28">
        <f>SUM(S34:S38)</f>
        <v>21363801.699999999</v>
      </c>
      <c r="T33" s="41">
        <f>SUM(T34:T38)</f>
        <v>6867212.7000000011</v>
      </c>
      <c r="V33" s="5"/>
    </row>
    <row r="34" spans="1:22" ht="25.5" x14ac:dyDescent="0.2">
      <c r="A34" s="31" t="s">
        <v>174</v>
      </c>
      <c r="B34" s="40" t="s">
        <v>169</v>
      </c>
      <c r="C34" s="28">
        <v>9114339.1999999993</v>
      </c>
      <c r="D34" s="29">
        <v>0.3</v>
      </c>
      <c r="E34" s="28">
        <f>C34+D34</f>
        <v>9114339.5</v>
      </c>
      <c r="F34" s="29"/>
      <c r="G34" s="28">
        <f>E34+F34</f>
        <v>9114339.5</v>
      </c>
      <c r="H34" s="29"/>
      <c r="I34" s="28">
        <f>G34+H34</f>
        <v>9114339.5</v>
      </c>
      <c r="J34" s="29"/>
      <c r="K34" s="28">
        <f>I34+J34</f>
        <v>9114339.5</v>
      </c>
      <c r="L34" s="29"/>
      <c r="M34" s="28">
        <f>K34+L34</f>
        <v>9114339.5</v>
      </c>
      <c r="N34" s="29"/>
      <c r="O34" s="28">
        <f>M34+N34</f>
        <v>9114339.5</v>
      </c>
      <c r="P34" s="29"/>
      <c r="Q34" s="28">
        <f>O34+P34</f>
        <v>9114339.5</v>
      </c>
      <c r="R34" s="29">
        <v>1422689.5999999996</v>
      </c>
      <c r="S34" s="28">
        <f>Q34+R34</f>
        <v>10537029.1</v>
      </c>
      <c r="T34" s="41">
        <f t="shared" ref="T34:T41" si="16">S34-C34</f>
        <v>1422689.9000000004</v>
      </c>
    </row>
    <row r="35" spans="1:22" ht="38.25" x14ac:dyDescent="0.2">
      <c r="A35" s="31" t="s">
        <v>175</v>
      </c>
      <c r="B35" s="40" t="s">
        <v>170</v>
      </c>
      <c r="C35" s="28">
        <v>2003884.6</v>
      </c>
      <c r="D35" s="29">
        <v>2888581.4</v>
      </c>
      <c r="E35" s="28">
        <f t="shared" ref="E35:E37" si="17">C35+D35</f>
        <v>4892466</v>
      </c>
      <c r="F35" s="29">
        <v>1020710.7</v>
      </c>
      <c r="G35" s="28">
        <f t="shared" ref="G35:G37" si="18">E35+F35</f>
        <v>5913176.7000000002</v>
      </c>
      <c r="H35" s="29">
        <v>-995099.8</v>
      </c>
      <c r="I35" s="28">
        <f t="shared" ref="I35:I37" si="19">G35+H35</f>
        <v>4918076.9000000004</v>
      </c>
      <c r="J35" s="29">
        <v>17514.099999999999</v>
      </c>
      <c r="K35" s="28">
        <f t="shared" ref="K35:K37" si="20">I35+J35</f>
        <v>4935591</v>
      </c>
      <c r="L35" s="29">
        <v>-51923.1</v>
      </c>
      <c r="M35" s="28">
        <f t="shared" ref="M35:M37" si="21">K35+L35</f>
        <v>4883667.9000000004</v>
      </c>
      <c r="N35" s="29">
        <v>47762.9</v>
      </c>
      <c r="O35" s="28">
        <f t="shared" ref="O35:O37" si="22">M35+N35</f>
        <v>4931430.8000000007</v>
      </c>
      <c r="P35" s="29">
        <v>-29254.5</v>
      </c>
      <c r="Q35" s="28">
        <f t="shared" ref="Q35:Q37" si="23">O35+P35</f>
        <v>4902176.3000000007</v>
      </c>
      <c r="R35" s="29">
        <v>9237.7000000000007</v>
      </c>
      <c r="S35" s="28">
        <f t="shared" ref="S35:S37" si="24">Q35+R35</f>
        <v>4911414.0000000009</v>
      </c>
      <c r="T35" s="41">
        <f t="shared" si="16"/>
        <v>2907529.4000000008</v>
      </c>
    </row>
    <row r="36" spans="1:22" ht="25.5" x14ac:dyDescent="0.2">
      <c r="A36" s="31" t="s">
        <v>176</v>
      </c>
      <c r="B36" s="40" t="s">
        <v>171</v>
      </c>
      <c r="C36" s="28">
        <v>3253479.1</v>
      </c>
      <c r="D36" s="29">
        <v>397948.7</v>
      </c>
      <c r="E36" s="28">
        <f t="shared" si="17"/>
        <v>3651427.8000000003</v>
      </c>
      <c r="F36" s="29">
        <v>311712.59999999998</v>
      </c>
      <c r="G36" s="28">
        <f t="shared" si="18"/>
        <v>3963140.4000000004</v>
      </c>
      <c r="H36" s="29"/>
      <c r="I36" s="28">
        <f t="shared" si="19"/>
        <v>3963140.4000000004</v>
      </c>
      <c r="J36" s="29"/>
      <c r="K36" s="28">
        <f t="shared" si="20"/>
        <v>3963140.4000000004</v>
      </c>
      <c r="L36" s="29">
        <v>1562</v>
      </c>
      <c r="M36" s="28">
        <f t="shared" si="21"/>
        <v>3964702.4000000004</v>
      </c>
      <c r="N36" s="29"/>
      <c r="O36" s="28">
        <f t="shared" si="22"/>
        <v>3964702.4000000004</v>
      </c>
      <c r="P36" s="29">
        <v>-336176.6</v>
      </c>
      <c r="Q36" s="28">
        <f t="shared" si="23"/>
        <v>3628525.8000000003</v>
      </c>
      <c r="R36" s="29">
        <v>-74800.800000000003</v>
      </c>
      <c r="S36" s="28">
        <f t="shared" si="24"/>
        <v>3553725.0000000005</v>
      </c>
      <c r="T36" s="41">
        <f t="shared" si="16"/>
        <v>300245.90000000037</v>
      </c>
    </row>
    <row r="37" spans="1:22" ht="12.75" x14ac:dyDescent="0.2">
      <c r="A37" s="31" t="s">
        <v>177</v>
      </c>
      <c r="B37" s="40" t="s">
        <v>20</v>
      </c>
      <c r="C37" s="28">
        <v>124886.1</v>
      </c>
      <c r="D37" s="29"/>
      <c r="E37" s="28">
        <f t="shared" si="17"/>
        <v>124886.1</v>
      </c>
      <c r="F37" s="29">
        <v>29400</v>
      </c>
      <c r="G37" s="28">
        <f t="shared" si="18"/>
        <v>154286.1</v>
      </c>
      <c r="H37" s="29">
        <v>1150000</v>
      </c>
      <c r="I37" s="28">
        <f t="shared" si="19"/>
        <v>1304286.1000000001</v>
      </c>
      <c r="J37" s="29">
        <v>390.6</v>
      </c>
      <c r="K37" s="28">
        <f t="shared" si="20"/>
        <v>1304676.7000000002</v>
      </c>
      <c r="L37" s="29">
        <v>304977.8</v>
      </c>
      <c r="M37" s="28">
        <f t="shared" si="21"/>
        <v>1609654.5000000002</v>
      </c>
      <c r="N37" s="29"/>
      <c r="O37" s="28">
        <f t="shared" si="22"/>
        <v>1609654.5000000002</v>
      </c>
      <c r="P37" s="29">
        <v>770000</v>
      </c>
      <c r="Q37" s="28">
        <f t="shared" si="23"/>
        <v>2379654.5</v>
      </c>
      <c r="R37" s="29">
        <v>-19075.599999999999</v>
      </c>
      <c r="S37" s="28">
        <f t="shared" si="24"/>
        <v>2360578.9</v>
      </c>
      <c r="T37" s="41">
        <f t="shared" si="16"/>
        <v>2235692.7999999998</v>
      </c>
    </row>
    <row r="38" spans="1:22" ht="25.5" x14ac:dyDescent="0.2">
      <c r="A38" s="39" t="s">
        <v>180</v>
      </c>
      <c r="B38" s="40" t="s">
        <v>178</v>
      </c>
      <c r="C38" s="28"/>
      <c r="D38" s="29"/>
      <c r="E38" s="28"/>
      <c r="F38" s="29">
        <v>29.1</v>
      </c>
      <c r="G38" s="28">
        <f>E38+F38</f>
        <v>29.1</v>
      </c>
      <c r="H38" s="29"/>
      <c r="I38" s="28">
        <f>G38+H38</f>
        <v>29.1</v>
      </c>
      <c r="J38" s="29"/>
      <c r="K38" s="28">
        <f>I38+J38</f>
        <v>29.1</v>
      </c>
      <c r="L38" s="29">
        <v>45.699999999999996</v>
      </c>
      <c r="M38" s="28">
        <f>K38+L38</f>
        <v>74.8</v>
      </c>
      <c r="N38" s="29"/>
      <c r="O38" s="28">
        <f>M38+N38</f>
        <v>74.8</v>
      </c>
      <c r="P38" s="29">
        <v>205.2</v>
      </c>
      <c r="Q38" s="28">
        <f>O38+P38</f>
        <v>280</v>
      </c>
      <c r="R38" s="29">
        <v>774.7</v>
      </c>
      <c r="S38" s="28">
        <f>Q38+R38</f>
        <v>1054.7</v>
      </c>
      <c r="T38" s="41">
        <f t="shared" si="16"/>
        <v>1054.7</v>
      </c>
    </row>
    <row r="39" spans="1:22" ht="38.25" x14ac:dyDescent="0.2">
      <c r="A39" s="39" t="s">
        <v>179</v>
      </c>
      <c r="B39" s="40" t="s">
        <v>185</v>
      </c>
      <c r="C39" s="28"/>
      <c r="D39" s="29">
        <v>210000</v>
      </c>
      <c r="E39" s="28">
        <f>C39+D39</f>
        <v>210000</v>
      </c>
      <c r="F39" s="29">
        <v>948588.60000000009</v>
      </c>
      <c r="G39" s="28">
        <f>E39+F39</f>
        <v>1158588.6000000001</v>
      </c>
      <c r="H39" s="29"/>
      <c r="I39" s="28">
        <f>G39+H39</f>
        <v>1158588.6000000001</v>
      </c>
      <c r="J39" s="29">
        <v>926600</v>
      </c>
      <c r="K39" s="28">
        <f>I39+J39</f>
        <v>2085188.6</v>
      </c>
      <c r="L39" s="29">
        <v>-17.300000000046566</v>
      </c>
      <c r="M39" s="28">
        <f>K39+L39</f>
        <v>2085171.3</v>
      </c>
      <c r="N39" s="29">
        <v>-10969.40000000014</v>
      </c>
      <c r="O39" s="28">
        <f>M39+N39</f>
        <v>2074201.9</v>
      </c>
      <c r="P39" s="29">
        <v>-600</v>
      </c>
      <c r="Q39" s="28">
        <f>O39+P39</f>
        <v>2073601.9</v>
      </c>
      <c r="R39" s="29">
        <v>-29802.299999999814</v>
      </c>
      <c r="S39" s="28">
        <f t="shared" ref="S39:S41" si="25">Q39+R39</f>
        <v>2043799.6</v>
      </c>
      <c r="T39" s="41">
        <f t="shared" si="16"/>
        <v>2043799.6</v>
      </c>
    </row>
    <row r="40" spans="1:22" ht="89.25" x14ac:dyDescent="0.2">
      <c r="A40" s="39" t="s">
        <v>181</v>
      </c>
      <c r="B40" s="40" t="s">
        <v>183</v>
      </c>
      <c r="C40" s="28"/>
      <c r="D40" s="29"/>
      <c r="E40" s="28"/>
      <c r="F40" s="29"/>
      <c r="G40" s="28"/>
      <c r="H40" s="29">
        <v>65015.9</v>
      </c>
      <c r="I40" s="28">
        <f>G40+H40</f>
        <v>65015.9</v>
      </c>
      <c r="J40" s="29">
        <v>8350.5999999999985</v>
      </c>
      <c r="K40" s="28">
        <f>I40+J40</f>
        <v>73366.5</v>
      </c>
      <c r="L40" s="29">
        <v>-39946.699999999997</v>
      </c>
      <c r="M40" s="28">
        <f>K40+L40</f>
        <v>33419.800000000003</v>
      </c>
      <c r="N40" s="29">
        <v>453.39999999999418</v>
      </c>
      <c r="O40" s="28">
        <f>M40+N40</f>
        <v>33873.199999999997</v>
      </c>
      <c r="P40" s="29">
        <v>1531.8000000000029</v>
      </c>
      <c r="Q40" s="28">
        <f>O40+P40</f>
        <v>35405</v>
      </c>
      <c r="R40" s="29">
        <v>1960.6999999999971</v>
      </c>
      <c r="S40" s="28">
        <f t="shared" si="25"/>
        <v>37365.699999999997</v>
      </c>
      <c r="T40" s="41">
        <f t="shared" si="16"/>
        <v>37365.699999999997</v>
      </c>
    </row>
    <row r="41" spans="1:22" ht="46.5" customHeight="1" x14ac:dyDescent="0.2">
      <c r="A41" s="39" t="s">
        <v>182</v>
      </c>
      <c r="B41" s="46" t="s">
        <v>184</v>
      </c>
      <c r="C41" s="28"/>
      <c r="D41" s="29"/>
      <c r="E41" s="28"/>
      <c r="F41" s="29"/>
      <c r="G41" s="28"/>
      <c r="H41" s="29">
        <v>-81596.7</v>
      </c>
      <c r="I41" s="28">
        <f>G41+H41</f>
        <v>-81596.7</v>
      </c>
      <c r="J41" s="29">
        <v>-8173.3000000000029</v>
      </c>
      <c r="K41" s="28">
        <f>I41+J41</f>
        <v>-89770</v>
      </c>
      <c r="L41" s="29">
        <v>54927.3</v>
      </c>
      <c r="M41" s="28">
        <f>K41+L41</f>
        <v>-34842.699999999997</v>
      </c>
      <c r="N41" s="29">
        <v>-448</v>
      </c>
      <c r="O41" s="28">
        <f>M41+N41</f>
        <v>-35290.699999999997</v>
      </c>
      <c r="P41" s="29">
        <v>-1783.1000000000058</v>
      </c>
      <c r="Q41" s="28">
        <f>O41+P41</f>
        <v>-37073.800000000003</v>
      </c>
      <c r="R41" s="29">
        <v>-5401</v>
      </c>
      <c r="S41" s="28">
        <f t="shared" si="25"/>
        <v>-42474.8</v>
      </c>
      <c r="T41" s="41">
        <f t="shared" si="16"/>
        <v>-42474.8</v>
      </c>
    </row>
    <row r="42" spans="1:22" s="3" customFormat="1" ht="15.75" customHeight="1" x14ac:dyDescent="0.2">
      <c r="A42" s="50" t="s">
        <v>186</v>
      </c>
      <c r="B42" s="50"/>
      <c r="C42" s="30">
        <f t="shared" ref="C42:R42" si="26">C32+C7</f>
        <v>69803629.799999997</v>
      </c>
      <c r="D42" s="30">
        <f t="shared" si="26"/>
        <v>3496530.4</v>
      </c>
      <c r="E42" s="30">
        <f t="shared" si="26"/>
        <v>73300160.200000003</v>
      </c>
      <c r="F42" s="30">
        <f t="shared" si="26"/>
        <v>2310441</v>
      </c>
      <c r="G42" s="30">
        <f t="shared" si="26"/>
        <v>75610601.200000003</v>
      </c>
      <c r="H42" s="30">
        <f t="shared" si="26"/>
        <v>138364.89999999994</v>
      </c>
      <c r="I42" s="30">
        <f t="shared" si="26"/>
        <v>75748966.099999994</v>
      </c>
      <c r="J42" s="30">
        <f t="shared" si="26"/>
        <v>944681.99999999988</v>
      </c>
      <c r="K42" s="30">
        <f t="shared" si="26"/>
        <v>76693648.099999994</v>
      </c>
      <c r="L42" s="30">
        <f t="shared" si="26"/>
        <v>271090.49999999994</v>
      </c>
      <c r="M42" s="30">
        <f t="shared" si="26"/>
        <v>76964738.600000009</v>
      </c>
      <c r="N42" s="30">
        <f t="shared" si="26"/>
        <v>36793.499999999854</v>
      </c>
      <c r="O42" s="30">
        <f t="shared" si="26"/>
        <v>77001532.100000009</v>
      </c>
      <c r="P42" s="30">
        <f t="shared" si="26"/>
        <v>3048409.2</v>
      </c>
      <c r="Q42" s="30">
        <f t="shared" si="26"/>
        <v>80049941.299999997</v>
      </c>
      <c r="R42" s="30">
        <f t="shared" si="26"/>
        <v>1307920.4699999946</v>
      </c>
      <c r="S42" s="30">
        <f>S32+S7</f>
        <v>81357861.769999996</v>
      </c>
      <c r="T42" s="30">
        <f>T32+T7</f>
        <v>11554231.969999995</v>
      </c>
    </row>
    <row r="43" spans="1:22" x14ac:dyDescent="0.2">
      <c r="S43" s="9"/>
    </row>
    <row r="44" spans="1:22" ht="18.75" x14ac:dyDescent="0.3">
      <c r="G44" s="10"/>
      <c r="K44" s="11"/>
      <c r="L44" s="12"/>
      <c r="M44" s="13"/>
      <c r="R44" s="6"/>
      <c r="S44" s="7"/>
      <c r="T44" s="7"/>
    </row>
    <row r="45" spans="1:22" ht="15.75" x14ac:dyDescent="0.25">
      <c r="C45" s="14"/>
      <c r="G45" s="15"/>
      <c r="K45" s="16"/>
      <c r="L45" s="12"/>
      <c r="M45" s="17"/>
      <c r="S45" s="26"/>
      <c r="T45" s="6"/>
    </row>
    <row r="46" spans="1:22" x14ac:dyDescent="0.2">
      <c r="K46" s="12"/>
      <c r="L46" s="12"/>
      <c r="M46" s="18"/>
    </row>
    <row r="47" spans="1:22" x14ac:dyDescent="0.2">
      <c r="G47" s="6"/>
      <c r="K47" s="12"/>
      <c r="L47" s="12"/>
      <c r="M47" s="19"/>
      <c r="N47" s="20"/>
      <c r="O47" s="20"/>
      <c r="P47" s="20"/>
      <c r="Q47" s="20"/>
      <c r="R47" s="20"/>
      <c r="S47" s="6"/>
      <c r="T47" s="6"/>
    </row>
    <row r="48" spans="1:22" x14ac:dyDescent="0.2">
      <c r="C48" s="14"/>
      <c r="K48" s="12"/>
      <c r="L48" s="12"/>
      <c r="M48" s="18"/>
    </row>
    <row r="49" spans="19:19" x14ac:dyDescent="0.2">
      <c r="S49" s="6"/>
    </row>
  </sheetData>
  <mergeCells count="15">
    <mergeCell ref="A42:B42"/>
    <mergeCell ref="T3:T5"/>
    <mergeCell ref="A1:T1"/>
    <mergeCell ref="A3:A5"/>
    <mergeCell ref="N4:O4"/>
    <mergeCell ref="B3:B5"/>
    <mergeCell ref="C3:C5"/>
    <mergeCell ref="S3:S5"/>
    <mergeCell ref="D4:E4"/>
    <mergeCell ref="F4:G4"/>
    <mergeCell ref="H4:I4"/>
    <mergeCell ref="J4:K4"/>
    <mergeCell ref="L4:M4"/>
    <mergeCell ref="P4:Q4"/>
    <mergeCell ref="D3:R3"/>
  </mergeCells>
  <pageMargins left="0.27559055118110237" right="0.19685039370078741" top="0.47244094488188981" bottom="0.55118110236220474" header="0.15748031496062992" footer="0.15748031496062992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1"/>
  <sheetViews>
    <sheetView view="pageBreakPreview" zoomScaleNormal="44" zoomScaleSheetLayoutView="100" workbookViewId="0">
      <pane xSplit="2" ySplit="6" topLeftCell="H61" activePane="bottomRight" state="frozen"/>
      <selection activeCell="P7" sqref="P7"/>
      <selection pane="topRight" activeCell="P7" sqref="P7"/>
      <selection pane="bottomLeft" activeCell="P7" sqref="P7"/>
      <selection pane="bottomRight" activeCell="B96" sqref="B96"/>
    </sheetView>
  </sheetViews>
  <sheetFormatPr defaultRowHeight="11.25" x14ac:dyDescent="0.2"/>
  <cols>
    <col min="1" max="1" width="14.5" customWidth="1"/>
    <col min="2" max="2" width="54.1640625" style="8" customWidth="1"/>
    <col min="3" max="3" width="21.5" style="8" customWidth="1"/>
    <col min="4" max="4" width="14.6640625" style="21" customWidth="1"/>
    <col min="5" max="5" width="15.33203125" style="21" customWidth="1"/>
    <col min="6" max="18" width="15.6640625" style="21" customWidth="1"/>
    <col min="19" max="19" width="24.83203125" customWidth="1"/>
    <col min="20" max="20" width="20.83203125" customWidth="1"/>
    <col min="22" max="22" width="14.6640625" bestFit="1" customWidth="1"/>
  </cols>
  <sheetData>
    <row r="1" spans="1:21" ht="46.5" customHeight="1" x14ac:dyDescent="0.2">
      <c r="B1" s="52" t="s">
        <v>189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U1" s="9"/>
    </row>
    <row r="2" spans="1:21" ht="15.75" customHeight="1" x14ac:dyDescent="0.2">
      <c r="B2" s="1"/>
      <c r="C2" s="1"/>
      <c r="T2" s="42" t="s">
        <v>0</v>
      </c>
      <c r="U2" s="9"/>
    </row>
    <row r="3" spans="1:21" ht="51.75" customHeight="1" x14ac:dyDescent="0.2">
      <c r="A3" s="51" t="s">
        <v>21</v>
      </c>
      <c r="B3" s="53" t="s">
        <v>1</v>
      </c>
      <c r="C3" s="51" t="s">
        <v>124</v>
      </c>
      <c r="D3" s="51" t="s">
        <v>2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 t="s">
        <v>3</v>
      </c>
      <c r="T3" s="51" t="s">
        <v>187</v>
      </c>
      <c r="U3" s="9"/>
    </row>
    <row r="4" spans="1:21" ht="24.75" customHeight="1" x14ac:dyDescent="0.2">
      <c r="A4" s="51"/>
      <c r="B4" s="53"/>
      <c r="C4" s="51"/>
      <c r="D4" s="55" t="s">
        <v>4</v>
      </c>
      <c r="E4" s="55"/>
      <c r="F4" s="55" t="s">
        <v>5</v>
      </c>
      <c r="G4" s="55"/>
      <c r="H4" s="55" t="s">
        <v>6</v>
      </c>
      <c r="I4" s="55"/>
      <c r="J4" s="55" t="s">
        <v>7</v>
      </c>
      <c r="K4" s="55"/>
      <c r="L4" s="55" t="s">
        <v>8</v>
      </c>
      <c r="M4" s="55"/>
      <c r="N4" s="55" t="s">
        <v>9</v>
      </c>
      <c r="O4" s="55"/>
      <c r="P4" s="55" t="s">
        <v>10</v>
      </c>
      <c r="Q4" s="55"/>
      <c r="R4" s="37" t="s">
        <v>123</v>
      </c>
      <c r="S4" s="51"/>
      <c r="T4" s="51"/>
      <c r="U4" s="9"/>
    </row>
    <row r="5" spans="1:21" ht="27.75" customHeight="1" x14ac:dyDescent="0.2">
      <c r="A5" s="54"/>
      <c r="B5" s="54"/>
      <c r="C5" s="51"/>
      <c r="D5" s="38" t="s">
        <v>247</v>
      </c>
      <c r="E5" s="38" t="s">
        <v>248</v>
      </c>
      <c r="F5" s="38" t="s">
        <v>247</v>
      </c>
      <c r="G5" s="38" t="s">
        <v>248</v>
      </c>
      <c r="H5" s="38" t="s">
        <v>247</v>
      </c>
      <c r="I5" s="38" t="s">
        <v>248</v>
      </c>
      <c r="J5" s="38" t="s">
        <v>247</v>
      </c>
      <c r="K5" s="38" t="s">
        <v>248</v>
      </c>
      <c r="L5" s="38" t="s">
        <v>247</v>
      </c>
      <c r="M5" s="38" t="s">
        <v>248</v>
      </c>
      <c r="N5" s="38" t="s">
        <v>247</v>
      </c>
      <c r="O5" s="38" t="s">
        <v>248</v>
      </c>
      <c r="P5" s="38" t="s">
        <v>247</v>
      </c>
      <c r="Q5" s="38" t="s">
        <v>248</v>
      </c>
      <c r="R5" s="38" t="s">
        <v>247</v>
      </c>
      <c r="S5" s="51"/>
      <c r="T5" s="51"/>
      <c r="U5" s="9"/>
    </row>
    <row r="6" spans="1:21" ht="12.75" x14ac:dyDescent="0.2">
      <c r="A6" s="36">
        <v>1</v>
      </c>
      <c r="B6" s="48">
        <v>2</v>
      </c>
      <c r="C6" s="36">
        <v>3</v>
      </c>
      <c r="D6" s="36">
        <v>4</v>
      </c>
      <c r="E6" s="36">
        <v>5</v>
      </c>
      <c r="F6" s="36">
        <v>6</v>
      </c>
      <c r="G6" s="36">
        <v>7</v>
      </c>
      <c r="H6" s="36">
        <v>8</v>
      </c>
      <c r="I6" s="36">
        <v>9</v>
      </c>
      <c r="J6" s="36">
        <v>10</v>
      </c>
      <c r="K6" s="36">
        <v>11</v>
      </c>
      <c r="L6" s="36">
        <v>12</v>
      </c>
      <c r="M6" s="36">
        <v>13</v>
      </c>
      <c r="N6" s="36">
        <v>14</v>
      </c>
      <c r="O6" s="36">
        <v>15</v>
      </c>
      <c r="P6" s="36">
        <v>16</v>
      </c>
      <c r="Q6" s="36">
        <v>17</v>
      </c>
      <c r="R6" s="36">
        <v>18</v>
      </c>
      <c r="S6" s="36">
        <v>19</v>
      </c>
      <c r="T6" s="36">
        <v>20</v>
      </c>
      <c r="U6" s="9"/>
    </row>
    <row r="7" spans="1:21" s="3" customFormat="1" ht="12.75" x14ac:dyDescent="0.2">
      <c r="A7" s="43" t="s">
        <v>23</v>
      </c>
      <c r="B7" s="47" t="s">
        <v>22</v>
      </c>
      <c r="C7" s="30">
        <f>SUM(C8:C16)</f>
        <v>4755595</v>
      </c>
      <c r="D7" s="30"/>
      <c r="E7" s="30">
        <f t="shared" ref="E7:F7" si="0">SUM(E8:E16)</f>
        <v>4755595</v>
      </c>
      <c r="F7" s="30">
        <f t="shared" si="0"/>
        <v>8546.4</v>
      </c>
      <c r="G7" s="30">
        <f>SUM(G8:G16)</f>
        <v>4764141.4000000004</v>
      </c>
      <c r="H7" s="30">
        <f t="shared" ref="H7:T7" si="1">SUM(H8:H16)</f>
        <v>-825099</v>
      </c>
      <c r="I7" s="30">
        <f t="shared" si="1"/>
        <v>3939042.4</v>
      </c>
      <c r="J7" s="30">
        <f t="shared" si="1"/>
        <v>41963</v>
      </c>
      <c r="K7" s="30">
        <f t="shared" si="1"/>
        <v>3981005.3999999994</v>
      </c>
      <c r="L7" s="30">
        <f t="shared" si="1"/>
        <v>14973.599999999999</v>
      </c>
      <c r="M7" s="30">
        <f t="shared" si="1"/>
        <v>3995979</v>
      </c>
      <c r="N7" s="30">
        <f t="shared" si="1"/>
        <v>-159</v>
      </c>
      <c r="O7" s="30">
        <f t="shared" si="1"/>
        <v>3995820</v>
      </c>
      <c r="P7" s="30">
        <f t="shared" si="1"/>
        <v>-949009.59999999986</v>
      </c>
      <c r="Q7" s="30">
        <f t="shared" si="1"/>
        <v>3046810.4000000004</v>
      </c>
      <c r="R7" s="30">
        <f t="shared" si="1"/>
        <v>48700.299999999967</v>
      </c>
      <c r="S7" s="30">
        <f t="shared" si="1"/>
        <v>3095510.7</v>
      </c>
      <c r="T7" s="30">
        <f t="shared" si="1"/>
        <v>-1660084.3</v>
      </c>
      <c r="U7" s="22"/>
    </row>
    <row r="8" spans="1:21" ht="40.5" customHeight="1" x14ac:dyDescent="0.2">
      <c r="A8" s="35" t="s">
        <v>25</v>
      </c>
      <c r="B8" s="34" t="s">
        <v>24</v>
      </c>
      <c r="C8" s="28">
        <v>4470</v>
      </c>
      <c r="D8" s="29"/>
      <c r="E8" s="28">
        <f>C8+D8</f>
        <v>4470</v>
      </c>
      <c r="F8" s="29"/>
      <c r="G8" s="28">
        <f t="shared" ref="G8:G16" si="2">E8+F8</f>
        <v>4470</v>
      </c>
      <c r="H8" s="29"/>
      <c r="I8" s="28">
        <f>G8+H8</f>
        <v>4470</v>
      </c>
      <c r="J8" s="29"/>
      <c r="K8" s="28">
        <f>I8+J8</f>
        <v>4470</v>
      </c>
      <c r="L8" s="29"/>
      <c r="M8" s="28">
        <f>K8+L8</f>
        <v>4470</v>
      </c>
      <c r="N8" s="29"/>
      <c r="O8" s="28">
        <f>M8+N8</f>
        <v>4470</v>
      </c>
      <c r="P8" s="29">
        <v>2553.5</v>
      </c>
      <c r="Q8" s="28">
        <f>O8+P8</f>
        <v>7023.5</v>
      </c>
      <c r="R8" s="29">
        <v>-419.10000000000036</v>
      </c>
      <c r="S8" s="28">
        <f>Q8+R8</f>
        <v>6604.4</v>
      </c>
      <c r="T8" s="41">
        <f>S8-C8</f>
        <v>2134.3999999999996</v>
      </c>
      <c r="U8" s="9"/>
    </row>
    <row r="9" spans="1:21" ht="51" x14ac:dyDescent="0.2">
      <c r="A9" s="35" t="s">
        <v>26</v>
      </c>
      <c r="B9" s="34" t="s">
        <v>202</v>
      </c>
      <c r="C9" s="28">
        <v>174711.3</v>
      </c>
      <c r="D9" s="29"/>
      <c r="E9" s="28">
        <f t="shared" ref="E9:E16" si="3">C9+D9</f>
        <v>174711.3</v>
      </c>
      <c r="F9" s="29"/>
      <c r="G9" s="28">
        <f t="shared" si="2"/>
        <v>174711.3</v>
      </c>
      <c r="H9" s="29"/>
      <c r="I9" s="28">
        <f t="shared" ref="I9:I16" si="4">G9+H9</f>
        <v>174711.3</v>
      </c>
      <c r="J9" s="29">
        <v>390.6</v>
      </c>
      <c r="K9" s="28">
        <f t="shared" ref="K9:K16" si="5">I9+J9</f>
        <v>175101.9</v>
      </c>
      <c r="L9" s="29">
        <v>785.5</v>
      </c>
      <c r="M9" s="28">
        <f t="shared" ref="M9:M16" si="6">K9+L9</f>
        <v>175887.4</v>
      </c>
      <c r="N9" s="29"/>
      <c r="O9" s="28">
        <f t="shared" ref="O9:O72" si="7">M9+N9</f>
        <v>175887.4</v>
      </c>
      <c r="P9" s="29"/>
      <c r="Q9" s="28">
        <f t="shared" ref="Q9:Q16" si="8">O9+P9</f>
        <v>175887.4</v>
      </c>
      <c r="R9" s="29">
        <v>-5164.8999999999942</v>
      </c>
      <c r="S9" s="28">
        <f t="shared" ref="S9:S16" si="9">Q9+R9</f>
        <v>170722.5</v>
      </c>
      <c r="T9" s="41">
        <f t="shared" ref="T9:T72" si="10">S9-C9</f>
        <v>-3988.7999999999884</v>
      </c>
      <c r="U9" s="9"/>
    </row>
    <row r="10" spans="1:21" ht="36" customHeight="1" x14ac:dyDescent="0.2">
      <c r="A10" s="35" t="s">
        <v>27</v>
      </c>
      <c r="B10" s="34" t="s">
        <v>201</v>
      </c>
      <c r="C10" s="28">
        <v>201947.7</v>
      </c>
      <c r="D10" s="29"/>
      <c r="E10" s="28">
        <f t="shared" si="3"/>
        <v>201947.7</v>
      </c>
      <c r="F10" s="29"/>
      <c r="G10" s="28">
        <f t="shared" si="2"/>
        <v>201947.7</v>
      </c>
      <c r="H10" s="29"/>
      <c r="I10" s="28">
        <f t="shared" si="4"/>
        <v>201947.7</v>
      </c>
      <c r="J10" s="29"/>
      <c r="K10" s="28">
        <f t="shared" si="5"/>
        <v>201947.7</v>
      </c>
      <c r="L10" s="29"/>
      <c r="M10" s="28">
        <f t="shared" si="6"/>
        <v>201947.7</v>
      </c>
      <c r="N10" s="29"/>
      <c r="O10" s="28">
        <f t="shared" si="7"/>
        <v>201947.7</v>
      </c>
      <c r="P10" s="29">
        <v>9722.0999999999767</v>
      </c>
      <c r="Q10" s="28">
        <f t="shared" si="8"/>
        <v>211669.8</v>
      </c>
      <c r="R10" s="29">
        <v>3473.7000000000116</v>
      </c>
      <c r="S10" s="28">
        <f t="shared" si="9"/>
        <v>215143.5</v>
      </c>
      <c r="T10" s="41">
        <f t="shared" si="10"/>
        <v>13195.799999999988</v>
      </c>
      <c r="U10" s="23"/>
    </row>
    <row r="11" spans="1:21" ht="12.75" x14ac:dyDescent="0.2">
      <c r="A11" s="35" t="s">
        <v>28</v>
      </c>
      <c r="B11" s="34" t="s">
        <v>199</v>
      </c>
      <c r="C11" s="28">
        <v>268041.59999999998</v>
      </c>
      <c r="D11" s="29"/>
      <c r="E11" s="28">
        <f t="shared" si="3"/>
        <v>268041.59999999998</v>
      </c>
      <c r="F11" s="29"/>
      <c r="G11" s="28">
        <f t="shared" si="2"/>
        <v>268041.59999999998</v>
      </c>
      <c r="H11" s="29">
        <v>9996.5</v>
      </c>
      <c r="I11" s="28">
        <f t="shared" si="4"/>
        <v>278038.09999999998</v>
      </c>
      <c r="J11" s="29">
        <v>5000</v>
      </c>
      <c r="K11" s="28">
        <f t="shared" si="5"/>
        <v>283038.09999999998</v>
      </c>
      <c r="L11" s="29">
        <v>814.8</v>
      </c>
      <c r="M11" s="28">
        <f t="shared" si="6"/>
        <v>283852.89999999997</v>
      </c>
      <c r="N11" s="29"/>
      <c r="O11" s="28">
        <f t="shared" si="7"/>
        <v>283852.89999999997</v>
      </c>
      <c r="P11" s="29">
        <v>6986.5000000000582</v>
      </c>
      <c r="Q11" s="28">
        <f t="shared" si="8"/>
        <v>290839.40000000002</v>
      </c>
      <c r="R11" s="29">
        <v>18048.099999999977</v>
      </c>
      <c r="S11" s="28">
        <f t="shared" si="9"/>
        <v>308887.5</v>
      </c>
      <c r="T11" s="41">
        <f t="shared" si="10"/>
        <v>40845.900000000023</v>
      </c>
      <c r="U11" s="9"/>
    </row>
    <row r="12" spans="1:21" ht="38.25" x14ac:dyDescent="0.2">
      <c r="A12" s="35" t="s">
        <v>29</v>
      </c>
      <c r="B12" s="34" t="s">
        <v>200</v>
      </c>
      <c r="C12" s="28">
        <v>185365.2</v>
      </c>
      <c r="D12" s="29"/>
      <c r="E12" s="28">
        <f t="shared" si="3"/>
        <v>185365.2</v>
      </c>
      <c r="F12" s="29"/>
      <c r="G12" s="28">
        <f t="shared" si="2"/>
        <v>185365.2</v>
      </c>
      <c r="H12" s="29">
        <v>23801.200000000001</v>
      </c>
      <c r="I12" s="28">
        <f t="shared" si="4"/>
        <v>209166.40000000002</v>
      </c>
      <c r="J12" s="29"/>
      <c r="K12" s="28">
        <f t="shared" si="5"/>
        <v>209166.40000000002</v>
      </c>
      <c r="L12" s="29">
        <v>80.2</v>
      </c>
      <c r="M12" s="28">
        <f t="shared" si="6"/>
        <v>209246.60000000003</v>
      </c>
      <c r="N12" s="29"/>
      <c r="O12" s="28">
        <f t="shared" si="7"/>
        <v>209246.60000000003</v>
      </c>
      <c r="P12" s="29">
        <v>-22229.900000000023</v>
      </c>
      <c r="Q12" s="28">
        <f t="shared" si="8"/>
        <v>187016.7</v>
      </c>
      <c r="R12" s="29">
        <v>-3361.4000000000233</v>
      </c>
      <c r="S12" s="28">
        <f t="shared" si="9"/>
        <v>183655.3</v>
      </c>
      <c r="T12" s="41">
        <f t="shared" si="10"/>
        <v>-1709.9000000000233</v>
      </c>
      <c r="U12" s="9"/>
    </row>
    <row r="13" spans="1:21" ht="12.75" x14ac:dyDescent="0.2">
      <c r="A13" s="35" t="s">
        <v>30</v>
      </c>
      <c r="B13" s="34" t="s">
        <v>191</v>
      </c>
      <c r="C13" s="28">
        <v>248975.6</v>
      </c>
      <c r="D13" s="29"/>
      <c r="E13" s="28">
        <f t="shared" si="3"/>
        <v>248975.6</v>
      </c>
      <c r="F13" s="29"/>
      <c r="G13" s="28">
        <f t="shared" si="2"/>
        <v>248975.6</v>
      </c>
      <c r="H13" s="29"/>
      <c r="I13" s="28">
        <f t="shared" si="4"/>
        <v>248975.6</v>
      </c>
      <c r="J13" s="29"/>
      <c r="K13" s="28">
        <f t="shared" si="5"/>
        <v>248975.6</v>
      </c>
      <c r="L13" s="29"/>
      <c r="M13" s="28">
        <f t="shared" si="6"/>
        <v>248975.6</v>
      </c>
      <c r="N13" s="29"/>
      <c r="O13" s="28">
        <f t="shared" si="7"/>
        <v>248975.6</v>
      </c>
      <c r="P13" s="29">
        <v>0</v>
      </c>
      <c r="Q13" s="28">
        <f t="shared" si="8"/>
        <v>248975.6</v>
      </c>
      <c r="R13" s="29">
        <v>-11462.100000000006</v>
      </c>
      <c r="S13" s="28">
        <f t="shared" si="9"/>
        <v>237513.5</v>
      </c>
      <c r="T13" s="41">
        <f t="shared" si="10"/>
        <v>-11462.100000000006</v>
      </c>
      <c r="U13" s="9"/>
    </row>
    <row r="14" spans="1:21" ht="12.75" x14ac:dyDescent="0.2">
      <c r="A14" s="35" t="s">
        <v>31</v>
      </c>
      <c r="B14" s="34" t="s">
        <v>192</v>
      </c>
      <c r="C14" s="28">
        <v>100000</v>
      </c>
      <c r="D14" s="29"/>
      <c r="E14" s="28">
        <f t="shared" si="3"/>
        <v>100000</v>
      </c>
      <c r="F14" s="29"/>
      <c r="G14" s="28">
        <f t="shared" si="2"/>
        <v>100000</v>
      </c>
      <c r="H14" s="29">
        <v>-135</v>
      </c>
      <c r="I14" s="28">
        <f t="shared" si="4"/>
        <v>99865</v>
      </c>
      <c r="J14" s="29">
        <v>-100</v>
      </c>
      <c r="K14" s="28">
        <f t="shared" si="5"/>
        <v>99765</v>
      </c>
      <c r="L14" s="29">
        <v>-7290</v>
      </c>
      <c r="M14" s="28">
        <f t="shared" si="6"/>
        <v>92475</v>
      </c>
      <c r="N14" s="29">
        <v>141</v>
      </c>
      <c r="O14" s="28">
        <f t="shared" si="7"/>
        <v>92616</v>
      </c>
      <c r="P14" s="29">
        <v>100000</v>
      </c>
      <c r="Q14" s="28">
        <f t="shared" si="8"/>
        <v>192616</v>
      </c>
      <c r="R14" s="29"/>
      <c r="S14" s="28">
        <f t="shared" si="9"/>
        <v>192616</v>
      </c>
      <c r="T14" s="41">
        <f t="shared" si="10"/>
        <v>92616</v>
      </c>
      <c r="U14" s="9"/>
    </row>
    <row r="15" spans="1:21" ht="25.5" x14ac:dyDescent="0.2">
      <c r="A15" s="35" t="s">
        <v>32</v>
      </c>
      <c r="B15" s="44" t="s">
        <v>190</v>
      </c>
      <c r="C15" s="28">
        <v>180</v>
      </c>
      <c r="D15" s="29"/>
      <c r="E15" s="28">
        <f t="shared" si="3"/>
        <v>180</v>
      </c>
      <c r="F15" s="29"/>
      <c r="G15" s="28">
        <f t="shared" si="2"/>
        <v>180</v>
      </c>
      <c r="H15" s="29"/>
      <c r="I15" s="28">
        <f t="shared" si="4"/>
        <v>180</v>
      </c>
      <c r="J15" s="29"/>
      <c r="K15" s="28">
        <f t="shared" si="5"/>
        <v>180</v>
      </c>
      <c r="L15" s="29"/>
      <c r="M15" s="28">
        <f t="shared" si="6"/>
        <v>180</v>
      </c>
      <c r="N15" s="29"/>
      <c r="O15" s="28">
        <f t="shared" si="7"/>
        <v>180</v>
      </c>
      <c r="P15" s="29"/>
      <c r="Q15" s="28">
        <f t="shared" si="8"/>
        <v>180</v>
      </c>
      <c r="R15" s="29"/>
      <c r="S15" s="28">
        <f t="shared" si="9"/>
        <v>180</v>
      </c>
      <c r="T15" s="41">
        <f t="shared" si="10"/>
        <v>0</v>
      </c>
      <c r="U15" s="9"/>
    </row>
    <row r="16" spans="1:21" ht="12.75" x14ac:dyDescent="0.2">
      <c r="A16" s="35" t="s">
        <v>33</v>
      </c>
      <c r="B16" s="34" t="s">
        <v>193</v>
      </c>
      <c r="C16" s="28">
        <v>3571903.6</v>
      </c>
      <c r="D16" s="29"/>
      <c r="E16" s="28">
        <f t="shared" si="3"/>
        <v>3571903.6</v>
      </c>
      <c r="F16" s="29">
        <v>8546.4</v>
      </c>
      <c r="G16" s="28">
        <f t="shared" si="2"/>
        <v>3580450</v>
      </c>
      <c r="H16" s="29">
        <v>-858761.7</v>
      </c>
      <c r="I16" s="28">
        <f t="shared" si="4"/>
        <v>2721688.3</v>
      </c>
      <c r="J16" s="29">
        <v>36672.400000000001</v>
      </c>
      <c r="K16" s="28">
        <f t="shared" si="5"/>
        <v>2758360.6999999997</v>
      </c>
      <c r="L16" s="29">
        <v>20583.099999999999</v>
      </c>
      <c r="M16" s="28">
        <f t="shared" si="6"/>
        <v>2778943.8</v>
      </c>
      <c r="N16" s="29">
        <v>-300</v>
      </c>
      <c r="O16" s="28">
        <f t="shared" si="7"/>
        <v>2778643.8</v>
      </c>
      <c r="P16" s="29">
        <v>-1046041.7999999998</v>
      </c>
      <c r="Q16" s="28">
        <f t="shared" si="8"/>
        <v>1732602</v>
      </c>
      <c r="R16" s="29">
        <v>47586</v>
      </c>
      <c r="S16" s="28">
        <f t="shared" si="9"/>
        <v>1780188</v>
      </c>
      <c r="T16" s="41">
        <f t="shared" si="10"/>
        <v>-1791715.6</v>
      </c>
      <c r="U16" s="9"/>
    </row>
    <row r="17" spans="1:21" s="3" customFormat="1" ht="12.75" x14ac:dyDescent="0.2">
      <c r="A17" s="33" t="s">
        <v>35</v>
      </c>
      <c r="B17" s="47" t="s">
        <v>34</v>
      </c>
      <c r="C17" s="30">
        <f>SUM(C18:C19)</f>
        <v>37493.599999999999</v>
      </c>
      <c r="D17" s="30"/>
      <c r="E17" s="30">
        <f t="shared" ref="E17" si="11">SUM(E18:E19)</f>
        <v>37493.599999999999</v>
      </c>
      <c r="F17" s="30"/>
      <c r="G17" s="30">
        <f t="shared" ref="G17:T17" si="12">SUM(G18:G19)</f>
        <v>37493.599999999999</v>
      </c>
      <c r="H17" s="30">
        <f t="shared" si="12"/>
        <v>870.3</v>
      </c>
      <c r="I17" s="30">
        <f t="shared" si="12"/>
        <v>38363.9</v>
      </c>
      <c r="J17" s="30">
        <f t="shared" si="12"/>
        <v>0</v>
      </c>
      <c r="K17" s="30">
        <f t="shared" si="12"/>
        <v>38363.9</v>
      </c>
      <c r="L17" s="30">
        <f t="shared" si="12"/>
        <v>2</v>
      </c>
      <c r="M17" s="30">
        <f t="shared" si="12"/>
        <v>38365.9</v>
      </c>
      <c r="N17" s="30"/>
      <c r="O17" s="30">
        <f t="shared" si="12"/>
        <v>38365.9</v>
      </c>
      <c r="P17" s="30"/>
      <c r="Q17" s="30">
        <f t="shared" si="12"/>
        <v>38365.9</v>
      </c>
      <c r="R17" s="30">
        <f t="shared" si="12"/>
        <v>-384.20000000000027</v>
      </c>
      <c r="S17" s="30">
        <f t="shared" si="12"/>
        <v>37981.699999999997</v>
      </c>
      <c r="T17" s="30">
        <f t="shared" si="12"/>
        <v>488.09999999999991</v>
      </c>
      <c r="U17" s="24"/>
    </row>
    <row r="18" spans="1:21" ht="12.75" x14ac:dyDescent="0.2">
      <c r="A18" s="35" t="s">
        <v>36</v>
      </c>
      <c r="B18" s="40" t="s">
        <v>198</v>
      </c>
      <c r="C18" s="28">
        <v>35783.599999999999</v>
      </c>
      <c r="D18" s="29"/>
      <c r="E18" s="28">
        <f>C18+D18</f>
        <v>35783.599999999999</v>
      </c>
      <c r="F18" s="29"/>
      <c r="G18" s="28">
        <f>E18+F18</f>
        <v>35783.599999999999</v>
      </c>
      <c r="H18" s="29"/>
      <c r="I18" s="28">
        <f>G18+H18</f>
        <v>35783.599999999999</v>
      </c>
      <c r="J18" s="29"/>
      <c r="K18" s="28">
        <f>I18+J18</f>
        <v>35783.599999999999</v>
      </c>
      <c r="L18" s="29"/>
      <c r="M18" s="28">
        <f>K18+L18</f>
        <v>35783.599999999999</v>
      </c>
      <c r="N18" s="29"/>
      <c r="O18" s="28">
        <f t="shared" si="7"/>
        <v>35783.599999999999</v>
      </c>
      <c r="P18" s="29"/>
      <c r="Q18" s="28">
        <f>O18+P18</f>
        <v>35783.599999999999</v>
      </c>
      <c r="R18" s="29"/>
      <c r="S18" s="28">
        <f>Q18+R18</f>
        <v>35783.599999999999</v>
      </c>
      <c r="T18" s="41">
        <f t="shared" si="10"/>
        <v>0</v>
      </c>
      <c r="U18" s="9"/>
    </row>
    <row r="19" spans="1:21" ht="12.75" x14ac:dyDescent="0.2">
      <c r="A19" s="35" t="s">
        <v>37</v>
      </c>
      <c r="B19" s="40" t="s">
        <v>197</v>
      </c>
      <c r="C19" s="28">
        <v>1710</v>
      </c>
      <c r="D19" s="29"/>
      <c r="E19" s="28">
        <f>C19+D19</f>
        <v>1710</v>
      </c>
      <c r="F19" s="29"/>
      <c r="G19" s="28">
        <f>E19+F19</f>
        <v>1710</v>
      </c>
      <c r="H19" s="29">
        <v>870.3</v>
      </c>
      <c r="I19" s="28">
        <f>G19+H19</f>
        <v>2580.3000000000002</v>
      </c>
      <c r="J19" s="29"/>
      <c r="K19" s="28">
        <f>I19+J19</f>
        <v>2580.3000000000002</v>
      </c>
      <c r="L19" s="29">
        <v>2</v>
      </c>
      <c r="M19" s="28">
        <f>K19+L19</f>
        <v>2582.3000000000002</v>
      </c>
      <c r="N19" s="29"/>
      <c r="O19" s="28">
        <f t="shared" si="7"/>
        <v>2582.3000000000002</v>
      </c>
      <c r="P19" s="29"/>
      <c r="Q19" s="28">
        <f>O19+P19</f>
        <v>2582.3000000000002</v>
      </c>
      <c r="R19" s="29">
        <v>-384.20000000000027</v>
      </c>
      <c r="S19" s="28">
        <f>Q19+R19</f>
        <v>2198.1</v>
      </c>
      <c r="T19" s="41">
        <f t="shared" si="10"/>
        <v>488.09999999999991</v>
      </c>
      <c r="U19" s="9"/>
    </row>
    <row r="20" spans="1:21" s="3" customFormat="1" ht="22.5" customHeight="1" x14ac:dyDescent="0.2">
      <c r="A20" s="33" t="s">
        <v>39</v>
      </c>
      <c r="B20" s="47" t="s">
        <v>38</v>
      </c>
      <c r="C20" s="30">
        <f>SUM(C21:C25)</f>
        <v>388491.3</v>
      </c>
      <c r="D20" s="30">
        <f t="shared" ref="D20:F20" si="13">SUM(D21:D25)</f>
        <v>33347.800000000003</v>
      </c>
      <c r="E20" s="30">
        <f t="shared" si="13"/>
        <v>421839.09999999992</v>
      </c>
      <c r="F20" s="30">
        <f t="shared" si="13"/>
        <v>-745.6</v>
      </c>
      <c r="G20" s="30">
        <f>SUM(G21:G25)</f>
        <v>421093.49999999994</v>
      </c>
      <c r="H20" s="30"/>
      <c r="I20" s="30">
        <f t="shared" ref="I20:T20" si="14">SUM(I21:I25)</f>
        <v>421093.49999999994</v>
      </c>
      <c r="J20" s="30">
        <f t="shared" si="14"/>
        <v>3000</v>
      </c>
      <c r="K20" s="30">
        <f t="shared" si="14"/>
        <v>424093.49999999994</v>
      </c>
      <c r="L20" s="30">
        <f t="shared" si="14"/>
        <v>4500</v>
      </c>
      <c r="M20" s="30">
        <f t="shared" si="14"/>
        <v>428593.49999999994</v>
      </c>
      <c r="N20" s="30">
        <f t="shared" si="14"/>
        <v>-200</v>
      </c>
      <c r="O20" s="30">
        <f t="shared" si="14"/>
        <v>428393.49999999994</v>
      </c>
      <c r="P20" s="30">
        <f t="shared" si="14"/>
        <v>0</v>
      </c>
      <c r="Q20" s="30">
        <f t="shared" si="14"/>
        <v>428393.49999999994</v>
      </c>
      <c r="R20" s="30">
        <f t="shared" si="14"/>
        <v>-37648.299999999988</v>
      </c>
      <c r="S20" s="30">
        <f t="shared" si="14"/>
        <v>390745.2</v>
      </c>
      <c r="T20" s="30">
        <f t="shared" si="14"/>
        <v>2253.9</v>
      </c>
      <c r="U20" s="22"/>
    </row>
    <row r="21" spans="1:21" ht="12.75" x14ac:dyDescent="0.2">
      <c r="A21" s="35" t="s">
        <v>40</v>
      </c>
      <c r="B21" s="40" t="s">
        <v>196</v>
      </c>
      <c r="C21" s="28">
        <v>161953</v>
      </c>
      <c r="D21" s="29"/>
      <c r="E21" s="28">
        <f>C21+D21</f>
        <v>161953</v>
      </c>
      <c r="F21" s="29"/>
      <c r="G21" s="28">
        <f>E21+F21</f>
        <v>161953</v>
      </c>
      <c r="H21" s="29"/>
      <c r="I21" s="28">
        <f>G21+H21</f>
        <v>161953</v>
      </c>
      <c r="J21" s="29"/>
      <c r="K21" s="28">
        <f>I21+J21</f>
        <v>161953</v>
      </c>
      <c r="L21" s="29"/>
      <c r="M21" s="28">
        <f>K21+L21</f>
        <v>161953</v>
      </c>
      <c r="N21" s="29"/>
      <c r="O21" s="28">
        <f t="shared" si="7"/>
        <v>161953</v>
      </c>
      <c r="P21" s="29"/>
      <c r="Q21" s="28">
        <f>O21+P21</f>
        <v>161953</v>
      </c>
      <c r="R21" s="29">
        <v>-37675</v>
      </c>
      <c r="S21" s="28">
        <f>Q21+R21</f>
        <v>124278</v>
      </c>
      <c r="T21" s="41">
        <f t="shared" si="10"/>
        <v>-37675</v>
      </c>
      <c r="U21" s="9"/>
    </row>
    <row r="22" spans="1:21" ht="38.25" x14ac:dyDescent="0.2">
      <c r="A22" s="35" t="s">
        <v>42</v>
      </c>
      <c r="B22" s="40" t="s">
        <v>41</v>
      </c>
      <c r="C22" s="28">
        <v>130291.4</v>
      </c>
      <c r="D22" s="29">
        <v>24318.799999999999</v>
      </c>
      <c r="E22" s="28">
        <f t="shared" ref="E22:E25" si="15">C22+D22</f>
        <v>154610.19999999998</v>
      </c>
      <c r="F22" s="29"/>
      <c r="G22" s="28">
        <f>E22+F22</f>
        <v>154610.19999999998</v>
      </c>
      <c r="H22" s="29"/>
      <c r="I22" s="28">
        <f t="shared" ref="I22:I24" si="16">G22+H22</f>
        <v>154610.19999999998</v>
      </c>
      <c r="J22" s="29">
        <v>3000</v>
      </c>
      <c r="K22" s="28">
        <f t="shared" ref="K22:K24" si="17">I22+J22</f>
        <v>157610.19999999998</v>
      </c>
      <c r="L22" s="29">
        <v>4000</v>
      </c>
      <c r="M22" s="28">
        <f t="shared" ref="M22:M24" si="18">K22+L22</f>
        <v>161610.19999999998</v>
      </c>
      <c r="N22" s="29">
        <v>-200</v>
      </c>
      <c r="O22" s="28">
        <f t="shared" si="7"/>
        <v>161410.19999999998</v>
      </c>
      <c r="P22" s="29"/>
      <c r="Q22" s="28">
        <f t="shared" ref="Q22:Q24" si="19">O22+P22</f>
        <v>161410.19999999998</v>
      </c>
      <c r="R22" s="29">
        <v>118.70000000001164</v>
      </c>
      <c r="S22" s="28">
        <f t="shared" ref="S22:S24" si="20">Q22+R22</f>
        <v>161528.9</v>
      </c>
      <c r="T22" s="41">
        <f t="shared" si="10"/>
        <v>31237.5</v>
      </c>
      <c r="U22" s="9"/>
    </row>
    <row r="23" spans="1:21" ht="12.75" x14ac:dyDescent="0.2">
      <c r="A23" s="35" t="s">
        <v>43</v>
      </c>
      <c r="B23" s="40" t="s">
        <v>194</v>
      </c>
      <c r="C23" s="28">
        <v>94981.3</v>
      </c>
      <c r="D23" s="29"/>
      <c r="E23" s="28">
        <f t="shared" si="15"/>
        <v>94981.3</v>
      </c>
      <c r="F23" s="29"/>
      <c r="G23" s="28">
        <f>E23+F23</f>
        <v>94981.3</v>
      </c>
      <c r="H23" s="29"/>
      <c r="I23" s="28">
        <f t="shared" si="16"/>
        <v>94981.3</v>
      </c>
      <c r="J23" s="29"/>
      <c r="K23" s="28">
        <f t="shared" si="17"/>
        <v>94981.3</v>
      </c>
      <c r="L23" s="29">
        <v>500</v>
      </c>
      <c r="M23" s="28">
        <f t="shared" si="18"/>
        <v>95481.3</v>
      </c>
      <c r="N23" s="29"/>
      <c r="O23" s="28">
        <f t="shared" si="7"/>
        <v>95481.3</v>
      </c>
      <c r="P23" s="29"/>
      <c r="Q23" s="28">
        <f t="shared" si="19"/>
        <v>95481.3</v>
      </c>
      <c r="R23" s="29">
        <v>-92</v>
      </c>
      <c r="S23" s="28">
        <f t="shared" si="20"/>
        <v>95389.3</v>
      </c>
      <c r="T23" s="41">
        <f t="shared" si="10"/>
        <v>408</v>
      </c>
      <c r="U23" s="9"/>
    </row>
    <row r="24" spans="1:21" ht="12.75" x14ac:dyDescent="0.2">
      <c r="A24" s="35" t="s">
        <v>44</v>
      </c>
      <c r="B24" s="40" t="s">
        <v>195</v>
      </c>
      <c r="C24" s="28">
        <v>520</v>
      </c>
      <c r="D24" s="29">
        <v>9029</v>
      </c>
      <c r="E24" s="28">
        <f t="shared" si="15"/>
        <v>9549</v>
      </c>
      <c r="F24" s="29"/>
      <c r="G24" s="28">
        <f>E24+F24</f>
        <v>9549</v>
      </c>
      <c r="H24" s="29"/>
      <c r="I24" s="28">
        <f t="shared" si="16"/>
        <v>9549</v>
      </c>
      <c r="J24" s="29"/>
      <c r="K24" s="28">
        <f t="shared" si="17"/>
        <v>9549</v>
      </c>
      <c r="L24" s="29"/>
      <c r="M24" s="28">
        <f t="shared" si="18"/>
        <v>9549</v>
      </c>
      <c r="N24" s="29"/>
      <c r="O24" s="28">
        <f t="shared" si="7"/>
        <v>9549</v>
      </c>
      <c r="P24" s="29"/>
      <c r="Q24" s="28">
        <f t="shared" si="19"/>
        <v>9549</v>
      </c>
      <c r="R24" s="29"/>
      <c r="S24" s="28">
        <f t="shared" si="20"/>
        <v>9549</v>
      </c>
      <c r="T24" s="41">
        <f t="shared" si="10"/>
        <v>9029</v>
      </c>
      <c r="U24" s="9"/>
    </row>
    <row r="25" spans="1:21" ht="25.5" x14ac:dyDescent="0.2">
      <c r="A25" s="35" t="s">
        <v>46</v>
      </c>
      <c r="B25" s="40" t="s">
        <v>45</v>
      </c>
      <c r="C25" s="28">
        <v>745.6</v>
      </c>
      <c r="D25" s="29"/>
      <c r="E25" s="28">
        <f t="shared" si="15"/>
        <v>745.6</v>
      </c>
      <c r="F25" s="29">
        <v>-745.6</v>
      </c>
      <c r="G25" s="28"/>
      <c r="H25" s="29"/>
      <c r="I25" s="28"/>
      <c r="J25" s="29"/>
      <c r="K25" s="28"/>
      <c r="L25" s="29"/>
      <c r="M25" s="28"/>
      <c r="N25" s="29"/>
      <c r="O25" s="28"/>
      <c r="P25" s="29"/>
      <c r="Q25" s="28"/>
      <c r="R25" s="29"/>
      <c r="S25" s="28"/>
      <c r="T25" s="41">
        <f t="shared" si="10"/>
        <v>-745.6</v>
      </c>
      <c r="U25" s="9"/>
    </row>
    <row r="26" spans="1:21" s="3" customFormat="1" ht="12.75" x14ac:dyDescent="0.2">
      <c r="A26" s="33" t="s">
        <v>48</v>
      </c>
      <c r="B26" s="47" t="s">
        <v>47</v>
      </c>
      <c r="C26" s="30">
        <f>SUM(C27:C36)</f>
        <v>9944226.1000000015</v>
      </c>
      <c r="D26" s="30">
        <f t="shared" ref="D26:F26" si="21">SUM(D27:D36)</f>
        <v>772397.7</v>
      </c>
      <c r="E26" s="30">
        <f t="shared" si="21"/>
        <v>10716623.800000001</v>
      </c>
      <c r="F26" s="30">
        <f t="shared" si="21"/>
        <v>1741339.5</v>
      </c>
      <c r="G26" s="30">
        <f>SUM(G27:G36)</f>
        <v>12457963.300000001</v>
      </c>
      <c r="H26" s="30">
        <f t="shared" ref="H26:T26" si="22">SUM(H27:H36)</f>
        <v>319752.10000000003</v>
      </c>
      <c r="I26" s="30">
        <f t="shared" si="22"/>
        <v>12777715.4</v>
      </c>
      <c r="J26" s="30">
        <f t="shared" si="22"/>
        <v>148179.00000000003</v>
      </c>
      <c r="K26" s="30">
        <f t="shared" si="22"/>
        <v>12925894.4</v>
      </c>
      <c r="L26" s="30">
        <f t="shared" si="22"/>
        <v>-341629.60000000003</v>
      </c>
      <c r="M26" s="30">
        <f t="shared" si="22"/>
        <v>12584264.799999999</v>
      </c>
      <c r="N26" s="30">
        <f t="shared" si="22"/>
        <v>50193.9</v>
      </c>
      <c r="O26" s="30">
        <f t="shared" si="22"/>
        <v>12634458.699999997</v>
      </c>
      <c r="P26" s="30">
        <f t="shared" si="22"/>
        <v>842949.20000000158</v>
      </c>
      <c r="Q26" s="30">
        <f t="shared" si="22"/>
        <v>13477407.9</v>
      </c>
      <c r="R26" s="30">
        <f t="shared" si="22"/>
        <v>194711.20000000036</v>
      </c>
      <c r="S26" s="30">
        <f t="shared" si="22"/>
        <v>13672119.100000001</v>
      </c>
      <c r="T26" s="30">
        <f t="shared" si="22"/>
        <v>3727893.0000000019</v>
      </c>
      <c r="U26" s="22"/>
    </row>
    <row r="27" spans="1:21" ht="12.75" x14ac:dyDescent="0.2">
      <c r="A27" s="35" t="s">
        <v>49</v>
      </c>
      <c r="B27" s="34" t="s">
        <v>203</v>
      </c>
      <c r="C27" s="28">
        <v>337205.1</v>
      </c>
      <c r="D27" s="29">
        <v>-453.4</v>
      </c>
      <c r="E27" s="28">
        <f>C27+D27</f>
        <v>336751.69999999995</v>
      </c>
      <c r="F27" s="29"/>
      <c r="G27" s="28">
        <f t="shared" ref="G27:G36" si="23">E27+F27</f>
        <v>336751.69999999995</v>
      </c>
      <c r="H27" s="29">
        <v>135</v>
      </c>
      <c r="I27" s="28">
        <f>G27+H27</f>
        <v>336886.69999999995</v>
      </c>
      <c r="J27" s="29">
        <v>4957.1000000000004</v>
      </c>
      <c r="K27" s="28">
        <f>I27+J27</f>
        <v>341843.79999999993</v>
      </c>
      <c r="L27" s="29">
        <v>55</v>
      </c>
      <c r="M27" s="28">
        <f>K27+L27</f>
        <v>341898.79999999993</v>
      </c>
      <c r="N27" s="29">
        <v>-2.9</v>
      </c>
      <c r="O27" s="28">
        <f t="shared" si="7"/>
        <v>341895.89999999991</v>
      </c>
      <c r="P27" s="29">
        <v>707.00000000011642</v>
      </c>
      <c r="Q27" s="28">
        <f>O27+P27</f>
        <v>342602.9</v>
      </c>
      <c r="R27" s="29">
        <v>-414.60000000003492</v>
      </c>
      <c r="S27" s="28">
        <f>Q27+R27</f>
        <v>342188.3</v>
      </c>
      <c r="T27" s="41">
        <f t="shared" si="10"/>
        <v>4983.2000000000116</v>
      </c>
      <c r="U27" s="9"/>
    </row>
    <row r="28" spans="1:21" ht="12.75" x14ac:dyDescent="0.2">
      <c r="A28" s="35" t="s">
        <v>50</v>
      </c>
      <c r="B28" s="34" t="s">
        <v>204</v>
      </c>
      <c r="C28" s="28">
        <v>1628.8</v>
      </c>
      <c r="D28" s="29"/>
      <c r="E28" s="28">
        <f t="shared" ref="E28:E36" si="24">C28+D28</f>
        <v>1628.8</v>
      </c>
      <c r="F28" s="29"/>
      <c r="G28" s="28">
        <f t="shared" si="23"/>
        <v>1628.8</v>
      </c>
      <c r="H28" s="29">
        <v>3155.6</v>
      </c>
      <c r="I28" s="28">
        <f t="shared" ref="I28:I36" si="25">G28+H28</f>
        <v>4784.3999999999996</v>
      </c>
      <c r="J28" s="29"/>
      <c r="K28" s="28">
        <f t="shared" ref="K28:K36" si="26">I28+J28</f>
        <v>4784.3999999999996</v>
      </c>
      <c r="L28" s="29"/>
      <c r="M28" s="28">
        <f t="shared" ref="M28:M36" si="27">K28+L28</f>
        <v>4784.3999999999996</v>
      </c>
      <c r="N28" s="29"/>
      <c r="O28" s="28">
        <f t="shared" si="7"/>
        <v>4784.3999999999996</v>
      </c>
      <c r="P28" s="29">
        <v>-217.5</v>
      </c>
      <c r="Q28" s="28">
        <f t="shared" ref="Q28:Q36" si="28">O28+P28</f>
        <v>4566.8999999999996</v>
      </c>
      <c r="R28" s="29">
        <v>-1411.2999999999997</v>
      </c>
      <c r="S28" s="28">
        <f t="shared" ref="S28:S36" si="29">Q28+R28</f>
        <v>3155.6</v>
      </c>
      <c r="T28" s="41">
        <f t="shared" si="10"/>
        <v>1526.8</v>
      </c>
      <c r="U28" s="4"/>
    </row>
    <row r="29" spans="1:21" ht="12.75" x14ac:dyDescent="0.2">
      <c r="A29" s="35" t="s">
        <v>51</v>
      </c>
      <c r="B29" s="34" t="s">
        <v>205</v>
      </c>
      <c r="C29" s="28">
        <v>2446142.7999999998</v>
      </c>
      <c r="D29" s="29">
        <v>323610.2</v>
      </c>
      <c r="E29" s="28">
        <f t="shared" si="24"/>
        <v>2769753</v>
      </c>
      <c r="F29" s="29">
        <v>15557.8</v>
      </c>
      <c r="G29" s="28">
        <f t="shared" si="23"/>
        <v>2785310.8</v>
      </c>
      <c r="H29" s="29">
        <v>68232.3</v>
      </c>
      <c r="I29" s="28">
        <f t="shared" si="25"/>
        <v>2853543.0999999996</v>
      </c>
      <c r="J29" s="29"/>
      <c r="K29" s="28">
        <f t="shared" si="26"/>
        <v>2853543.0999999996</v>
      </c>
      <c r="L29" s="29">
        <v>-62.1</v>
      </c>
      <c r="M29" s="28">
        <f t="shared" si="27"/>
        <v>2853480.9999999995</v>
      </c>
      <c r="N29" s="29">
        <v>49896.800000000003</v>
      </c>
      <c r="O29" s="28">
        <f t="shared" si="7"/>
        <v>2903377.7999999993</v>
      </c>
      <c r="P29" s="29">
        <v>-61.399999999441206</v>
      </c>
      <c r="Q29" s="28">
        <f t="shared" si="28"/>
        <v>2903316.4</v>
      </c>
      <c r="R29" s="29">
        <v>-82678.199999999721</v>
      </c>
      <c r="S29" s="28">
        <f t="shared" si="29"/>
        <v>2820638.2</v>
      </c>
      <c r="T29" s="41">
        <f t="shared" si="10"/>
        <v>374495.40000000037</v>
      </c>
      <c r="U29" s="9"/>
    </row>
    <row r="30" spans="1:21" ht="12.75" x14ac:dyDescent="0.2">
      <c r="A30" s="35" t="s">
        <v>53</v>
      </c>
      <c r="B30" s="34" t="s">
        <v>52</v>
      </c>
      <c r="C30" s="28">
        <v>38101.1</v>
      </c>
      <c r="D30" s="29">
        <v>68952</v>
      </c>
      <c r="E30" s="28">
        <f t="shared" si="24"/>
        <v>107053.1</v>
      </c>
      <c r="F30" s="29"/>
      <c r="G30" s="28">
        <f t="shared" si="23"/>
        <v>107053.1</v>
      </c>
      <c r="H30" s="29"/>
      <c r="I30" s="28">
        <f t="shared" si="25"/>
        <v>107053.1</v>
      </c>
      <c r="J30" s="29">
        <v>-9690.4</v>
      </c>
      <c r="K30" s="28">
        <f t="shared" si="26"/>
        <v>97362.700000000012</v>
      </c>
      <c r="L30" s="29"/>
      <c r="M30" s="28">
        <f t="shared" si="27"/>
        <v>97362.700000000012</v>
      </c>
      <c r="N30" s="29"/>
      <c r="O30" s="28">
        <f t="shared" si="7"/>
        <v>97362.700000000012</v>
      </c>
      <c r="P30" s="29">
        <v>-3000.0000000000146</v>
      </c>
      <c r="Q30" s="28">
        <f t="shared" si="28"/>
        <v>94362.7</v>
      </c>
      <c r="R30" s="29">
        <v>0</v>
      </c>
      <c r="S30" s="28">
        <f t="shared" si="29"/>
        <v>94362.7</v>
      </c>
      <c r="T30" s="41">
        <f t="shared" si="10"/>
        <v>56261.599999999999</v>
      </c>
      <c r="U30" s="9"/>
    </row>
    <row r="31" spans="1:21" ht="12.75" x14ac:dyDescent="0.2">
      <c r="A31" s="35" t="s">
        <v>54</v>
      </c>
      <c r="B31" s="34" t="s">
        <v>206</v>
      </c>
      <c r="C31" s="28">
        <v>161851.6</v>
      </c>
      <c r="D31" s="29"/>
      <c r="E31" s="28">
        <f t="shared" si="24"/>
        <v>161851.6</v>
      </c>
      <c r="F31" s="29"/>
      <c r="G31" s="28">
        <f t="shared" si="23"/>
        <v>161851.6</v>
      </c>
      <c r="H31" s="29"/>
      <c r="I31" s="28">
        <f t="shared" si="25"/>
        <v>161851.6</v>
      </c>
      <c r="J31" s="29"/>
      <c r="K31" s="28">
        <f t="shared" si="26"/>
        <v>161851.6</v>
      </c>
      <c r="L31" s="29"/>
      <c r="M31" s="28">
        <f t="shared" si="27"/>
        <v>161851.6</v>
      </c>
      <c r="N31" s="29"/>
      <c r="O31" s="28">
        <f t="shared" si="7"/>
        <v>161851.6</v>
      </c>
      <c r="P31" s="29"/>
      <c r="Q31" s="28">
        <f t="shared" si="28"/>
        <v>161851.6</v>
      </c>
      <c r="R31" s="29">
        <v>-135.20000000001164</v>
      </c>
      <c r="S31" s="28">
        <f t="shared" si="29"/>
        <v>161716.4</v>
      </c>
      <c r="T31" s="41">
        <f t="shared" si="10"/>
        <v>-135.20000000001164</v>
      </c>
      <c r="U31" s="9"/>
    </row>
    <row r="32" spans="1:21" ht="12.75" x14ac:dyDescent="0.2">
      <c r="A32" s="35" t="s">
        <v>55</v>
      </c>
      <c r="B32" s="34" t="s">
        <v>207</v>
      </c>
      <c r="C32" s="28">
        <v>404292.1</v>
      </c>
      <c r="D32" s="29"/>
      <c r="E32" s="28">
        <f t="shared" si="24"/>
        <v>404292.1</v>
      </c>
      <c r="F32" s="29">
        <v>-7488.8</v>
      </c>
      <c r="G32" s="28">
        <f t="shared" si="23"/>
        <v>396803.3</v>
      </c>
      <c r="H32" s="29"/>
      <c r="I32" s="28">
        <f t="shared" si="25"/>
        <v>396803.3</v>
      </c>
      <c r="J32" s="29">
        <v>135095.20000000001</v>
      </c>
      <c r="K32" s="28">
        <f t="shared" si="26"/>
        <v>531898.5</v>
      </c>
      <c r="L32" s="29">
        <v>47096.7</v>
      </c>
      <c r="M32" s="28">
        <f t="shared" si="27"/>
        <v>578995.19999999995</v>
      </c>
      <c r="N32" s="29"/>
      <c r="O32" s="28">
        <f t="shared" si="7"/>
        <v>578995.19999999995</v>
      </c>
      <c r="P32" s="29">
        <v>104205.5</v>
      </c>
      <c r="Q32" s="28">
        <f t="shared" si="28"/>
        <v>683200.7</v>
      </c>
      <c r="R32" s="29">
        <v>322863.20000000007</v>
      </c>
      <c r="S32" s="28">
        <f t="shared" si="29"/>
        <v>1006063.9</v>
      </c>
      <c r="T32" s="41">
        <f t="shared" si="10"/>
        <v>601771.80000000005</v>
      </c>
      <c r="U32" s="9"/>
    </row>
    <row r="33" spans="1:21" ht="12.75" x14ac:dyDescent="0.2">
      <c r="A33" s="35" t="s">
        <v>56</v>
      </c>
      <c r="B33" s="34" t="s">
        <v>208</v>
      </c>
      <c r="C33" s="28">
        <v>6221689.2999999998</v>
      </c>
      <c r="D33" s="29">
        <v>381197.7</v>
      </c>
      <c r="E33" s="28">
        <f t="shared" si="24"/>
        <v>6602887</v>
      </c>
      <c r="F33" s="29">
        <v>1733440.5</v>
      </c>
      <c r="G33" s="28">
        <f t="shared" si="23"/>
        <v>8336327.5</v>
      </c>
      <c r="H33" s="29">
        <v>173669.5</v>
      </c>
      <c r="I33" s="28">
        <f t="shared" si="25"/>
        <v>8509997</v>
      </c>
      <c r="J33" s="29"/>
      <c r="K33" s="28">
        <f t="shared" si="26"/>
        <v>8509997</v>
      </c>
      <c r="L33" s="29">
        <v>-388977.2</v>
      </c>
      <c r="M33" s="28">
        <f t="shared" si="27"/>
        <v>8121019.7999999998</v>
      </c>
      <c r="N33" s="29"/>
      <c r="O33" s="28">
        <f t="shared" si="7"/>
        <v>8121019.7999999998</v>
      </c>
      <c r="P33" s="29">
        <v>750000.00000000093</v>
      </c>
      <c r="Q33" s="28">
        <f t="shared" si="28"/>
        <v>8871019.8000000007</v>
      </c>
      <c r="R33" s="29">
        <v>0</v>
      </c>
      <c r="S33" s="28">
        <f t="shared" si="29"/>
        <v>8871019.8000000007</v>
      </c>
      <c r="T33" s="41">
        <f t="shared" si="10"/>
        <v>2649330.5000000009</v>
      </c>
      <c r="U33" s="9"/>
    </row>
    <row r="34" spans="1:21" ht="12.75" x14ac:dyDescent="0.2">
      <c r="A34" s="35" t="s">
        <v>57</v>
      </c>
      <c r="B34" s="34" t="s">
        <v>209</v>
      </c>
      <c r="C34" s="28">
        <v>67216.3</v>
      </c>
      <c r="D34" s="29">
        <v>-908.8</v>
      </c>
      <c r="E34" s="28">
        <f t="shared" si="24"/>
        <v>66307.5</v>
      </c>
      <c r="F34" s="29">
        <v>-170</v>
      </c>
      <c r="G34" s="28">
        <f t="shared" si="23"/>
        <v>66137.5</v>
      </c>
      <c r="H34" s="29">
        <v>62.4</v>
      </c>
      <c r="I34" s="28">
        <f t="shared" si="25"/>
        <v>66199.899999999994</v>
      </c>
      <c r="J34" s="29">
        <v>16800.900000000001</v>
      </c>
      <c r="K34" s="28">
        <f t="shared" si="26"/>
        <v>83000.799999999988</v>
      </c>
      <c r="L34" s="29">
        <v>45.9</v>
      </c>
      <c r="M34" s="28">
        <f t="shared" si="27"/>
        <v>83046.699999999983</v>
      </c>
      <c r="N34" s="29"/>
      <c r="O34" s="28">
        <f t="shared" si="7"/>
        <v>83046.699999999983</v>
      </c>
      <c r="P34" s="29">
        <v>-14501.39999999998</v>
      </c>
      <c r="Q34" s="28">
        <f t="shared" si="28"/>
        <v>68545.3</v>
      </c>
      <c r="R34" s="29">
        <v>-2242.8000000000029</v>
      </c>
      <c r="S34" s="28">
        <f t="shared" si="29"/>
        <v>66302.5</v>
      </c>
      <c r="T34" s="41">
        <f t="shared" si="10"/>
        <v>-913.80000000000291</v>
      </c>
      <c r="U34" s="9"/>
    </row>
    <row r="35" spans="1:21" ht="25.5" x14ac:dyDescent="0.2">
      <c r="A35" s="35" t="s">
        <v>59</v>
      </c>
      <c r="B35" s="34" t="s">
        <v>58</v>
      </c>
      <c r="C35" s="28">
        <v>6000</v>
      </c>
      <c r="D35" s="29"/>
      <c r="E35" s="28">
        <f t="shared" si="24"/>
        <v>6000</v>
      </c>
      <c r="F35" s="29"/>
      <c r="G35" s="28">
        <f t="shared" si="23"/>
        <v>6000</v>
      </c>
      <c r="H35" s="29"/>
      <c r="I35" s="28">
        <f t="shared" si="25"/>
        <v>6000</v>
      </c>
      <c r="J35" s="29"/>
      <c r="K35" s="28">
        <f t="shared" si="26"/>
        <v>6000</v>
      </c>
      <c r="L35" s="29"/>
      <c r="M35" s="28">
        <f t="shared" si="27"/>
        <v>6000</v>
      </c>
      <c r="N35" s="29"/>
      <c r="O35" s="28">
        <f t="shared" si="7"/>
        <v>6000</v>
      </c>
      <c r="P35" s="29"/>
      <c r="Q35" s="28">
        <f t="shared" si="28"/>
        <v>6000</v>
      </c>
      <c r="R35" s="29"/>
      <c r="S35" s="28">
        <f t="shared" si="29"/>
        <v>6000</v>
      </c>
      <c r="T35" s="41">
        <f t="shared" si="10"/>
        <v>0</v>
      </c>
      <c r="U35" s="9"/>
    </row>
    <row r="36" spans="1:21" ht="12.75" x14ac:dyDescent="0.2">
      <c r="A36" s="35" t="s">
        <v>60</v>
      </c>
      <c r="B36" s="34" t="s">
        <v>210</v>
      </c>
      <c r="C36" s="28">
        <v>260099</v>
      </c>
      <c r="D36" s="29"/>
      <c r="E36" s="28">
        <f t="shared" si="24"/>
        <v>260099</v>
      </c>
      <c r="F36" s="29"/>
      <c r="G36" s="28">
        <f t="shared" si="23"/>
        <v>260099</v>
      </c>
      <c r="H36" s="29">
        <v>74497.3</v>
      </c>
      <c r="I36" s="28">
        <f t="shared" si="25"/>
        <v>334596.3</v>
      </c>
      <c r="J36" s="29">
        <v>1016.2</v>
      </c>
      <c r="K36" s="28">
        <f t="shared" si="26"/>
        <v>335612.5</v>
      </c>
      <c r="L36" s="29">
        <v>212.1</v>
      </c>
      <c r="M36" s="28">
        <f t="shared" si="27"/>
        <v>335824.6</v>
      </c>
      <c r="N36" s="29">
        <v>300</v>
      </c>
      <c r="O36" s="28">
        <f t="shared" si="7"/>
        <v>336124.6</v>
      </c>
      <c r="P36" s="29">
        <v>5817</v>
      </c>
      <c r="Q36" s="28">
        <f t="shared" si="28"/>
        <v>341941.6</v>
      </c>
      <c r="R36" s="29">
        <v>-41269.899999999965</v>
      </c>
      <c r="S36" s="28">
        <f t="shared" si="29"/>
        <v>300671.7</v>
      </c>
      <c r="T36" s="41">
        <f t="shared" si="10"/>
        <v>40572.700000000012</v>
      </c>
      <c r="U36" s="9"/>
    </row>
    <row r="37" spans="1:21" s="3" customFormat="1" ht="12.75" x14ac:dyDescent="0.2">
      <c r="A37" s="33" t="s">
        <v>62</v>
      </c>
      <c r="B37" s="47" t="s">
        <v>61</v>
      </c>
      <c r="C37" s="30">
        <f>SUM(C38:C41)</f>
        <v>478992.8</v>
      </c>
      <c r="D37" s="30">
        <f>SUM(D38:D41)</f>
        <v>824529.3</v>
      </c>
      <c r="E37" s="30">
        <f t="shared" ref="E37:F37" si="30">SUM(E38:E41)</f>
        <v>1303522.0999999999</v>
      </c>
      <c r="F37" s="30">
        <f t="shared" si="30"/>
        <v>1001320.7</v>
      </c>
      <c r="G37" s="30">
        <f>SUM(G38:G41)</f>
        <v>2304842.8000000003</v>
      </c>
      <c r="H37" s="30">
        <f t="shared" ref="H37:T37" si="31">SUM(H38:H41)</f>
        <v>41721.599999999999</v>
      </c>
      <c r="I37" s="30">
        <f t="shared" si="31"/>
        <v>2346564.4000000004</v>
      </c>
      <c r="J37" s="30">
        <f t="shared" si="31"/>
        <v>927599.7</v>
      </c>
      <c r="K37" s="30">
        <f t="shared" si="31"/>
        <v>3274164.1000000006</v>
      </c>
      <c r="L37" s="30">
        <f t="shared" si="31"/>
        <v>94310</v>
      </c>
      <c r="M37" s="30">
        <f t="shared" si="31"/>
        <v>3368474.1000000006</v>
      </c>
      <c r="N37" s="30">
        <f t="shared" si="31"/>
        <v>-10969.4</v>
      </c>
      <c r="O37" s="30">
        <f t="shared" si="31"/>
        <v>3357504.7</v>
      </c>
      <c r="P37" s="30">
        <f t="shared" si="31"/>
        <v>53822.199999999953</v>
      </c>
      <c r="Q37" s="30">
        <f t="shared" si="31"/>
        <v>3411326.9</v>
      </c>
      <c r="R37" s="30">
        <f t="shared" si="31"/>
        <v>202824.10000000003</v>
      </c>
      <c r="S37" s="30">
        <f t="shared" si="31"/>
        <v>3614151</v>
      </c>
      <c r="T37" s="30">
        <f t="shared" si="31"/>
        <v>3135158.2</v>
      </c>
      <c r="U37" s="22"/>
    </row>
    <row r="38" spans="1:21" ht="12.75" x14ac:dyDescent="0.2">
      <c r="A38" s="35" t="s">
        <v>63</v>
      </c>
      <c r="B38" s="34" t="s">
        <v>211</v>
      </c>
      <c r="C38" s="28">
        <v>142533.29999999999</v>
      </c>
      <c r="D38" s="29"/>
      <c r="E38" s="28">
        <f>C38+D38</f>
        <v>142533.29999999999</v>
      </c>
      <c r="F38" s="29">
        <v>914163.7</v>
      </c>
      <c r="G38" s="28">
        <f>E38+F38</f>
        <v>1056697</v>
      </c>
      <c r="H38" s="29"/>
      <c r="I38" s="28">
        <f>G38+H38</f>
        <v>1056697</v>
      </c>
      <c r="J38" s="29">
        <v>929062.2</v>
      </c>
      <c r="K38" s="28">
        <f>I38+J38</f>
        <v>1985759.2</v>
      </c>
      <c r="L38" s="29">
        <v>-540</v>
      </c>
      <c r="M38" s="28">
        <f>K38+L38</f>
        <v>1985219.2</v>
      </c>
      <c r="N38" s="29">
        <v>-10969.4</v>
      </c>
      <c r="O38" s="28">
        <f t="shared" si="7"/>
        <v>1974249.8</v>
      </c>
      <c r="P38" s="29">
        <v>19455.5</v>
      </c>
      <c r="Q38" s="28">
        <f>O38+P38</f>
        <v>1993705.3</v>
      </c>
      <c r="R38" s="29">
        <v>-28693</v>
      </c>
      <c r="S38" s="28">
        <f>Q38+R38</f>
        <v>1965012.3</v>
      </c>
      <c r="T38" s="41">
        <f t="shared" si="10"/>
        <v>1822479</v>
      </c>
      <c r="U38" s="9"/>
    </row>
    <row r="39" spans="1:21" ht="12.75" x14ac:dyDescent="0.2">
      <c r="A39" s="35" t="s">
        <v>64</v>
      </c>
      <c r="B39" s="34" t="s">
        <v>212</v>
      </c>
      <c r="C39" s="28">
        <v>160324.79999999999</v>
      </c>
      <c r="D39" s="29">
        <v>235737</v>
      </c>
      <c r="E39" s="28">
        <f t="shared" ref="E39:E41" si="32">C39+D39</f>
        <v>396061.8</v>
      </c>
      <c r="F39" s="29">
        <v>87293</v>
      </c>
      <c r="G39" s="28">
        <f>E39+F39</f>
        <v>483354.8</v>
      </c>
      <c r="H39" s="29">
        <v>80.099999999999994</v>
      </c>
      <c r="I39" s="28">
        <f t="shared" ref="I39:I41" si="33">G39+H39</f>
        <v>483434.89999999997</v>
      </c>
      <c r="J39" s="29"/>
      <c r="K39" s="28">
        <f t="shared" ref="K39:K41" si="34">I39+J39</f>
        <v>483434.89999999997</v>
      </c>
      <c r="L39" s="29"/>
      <c r="M39" s="28">
        <f t="shared" ref="M39:M41" si="35">K39+L39</f>
        <v>483434.89999999997</v>
      </c>
      <c r="N39" s="29"/>
      <c r="O39" s="28">
        <f t="shared" si="7"/>
        <v>483434.89999999997</v>
      </c>
      <c r="P39" s="29">
        <v>-5332.0999999999767</v>
      </c>
      <c r="Q39" s="28">
        <f t="shared" ref="Q39:Q41" si="36">O39+P39</f>
        <v>478102.8</v>
      </c>
      <c r="R39" s="29">
        <v>-21538.299999999988</v>
      </c>
      <c r="S39" s="28">
        <f t="shared" ref="S39:S41" si="37">Q39+R39</f>
        <v>456564.5</v>
      </c>
      <c r="T39" s="41">
        <f t="shared" si="10"/>
        <v>296239.7</v>
      </c>
      <c r="U39" s="9"/>
    </row>
    <row r="40" spans="1:21" ht="12.75" x14ac:dyDescent="0.2">
      <c r="A40" s="35" t="s">
        <v>65</v>
      </c>
      <c r="B40" s="34" t="s">
        <v>213</v>
      </c>
      <c r="C40" s="28">
        <v>66023.5</v>
      </c>
      <c r="D40" s="29">
        <v>588792.30000000005</v>
      </c>
      <c r="E40" s="28">
        <f t="shared" si="32"/>
        <v>654815.80000000005</v>
      </c>
      <c r="F40" s="29"/>
      <c r="G40" s="28">
        <f>E40+F40</f>
        <v>654815.80000000005</v>
      </c>
      <c r="H40" s="29"/>
      <c r="I40" s="28">
        <f t="shared" si="33"/>
        <v>654815.80000000005</v>
      </c>
      <c r="J40" s="29"/>
      <c r="K40" s="28">
        <f t="shared" si="34"/>
        <v>654815.80000000005</v>
      </c>
      <c r="L40" s="29">
        <v>95000</v>
      </c>
      <c r="M40" s="28">
        <f t="shared" si="35"/>
        <v>749815.8</v>
      </c>
      <c r="N40" s="29"/>
      <c r="O40" s="28">
        <f t="shared" si="7"/>
        <v>749815.8</v>
      </c>
      <c r="P40" s="29">
        <v>4602.1999999999534</v>
      </c>
      <c r="Q40" s="28">
        <f t="shared" si="36"/>
        <v>754418</v>
      </c>
      <c r="R40" s="29">
        <v>0</v>
      </c>
      <c r="S40" s="28">
        <f t="shared" si="37"/>
        <v>754418</v>
      </c>
      <c r="T40" s="41">
        <f t="shared" si="10"/>
        <v>688394.5</v>
      </c>
      <c r="U40" s="9"/>
    </row>
    <row r="41" spans="1:21" ht="25.5" x14ac:dyDescent="0.2">
      <c r="A41" s="35" t="s">
        <v>66</v>
      </c>
      <c r="B41" s="34" t="s">
        <v>214</v>
      </c>
      <c r="C41" s="28">
        <v>110111.2</v>
      </c>
      <c r="D41" s="29"/>
      <c r="E41" s="28">
        <f t="shared" si="32"/>
        <v>110111.2</v>
      </c>
      <c r="F41" s="29">
        <v>-136</v>
      </c>
      <c r="G41" s="28">
        <f>E41+F41</f>
        <v>109975.2</v>
      </c>
      <c r="H41" s="29">
        <v>41641.5</v>
      </c>
      <c r="I41" s="28">
        <f t="shared" si="33"/>
        <v>151616.70000000001</v>
      </c>
      <c r="J41" s="29">
        <v>-1462.5</v>
      </c>
      <c r="K41" s="28">
        <f t="shared" si="34"/>
        <v>150154.20000000001</v>
      </c>
      <c r="L41" s="29">
        <v>-150</v>
      </c>
      <c r="M41" s="28">
        <f t="shared" si="35"/>
        <v>150004.20000000001</v>
      </c>
      <c r="N41" s="29"/>
      <c r="O41" s="28">
        <f t="shared" si="7"/>
        <v>150004.20000000001</v>
      </c>
      <c r="P41" s="29">
        <v>35096.599999999977</v>
      </c>
      <c r="Q41" s="28">
        <f t="shared" si="36"/>
        <v>185100.79999999999</v>
      </c>
      <c r="R41" s="29">
        <v>253055.40000000002</v>
      </c>
      <c r="S41" s="28">
        <f t="shared" si="37"/>
        <v>438156.2</v>
      </c>
      <c r="T41" s="41">
        <f t="shared" si="10"/>
        <v>328045</v>
      </c>
      <c r="U41" s="9"/>
    </row>
    <row r="42" spans="1:21" s="3" customFormat="1" ht="12.75" x14ac:dyDescent="0.2">
      <c r="A42" s="33" t="s">
        <v>68</v>
      </c>
      <c r="B42" s="47" t="s">
        <v>67</v>
      </c>
      <c r="C42" s="30">
        <f>SUM(C43:C45)</f>
        <v>45528.899999999994</v>
      </c>
      <c r="D42" s="30"/>
      <c r="E42" s="30">
        <f t="shared" ref="E42" si="38">SUM(E43:E45)</f>
        <v>45528.899999999994</v>
      </c>
      <c r="F42" s="30"/>
      <c r="G42" s="30">
        <f t="shared" ref="G42:T42" si="39">SUM(G43:G45)</f>
        <v>45528.899999999994</v>
      </c>
      <c r="H42" s="30"/>
      <c r="I42" s="30">
        <f t="shared" si="39"/>
        <v>45528.899999999994</v>
      </c>
      <c r="J42" s="30"/>
      <c r="K42" s="30">
        <f t="shared" si="39"/>
        <v>45528.899999999994</v>
      </c>
      <c r="L42" s="30">
        <f t="shared" si="39"/>
        <v>0</v>
      </c>
      <c r="M42" s="30">
        <f t="shared" si="39"/>
        <v>45528.899999999994</v>
      </c>
      <c r="N42" s="30">
        <f t="shared" si="39"/>
        <v>380</v>
      </c>
      <c r="O42" s="30">
        <f t="shared" si="39"/>
        <v>45908.899999999994</v>
      </c>
      <c r="P42" s="30">
        <f t="shared" si="39"/>
        <v>60</v>
      </c>
      <c r="Q42" s="30">
        <f t="shared" si="39"/>
        <v>45968.899999999994</v>
      </c>
      <c r="R42" s="30">
        <f t="shared" si="39"/>
        <v>680.80000000000473</v>
      </c>
      <c r="S42" s="30">
        <f t="shared" si="39"/>
        <v>46649.700000000004</v>
      </c>
      <c r="T42" s="30">
        <f t="shared" si="39"/>
        <v>1120.8000000000047</v>
      </c>
      <c r="U42" s="24"/>
    </row>
    <row r="43" spans="1:21" ht="25.5" x14ac:dyDescent="0.2">
      <c r="A43" s="35" t="s">
        <v>69</v>
      </c>
      <c r="B43" s="34" t="s">
        <v>215</v>
      </c>
      <c r="C43" s="28">
        <v>10149.799999999999</v>
      </c>
      <c r="D43" s="29"/>
      <c r="E43" s="28">
        <f>C43+D43</f>
        <v>10149.799999999999</v>
      </c>
      <c r="F43" s="29"/>
      <c r="G43" s="28">
        <f>E43+F43</f>
        <v>10149.799999999999</v>
      </c>
      <c r="H43" s="29"/>
      <c r="I43" s="28">
        <f>G43+H43</f>
        <v>10149.799999999999</v>
      </c>
      <c r="J43" s="29"/>
      <c r="K43" s="28">
        <f>I43+J43</f>
        <v>10149.799999999999</v>
      </c>
      <c r="L43" s="29"/>
      <c r="M43" s="28">
        <f>K43+L43</f>
        <v>10149.799999999999</v>
      </c>
      <c r="N43" s="29">
        <v>380</v>
      </c>
      <c r="O43" s="28">
        <f t="shared" si="7"/>
        <v>10529.8</v>
      </c>
      <c r="P43" s="29">
        <v>60</v>
      </c>
      <c r="Q43" s="28">
        <f>O43+P43</f>
        <v>10589.8</v>
      </c>
      <c r="R43" s="29">
        <v>418.10000000000036</v>
      </c>
      <c r="S43" s="28">
        <f>Q43+R43</f>
        <v>11007.9</v>
      </c>
      <c r="T43" s="41">
        <f t="shared" si="10"/>
        <v>858.10000000000036</v>
      </c>
      <c r="U43" s="9"/>
    </row>
    <row r="44" spans="1:21" ht="25.5" x14ac:dyDescent="0.2">
      <c r="A44" s="35" t="s">
        <v>71</v>
      </c>
      <c r="B44" s="34" t="s">
        <v>70</v>
      </c>
      <c r="C44" s="28">
        <v>110</v>
      </c>
      <c r="D44" s="29"/>
      <c r="E44" s="28">
        <f t="shared" ref="E44:E45" si="40">C44+D44</f>
        <v>110</v>
      </c>
      <c r="F44" s="29"/>
      <c r="G44" s="28">
        <f>E44+F44</f>
        <v>110</v>
      </c>
      <c r="H44" s="29"/>
      <c r="I44" s="28">
        <f t="shared" ref="I44:I45" si="41">G44+H44</f>
        <v>110</v>
      </c>
      <c r="J44" s="29"/>
      <c r="K44" s="28">
        <f t="shared" ref="K44:K45" si="42">I44+J44</f>
        <v>110</v>
      </c>
      <c r="L44" s="29"/>
      <c r="M44" s="28">
        <f t="shared" ref="M44:M45" si="43">K44+L44</f>
        <v>110</v>
      </c>
      <c r="N44" s="29"/>
      <c r="O44" s="28">
        <f t="shared" si="7"/>
        <v>110</v>
      </c>
      <c r="P44" s="29"/>
      <c r="Q44" s="28">
        <f t="shared" ref="Q44:Q45" si="44">O44+P44</f>
        <v>110</v>
      </c>
      <c r="R44" s="29">
        <v>-55</v>
      </c>
      <c r="S44" s="28">
        <f t="shared" ref="S44:S45" si="45">Q44+R44</f>
        <v>55</v>
      </c>
      <c r="T44" s="41">
        <f t="shared" si="10"/>
        <v>-55</v>
      </c>
      <c r="U44" s="9"/>
    </row>
    <row r="45" spans="1:21" ht="12.75" x14ac:dyDescent="0.2">
      <c r="A45" s="35" t="s">
        <v>72</v>
      </c>
      <c r="B45" s="34" t="s">
        <v>216</v>
      </c>
      <c r="C45" s="28">
        <v>35269.1</v>
      </c>
      <c r="D45" s="29"/>
      <c r="E45" s="28">
        <f t="shared" si="40"/>
        <v>35269.1</v>
      </c>
      <c r="F45" s="29"/>
      <c r="G45" s="28">
        <f>E45+F45</f>
        <v>35269.1</v>
      </c>
      <c r="H45" s="29"/>
      <c r="I45" s="28">
        <f t="shared" si="41"/>
        <v>35269.1</v>
      </c>
      <c r="J45" s="29"/>
      <c r="K45" s="28">
        <f t="shared" si="42"/>
        <v>35269.1</v>
      </c>
      <c r="L45" s="29"/>
      <c r="M45" s="28">
        <f t="shared" si="43"/>
        <v>35269.1</v>
      </c>
      <c r="N45" s="29"/>
      <c r="O45" s="28">
        <f t="shared" si="7"/>
        <v>35269.1</v>
      </c>
      <c r="P45" s="29"/>
      <c r="Q45" s="28">
        <f t="shared" si="44"/>
        <v>35269.1</v>
      </c>
      <c r="R45" s="29">
        <v>317.70000000000437</v>
      </c>
      <c r="S45" s="28">
        <f t="shared" si="45"/>
        <v>35586.800000000003</v>
      </c>
      <c r="T45" s="41">
        <f t="shared" si="10"/>
        <v>317.70000000000437</v>
      </c>
      <c r="U45" s="9"/>
    </row>
    <row r="46" spans="1:21" s="3" customFormat="1" ht="12.75" x14ac:dyDescent="0.2">
      <c r="A46" s="33" t="s">
        <v>74</v>
      </c>
      <c r="B46" s="47" t="s">
        <v>73</v>
      </c>
      <c r="C46" s="30">
        <f>SUM(C47:C53)</f>
        <v>19931059.899999999</v>
      </c>
      <c r="D46" s="30">
        <f>SUM(D47:D53)</f>
        <v>1158768.6000000001</v>
      </c>
      <c r="E46" s="30">
        <f t="shared" ref="E46:F46" si="46">SUM(E47:E53)</f>
        <v>21089828.500000004</v>
      </c>
      <c r="F46" s="30">
        <f t="shared" si="46"/>
        <v>-16653.599999999999</v>
      </c>
      <c r="G46" s="30">
        <f>SUM(G47:G53)</f>
        <v>21073174.900000002</v>
      </c>
      <c r="H46" s="30">
        <f t="shared" ref="H46:T46" si="47">SUM(H47:H53)</f>
        <v>-226910.4</v>
      </c>
      <c r="I46" s="30">
        <f t="shared" si="47"/>
        <v>20846264.499999996</v>
      </c>
      <c r="J46" s="30">
        <f t="shared" si="47"/>
        <v>-192005.4</v>
      </c>
      <c r="K46" s="30">
        <f t="shared" si="47"/>
        <v>20654259.100000001</v>
      </c>
      <c r="L46" s="30">
        <f t="shared" si="47"/>
        <v>-357679.79999999993</v>
      </c>
      <c r="M46" s="30">
        <f t="shared" si="47"/>
        <v>20296579.300000001</v>
      </c>
      <c r="N46" s="30">
        <f t="shared" si="47"/>
        <v>200</v>
      </c>
      <c r="O46" s="30">
        <f t="shared" si="47"/>
        <v>20296779.300000001</v>
      </c>
      <c r="P46" s="30">
        <f t="shared" si="47"/>
        <v>31206.499999998836</v>
      </c>
      <c r="Q46" s="30">
        <f t="shared" si="47"/>
        <v>20327985.800000001</v>
      </c>
      <c r="R46" s="30">
        <f t="shared" si="47"/>
        <v>67184.200000000972</v>
      </c>
      <c r="S46" s="30">
        <f t="shared" si="47"/>
        <v>20395170</v>
      </c>
      <c r="T46" s="30">
        <f t="shared" si="47"/>
        <v>464110.10000000068</v>
      </c>
      <c r="U46" s="22"/>
    </row>
    <row r="47" spans="1:21" ht="12.75" x14ac:dyDescent="0.2">
      <c r="A47" s="35" t="s">
        <v>75</v>
      </c>
      <c r="B47" s="34" t="s">
        <v>217</v>
      </c>
      <c r="C47" s="28">
        <v>4252955</v>
      </c>
      <c r="D47" s="29">
        <v>313318.40000000002</v>
      </c>
      <c r="E47" s="28">
        <f>C47+D47</f>
        <v>4566273.4000000004</v>
      </c>
      <c r="F47" s="29"/>
      <c r="G47" s="28">
        <f t="shared" ref="G47:G53" si="48">E47+F47</f>
        <v>4566273.4000000004</v>
      </c>
      <c r="H47" s="29">
        <v>6242</v>
      </c>
      <c r="I47" s="28">
        <f>G47+H47</f>
        <v>4572515.4000000004</v>
      </c>
      <c r="J47" s="29"/>
      <c r="K47" s="28">
        <f>I47+J47</f>
        <v>4572515.4000000004</v>
      </c>
      <c r="L47" s="29">
        <v>-312103.59999999998</v>
      </c>
      <c r="M47" s="28">
        <f>K47+L47</f>
        <v>4260411.8000000007</v>
      </c>
      <c r="N47" s="29"/>
      <c r="O47" s="28">
        <f t="shared" si="7"/>
        <v>4260411.8000000007</v>
      </c>
      <c r="P47" s="29">
        <v>7036.8999999994412</v>
      </c>
      <c r="Q47" s="28">
        <f>O47+P47</f>
        <v>4267448.7</v>
      </c>
      <c r="R47" s="29">
        <v>-875</v>
      </c>
      <c r="S47" s="28">
        <f>Q47+R47</f>
        <v>4266573.7</v>
      </c>
      <c r="T47" s="41">
        <f t="shared" si="10"/>
        <v>13618.700000000186</v>
      </c>
      <c r="U47" s="9"/>
    </row>
    <row r="48" spans="1:21" ht="12.75" x14ac:dyDescent="0.2">
      <c r="A48" s="35" t="s">
        <v>77</v>
      </c>
      <c r="B48" s="34" t="s">
        <v>76</v>
      </c>
      <c r="C48" s="28">
        <v>12047891</v>
      </c>
      <c r="D48" s="29">
        <v>745189.4</v>
      </c>
      <c r="E48" s="28">
        <f t="shared" ref="E48:E53" si="49">C48+D48</f>
        <v>12793080.4</v>
      </c>
      <c r="F48" s="29">
        <v>-4410.8</v>
      </c>
      <c r="G48" s="28">
        <f t="shared" si="48"/>
        <v>12788669.6</v>
      </c>
      <c r="H48" s="29">
        <v>-238997.6</v>
      </c>
      <c r="I48" s="28">
        <f t="shared" ref="I48:I53" si="50">G48+H48</f>
        <v>12549672</v>
      </c>
      <c r="J48" s="29">
        <v>-3635.4</v>
      </c>
      <c r="K48" s="28">
        <f t="shared" ref="K48:K53" si="51">I48+J48</f>
        <v>12546036.6</v>
      </c>
      <c r="L48" s="29">
        <v>-52983.1</v>
      </c>
      <c r="M48" s="28">
        <f t="shared" ref="M48:M53" si="52">K48+L48</f>
        <v>12493053.5</v>
      </c>
      <c r="N48" s="29">
        <v>-1000</v>
      </c>
      <c r="O48" s="28">
        <f t="shared" si="7"/>
        <v>12492053.5</v>
      </c>
      <c r="P48" s="29">
        <v>1611.0999999996275</v>
      </c>
      <c r="Q48" s="28">
        <f t="shared" ref="Q48:Q53" si="53">O48+P48</f>
        <v>12493664.6</v>
      </c>
      <c r="R48" s="29">
        <v>111082.70000000112</v>
      </c>
      <c r="S48" s="28">
        <f t="shared" ref="S48:S53" si="54">Q48+R48</f>
        <v>12604747.300000001</v>
      </c>
      <c r="T48" s="41">
        <f t="shared" si="10"/>
        <v>556856.30000000075</v>
      </c>
      <c r="U48" s="9"/>
    </row>
    <row r="49" spans="1:21" ht="12.75" x14ac:dyDescent="0.2">
      <c r="A49" s="35" t="s">
        <v>79</v>
      </c>
      <c r="B49" s="34" t="s">
        <v>78</v>
      </c>
      <c r="C49" s="28">
        <v>346055.2</v>
      </c>
      <c r="D49" s="29">
        <v>11227.5</v>
      </c>
      <c r="E49" s="28">
        <f t="shared" si="49"/>
        <v>357282.7</v>
      </c>
      <c r="F49" s="29">
        <v>976.6</v>
      </c>
      <c r="G49" s="28">
        <f t="shared" si="48"/>
        <v>358259.3</v>
      </c>
      <c r="H49" s="29">
        <v>-458.1</v>
      </c>
      <c r="I49" s="28">
        <f t="shared" si="50"/>
        <v>357801.2</v>
      </c>
      <c r="J49" s="29">
        <v>-189005.4</v>
      </c>
      <c r="K49" s="28">
        <f t="shared" si="51"/>
        <v>168795.80000000002</v>
      </c>
      <c r="L49" s="29">
        <v>1741.5</v>
      </c>
      <c r="M49" s="28">
        <f t="shared" si="52"/>
        <v>170537.30000000002</v>
      </c>
      <c r="N49" s="29">
        <v>1000</v>
      </c>
      <c r="O49" s="28">
        <f t="shared" si="7"/>
        <v>171537.30000000002</v>
      </c>
      <c r="P49" s="29">
        <v>5318.1999999999825</v>
      </c>
      <c r="Q49" s="28">
        <f t="shared" si="53"/>
        <v>176855.5</v>
      </c>
      <c r="R49" s="29">
        <v>-3650.7999999999884</v>
      </c>
      <c r="S49" s="28">
        <f t="shared" si="54"/>
        <v>173204.7</v>
      </c>
      <c r="T49" s="41">
        <f t="shared" si="10"/>
        <v>-172850.5</v>
      </c>
      <c r="U49" s="9"/>
    </row>
    <row r="50" spans="1:21" ht="12.75" x14ac:dyDescent="0.2">
      <c r="A50" s="35" t="s">
        <v>80</v>
      </c>
      <c r="B50" s="34" t="s">
        <v>218</v>
      </c>
      <c r="C50" s="28">
        <v>2433606.2000000002</v>
      </c>
      <c r="D50" s="29">
        <v>2047.1</v>
      </c>
      <c r="E50" s="28">
        <f t="shared" si="49"/>
        <v>2435653.3000000003</v>
      </c>
      <c r="F50" s="29">
        <v>-175</v>
      </c>
      <c r="G50" s="28">
        <f t="shared" si="48"/>
        <v>2435478.3000000003</v>
      </c>
      <c r="H50" s="29">
        <v>2165.6999999999998</v>
      </c>
      <c r="I50" s="28">
        <f t="shared" si="50"/>
        <v>2437644.0000000005</v>
      </c>
      <c r="J50" s="29">
        <v>-2799.1</v>
      </c>
      <c r="K50" s="28">
        <f t="shared" si="51"/>
        <v>2434844.9000000004</v>
      </c>
      <c r="L50" s="29">
        <v>-1100</v>
      </c>
      <c r="M50" s="28">
        <f t="shared" si="52"/>
        <v>2433744.9000000004</v>
      </c>
      <c r="N50" s="29"/>
      <c r="O50" s="28">
        <f t="shared" si="7"/>
        <v>2433744.9000000004</v>
      </c>
      <c r="P50" s="29">
        <v>27028.699999999721</v>
      </c>
      <c r="Q50" s="28">
        <f t="shared" si="53"/>
        <v>2460773.6</v>
      </c>
      <c r="R50" s="29">
        <v>-29328.600000000093</v>
      </c>
      <c r="S50" s="28">
        <f t="shared" si="54"/>
        <v>2431445</v>
      </c>
      <c r="T50" s="41">
        <f t="shared" si="10"/>
        <v>-2161.2000000001863</v>
      </c>
      <c r="U50" s="9"/>
    </row>
    <row r="51" spans="1:21" ht="25.5" x14ac:dyDescent="0.2">
      <c r="A51" s="35" t="s">
        <v>81</v>
      </c>
      <c r="B51" s="34" t="s">
        <v>219</v>
      </c>
      <c r="C51" s="28">
        <v>120679.1</v>
      </c>
      <c r="D51" s="29"/>
      <c r="E51" s="28">
        <f t="shared" si="49"/>
        <v>120679.1</v>
      </c>
      <c r="F51" s="29">
        <v>3018.6</v>
      </c>
      <c r="G51" s="28">
        <f t="shared" si="48"/>
        <v>123697.70000000001</v>
      </c>
      <c r="H51" s="29">
        <v>652</v>
      </c>
      <c r="I51" s="28">
        <f t="shared" si="50"/>
        <v>124349.70000000001</v>
      </c>
      <c r="J51" s="29">
        <v>3434.5</v>
      </c>
      <c r="K51" s="28">
        <f t="shared" si="51"/>
        <v>127784.20000000001</v>
      </c>
      <c r="L51" s="29">
        <v>-2366.1</v>
      </c>
      <c r="M51" s="28">
        <f t="shared" si="52"/>
        <v>125418.1</v>
      </c>
      <c r="N51" s="29">
        <v>200</v>
      </c>
      <c r="O51" s="28">
        <f t="shared" si="7"/>
        <v>125618.1</v>
      </c>
      <c r="P51" s="29">
        <v>6299.3999999999942</v>
      </c>
      <c r="Q51" s="28">
        <f t="shared" si="53"/>
        <v>131917.5</v>
      </c>
      <c r="R51" s="29">
        <v>-180.10000000000582</v>
      </c>
      <c r="S51" s="28">
        <f t="shared" si="54"/>
        <v>131737.4</v>
      </c>
      <c r="T51" s="41">
        <f t="shared" si="10"/>
        <v>11058.299999999988</v>
      </c>
      <c r="U51" s="9"/>
    </row>
    <row r="52" spans="1:21" ht="12.75" x14ac:dyDescent="0.2">
      <c r="A52" s="35" t="s">
        <v>82</v>
      </c>
      <c r="B52" s="34" t="s">
        <v>220</v>
      </c>
      <c r="C52" s="28">
        <v>529888</v>
      </c>
      <c r="D52" s="29"/>
      <c r="E52" s="28">
        <f t="shared" si="49"/>
        <v>529888</v>
      </c>
      <c r="F52" s="29">
        <v>2125</v>
      </c>
      <c r="G52" s="28">
        <f t="shared" si="48"/>
        <v>532013</v>
      </c>
      <c r="H52" s="29"/>
      <c r="I52" s="28">
        <f t="shared" si="50"/>
        <v>532013</v>
      </c>
      <c r="J52" s="29"/>
      <c r="K52" s="28">
        <f t="shared" si="51"/>
        <v>532013</v>
      </c>
      <c r="L52" s="29">
        <v>1600</v>
      </c>
      <c r="M52" s="28">
        <f t="shared" si="52"/>
        <v>533613</v>
      </c>
      <c r="N52" s="29"/>
      <c r="O52" s="28">
        <f t="shared" si="7"/>
        <v>533613</v>
      </c>
      <c r="P52" s="29">
        <v>-16592</v>
      </c>
      <c r="Q52" s="28">
        <f t="shared" si="53"/>
        <v>517021</v>
      </c>
      <c r="R52" s="29">
        <v>-11215.400000000023</v>
      </c>
      <c r="S52" s="28">
        <f t="shared" si="54"/>
        <v>505805.6</v>
      </c>
      <c r="T52" s="41">
        <f t="shared" si="10"/>
        <v>-24082.400000000023</v>
      </c>
      <c r="U52" s="9"/>
    </row>
    <row r="53" spans="1:21" ht="12.75" x14ac:dyDescent="0.2">
      <c r="A53" s="35" t="s">
        <v>83</v>
      </c>
      <c r="B53" s="34" t="s">
        <v>221</v>
      </c>
      <c r="C53" s="28">
        <v>199985.4</v>
      </c>
      <c r="D53" s="29">
        <v>86986.2</v>
      </c>
      <c r="E53" s="28">
        <f t="shared" si="49"/>
        <v>286971.59999999998</v>
      </c>
      <c r="F53" s="29">
        <v>-18188</v>
      </c>
      <c r="G53" s="28">
        <f t="shared" si="48"/>
        <v>268783.59999999998</v>
      </c>
      <c r="H53" s="29">
        <v>3485.6</v>
      </c>
      <c r="I53" s="28">
        <f t="shared" si="50"/>
        <v>272269.19999999995</v>
      </c>
      <c r="J53" s="29"/>
      <c r="K53" s="28">
        <f t="shared" si="51"/>
        <v>272269.19999999995</v>
      </c>
      <c r="L53" s="29">
        <v>7531.5</v>
      </c>
      <c r="M53" s="28">
        <f t="shared" si="52"/>
        <v>279800.69999999995</v>
      </c>
      <c r="N53" s="29"/>
      <c r="O53" s="28">
        <f t="shared" si="7"/>
        <v>279800.69999999995</v>
      </c>
      <c r="P53" s="29">
        <v>504.20000000006985</v>
      </c>
      <c r="Q53" s="28">
        <f t="shared" si="53"/>
        <v>280304.90000000002</v>
      </c>
      <c r="R53" s="29">
        <v>1351.3999999999651</v>
      </c>
      <c r="S53" s="28">
        <f t="shared" si="54"/>
        <v>281656.3</v>
      </c>
      <c r="T53" s="41">
        <f t="shared" si="10"/>
        <v>81670.899999999994</v>
      </c>
      <c r="U53" s="9"/>
    </row>
    <row r="54" spans="1:21" s="3" customFormat="1" ht="12.75" x14ac:dyDescent="0.2">
      <c r="A54" s="33" t="s">
        <v>85</v>
      </c>
      <c r="B54" s="47" t="s">
        <v>84</v>
      </c>
      <c r="C54" s="30">
        <f>SUM(C55:C56)</f>
        <v>914254.79999999993</v>
      </c>
      <c r="D54" s="30">
        <f>SUM(D55:D56)</f>
        <v>53132.6</v>
      </c>
      <c r="E54" s="30">
        <f t="shared" ref="E54:T54" si="55">SUM(E55:E56)</f>
        <v>967387.39999999991</v>
      </c>
      <c r="F54" s="30">
        <f t="shared" si="55"/>
        <v>25821</v>
      </c>
      <c r="G54" s="30">
        <f t="shared" si="55"/>
        <v>993208.39999999991</v>
      </c>
      <c r="H54" s="30">
        <f t="shared" si="55"/>
        <v>-3386.3</v>
      </c>
      <c r="I54" s="30">
        <f t="shared" si="55"/>
        <v>989822.09999999986</v>
      </c>
      <c r="J54" s="30">
        <f t="shared" si="55"/>
        <v>6434</v>
      </c>
      <c r="K54" s="30">
        <f t="shared" si="55"/>
        <v>996256.09999999986</v>
      </c>
      <c r="L54" s="30">
        <f t="shared" si="55"/>
        <v>200015</v>
      </c>
      <c r="M54" s="30">
        <f t="shared" si="55"/>
        <v>1196271.1000000001</v>
      </c>
      <c r="N54" s="30"/>
      <c r="O54" s="30">
        <f t="shared" si="55"/>
        <v>1196271.1000000001</v>
      </c>
      <c r="P54" s="30">
        <f t="shared" si="55"/>
        <v>8150.6000000000931</v>
      </c>
      <c r="Q54" s="30">
        <f t="shared" si="55"/>
        <v>1204421.7000000002</v>
      </c>
      <c r="R54" s="30">
        <f t="shared" si="55"/>
        <v>166991.89999999997</v>
      </c>
      <c r="S54" s="30">
        <f t="shared" si="55"/>
        <v>1371413.6</v>
      </c>
      <c r="T54" s="30">
        <f t="shared" si="55"/>
        <v>457158.8000000001</v>
      </c>
      <c r="U54" s="24"/>
    </row>
    <row r="55" spans="1:21" ht="12.75" x14ac:dyDescent="0.2">
      <c r="A55" s="35" t="s">
        <v>86</v>
      </c>
      <c r="B55" s="34" t="s">
        <v>222</v>
      </c>
      <c r="C55" s="28">
        <v>881691.2</v>
      </c>
      <c r="D55" s="29">
        <v>53132.6</v>
      </c>
      <c r="E55" s="28">
        <f>C55+D55</f>
        <v>934823.79999999993</v>
      </c>
      <c r="F55" s="29">
        <v>25821</v>
      </c>
      <c r="G55" s="28">
        <f>E55+F55</f>
        <v>960644.79999999993</v>
      </c>
      <c r="H55" s="29">
        <v>-3386.3</v>
      </c>
      <c r="I55" s="28">
        <f>G55+H55</f>
        <v>957258.49999999988</v>
      </c>
      <c r="J55" s="29">
        <v>6434</v>
      </c>
      <c r="K55" s="28">
        <f>I55+J55</f>
        <v>963692.49999999988</v>
      </c>
      <c r="L55" s="29">
        <v>199865</v>
      </c>
      <c r="M55" s="28">
        <f>K55+L55</f>
        <v>1163557.5</v>
      </c>
      <c r="N55" s="29"/>
      <c r="O55" s="28">
        <f t="shared" si="7"/>
        <v>1163557.5</v>
      </c>
      <c r="P55" s="29">
        <v>8150.6000000000931</v>
      </c>
      <c r="Q55" s="28">
        <f>O55+P55</f>
        <v>1171708.1000000001</v>
      </c>
      <c r="R55" s="29">
        <v>166030.19999999995</v>
      </c>
      <c r="S55" s="28">
        <f>Q55+R55</f>
        <v>1337738.3</v>
      </c>
      <c r="T55" s="41">
        <f t="shared" si="10"/>
        <v>456047.10000000009</v>
      </c>
      <c r="U55" s="9"/>
    </row>
    <row r="56" spans="1:21" ht="12.75" x14ac:dyDescent="0.2">
      <c r="A56" s="35" t="s">
        <v>87</v>
      </c>
      <c r="B56" s="34" t="s">
        <v>223</v>
      </c>
      <c r="C56" s="28">
        <v>32563.599999999999</v>
      </c>
      <c r="D56" s="29"/>
      <c r="E56" s="28">
        <f>C56+D56</f>
        <v>32563.599999999999</v>
      </c>
      <c r="F56" s="29"/>
      <c r="G56" s="28">
        <f>E56+F56</f>
        <v>32563.599999999999</v>
      </c>
      <c r="H56" s="29"/>
      <c r="I56" s="28">
        <f>G56+H56</f>
        <v>32563.599999999999</v>
      </c>
      <c r="J56" s="29"/>
      <c r="K56" s="28">
        <f>I56+J56</f>
        <v>32563.599999999999</v>
      </c>
      <c r="L56" s="29">
        <v>150</v>
      </c>
      <c r="M56" s="28">
        <f>K56+L56</f>
        <v>32713.599999999999</v>
      </c>
      <c r="N56" s="29"/>
      <c r="O56" s="28">
        <f t="shared" si="7"/>
        <v>32713.599999999999</v>
      </c>
      <c r="P56" s="29"/>
      <c r="Q56" s="28">
        <f>O56+P56</f>
        <v>32713.599999999999</v>
      </c>
      <c r="R56" s="29">
        <v>961.70000000000437</v>
      </c>
      <c r="S56" s="28">
        <f>Q56+R56</f>
        <v>33675.300000000003</v>
      </c>
      <c r="T56" s="41">
        <f t="shared" si="10"/>
        <v>1111.7000000000044</v>
      </c>
      <c r="U56" s="9"/>
    </row>
    <row r="57" spans="1:21" s="3" customFormat="1" ht="12.75" x14ac:dyDescent="0.2">
      <c r="A57" s="33" t="s">
        <v>89</v>
      </c>
      <c r="B57" s="47" t="s">
        <v>88</v>
      </c>
      <c r="C57" s="30">
        <f>SUM(C58:C64)</f>
        <v>3473039.9</v>
      </c>
      <c r="D57" s="30">
        <f>SUM(D58:D64)</f>
        <v>8387.5</v>
      </c>
      <c r="E57" s="30">
        <f t="shared" ref="E57:F57" si="56">SUM(E58:E64)</f>
        <v>3481427.4</v>
      </c>
      <c r="F57" s="30">
        <f t="shared" si="56"/>
        <v>293718.59999999998</v>
      </c>
      <c r="G57" s="30">
        <f>SUM(G58:G64)</f>
        <v>3775146.0000000005</v>
      </c>
      <c r="H57" s="30">
        <f t="shared" ref="H57:T57" si="57">SUM(H58:H64)</f>
        <v>31086.9</v>
      </c>
      <c r="I57" s="30">
        <f t="shared" si="57"/>
        <v>3806232.9000000004</v>
      </c>
      <c r="J57" s="30">
        <f t="shared" si="57"/>
        <v>2082.3000000000002</v>
      </c>
      <c r="K57" s="30">
        <f t="shared" si="57"/>
        <v>3808315.2</v>
      </c>
      <c r="L57" s="30">
        <f t="shared" si="57"/>
        <v>399.99999999999272</v>
      </c>
      <c r="M57" s="30">
        <f t="shared" si="57"/>
        <v>3808715.2</v>
      </c>
      <c r="N57" s="30"/>
      <c r="O57" s="30">
        <f t="shared" si="57"/>
        <v>3808715.2</v>
      </c>
      <c r="P57" s="30">
        <f t="shared" si="57"/>
        <v>27296.700000000266</v>
      </c>
      <c r="Q57" s="30">
        <f t="shared" si="57"/>
        <v>3836011.9000000004</v>
      </c>
      <c r="R57" s="30">
        <f t="shared" si="57"/>
        <v>19201.59999999986</v>
      </c>
      <c r="S57" s="30">
        <f t="shared" si="57"/>
        <v>3855213.5</v>
      </c>
      <c r="T57" s="30">
        <f t="shared" si="57"/>
        <v>382173.6</v>
      </c>
      <c r="U57" s="22"/>
    </row>
    <row r="58" spans="1:21" ht="12.75" x14ac:dyDescent="0.2">
      <c r="A58" s="35" t="s">
        <v>90</v>
      </c>
      <c r="B58" s="34" t="s">
        <v>224</v>
      </c>
      <c r="C58" s="28">
        <v>1901942.1</v>
      </c>
      <c r="D58" s="29">
        <v>2741.1</v>
      </c>
      <c r="E58" s="28">
        <f>C58+D58</f>
        <v>1904683.2000000002</v>
      </c>
      <c r="F58" s="29">
        <v>5129.8</v>
      </c>
      <c r="G58" s="28">
        <f t="shared" ref="G58:G64" si="58">E58+F58</f>
        <v>1909813.0000000002</v>
      </c>
      <c r="H58" s="29">
        <v>25534.2</v>
      </c>
      <c r="I58" s="28">
        <f>G58+H58</f>
        <v>1935347.2000000002</v>
      </c>
      <c r="J58" s="29"/>
      <c r="K58" s="28">
        <f>I58+J58</f>
        <v>1935347.2000000002</v>
      </c>
      <c r="L58" s="29">
        <v>-24158.799999999999</v>
      </c>
      <c r="M58" s="28">
        <f>K58+L58</f>
        <v>1911188.4000000001</v>
      </c>
      <c r="N58" s="29">
        <v>-8379.6</v>
      </c>
      <c r="O58" s="28">
        <f t="shared" si="7"/>
        <v>1902808.8</v>
      </c>
      <c r="P58" s="29">
        <v>-8046.6999999999534</v>
      </c>
      <c r="Q58" s="28">
        <f>O58+P58</f>
        <v>1894762.1</v>
      </c>
      <c r="R58" s="29">
        <v>-398.4000000001397</v>
      </c>
      <c r="S58" s="28">
        <f>Q58+R58</f>
        <v>1894363.7</v>
      </c>
      <c r="T58" s="41">
        <f t="shared" si="10"/>
        <v>-7578.4000000001397</v>
      </c>
      <c r="U58" s="9"/>
    </row>
    <row r="59" spans="1:21" ht="12.75" x14ac:dyDescent="0.2">
      <c r="A59" s="35" t="s">
        <v>91</v>
      </c>
      <c r="B59" s="34" t="s">
        <v>225</v>
      </c>
      <c r="C59" s="28">
        <v>70934.899999999994</v>
      </c>
      <c r="D59" s="29">
        <v>3107</v>
      </c>
      <c r="E59" s="28">
        <f t="shared" ref="E59:E64" si="59">C59+D59</f>
        <v>74041.899999999994</v>
      </c>
      <c r="F59" s="29">
        <v>1580.2</v>
      </c>
      <c r="G59" s="28">
        <f t="shared" si="58"/>
        <v>75622.099999999991</v>
      </c>
      <c r="H59" s="29">
        <v>1000</v>
      </c>
      <c r="I59" s="28">
        <f t="shared" ref="I59:I64" si="60">G59+H59</f>
        <v>76622.099999999991</v>
      </c>
      <c r="J59" s="29">
        <v>2082.3000000000002</v>
      </c>
      <c r="K59" s="28">
        <f t="shared" ref="K59:K64" si="61">I59+J59</f>
        <v>78704.399999999994</v>
      </c>
      <c r="L59" s="29">
        <v>-1265.5</v>
      </c>
      <c r="M59" s="28">
        <f t="shared" ref="M59:M64" si="62">K59+L59</f>
        <v>77438.899999999994</v>
      </c>
      <c r="N59" s="29">
        <v>5800</v>
      </c>
      <c r="O59" s="28">
        <f t="shared" si="7"/>
        <v>83238.899999999994</v>
      </c>
      <c r="P59" s="29">
        <v>-520.79999999998836</v>
      </c>
      <c r="Q59" s="28">
        <f t="shared" ref="Q59:Q64" si="63">O59+P59</f>
        <v>82718.100000000006</v>
      </c>
      <c r="R59" s="29">
        <v>604.29999999998836</v>
      </c>
      <c r="S59" s="28">
        <f t="shared" ref="S59:S64" si="64">Q59+R59</f>
        <v>83322.399999999994</v>
      </c>
      <c r="T59" s="41">
        <f t="shared" si="10"/>
        <v>12387.5</v>
      </c>
      <c r="U59" s="9"/>
    </row>
    <row r="60" spans="1:21" ht="12.75" x14ac:dyDescent="0.2">
      <c r="A60" s="35" t="s">
        <v>92</v>
      </c>
      <c r="B60" s="34" t="s">
        <v>226</v>
      </c>
      <c r="C60" s="28">
        <v>40675.300000000003</v>
      </c>
      <c r="D60" s="29"/>
      <c r="E60" s="28">
        <f t="shared" si="59"/>
        <v>40675.300000000003</v>
      </c>
      <c r="F60" s="29">
        <v>8300</v>
      </c>
      <c r="G60" s="28">
        <f t="shared" si="58"/>
        <v>48975.3</v>
      </c>
      <c r="H60" s="29"/>
      <c r="I60" s="28">
        <f t="shared" si="60"/>
        <v>48975.3</v>
      </c>
      <c r="J60" s="29"/>
      <c r="K60" s="28">
        <f t="shared" si="61"/>
        <v>48975.3</v>
      </c>
      <c r="L60" s="29">
        <v>-12684.7</v>
      </c>
      <c r="M60" s="28">
        <f t="shared" si="62"/>
        <v>36290.600000000006</v>
      </c>
      <c r="N60" s="29"/>
      <c r="O60" s="28">
        <f t="shared" si="7"/>
        <v>36290.600000000006</v>
      </c>
      <c r="P60" s="29">
        <v>-1256.5000000000073</v>
      </c>
      <c r="Q60" s="28">
        <f t="shared" si="63"/>
        <v>35034.1</v>
      </c>
      <c r="R60" s="29">
        <v>729.30000000000291</v>
      </c>
      <c r="S60" s="28">
        <f t="shared" si="64"/>
        <v>35763.4</v>
      </c>
      <c r="T60" s="41">
        <f t="shared" si="10"/>
        <v>-4911.9000000000015</v>
      </c>
      <c r="U60" s="9"/>
    </row>
    <row r="61" spans="1:21" ht="12.75" x14ac:dyDescent="0.2">
      <c r="A61" s="35" t="s">
        <v>93</v>
      </c>
      <c r="B61" s="34" t="s">
        <v>227</v>
      </c>
      <c r="C61" s="28">
        <v>69612.5</v>
      </c>
      <c r="D61" s="29"/>
      <c r="E61" s="28">
        <f t="shared" si="59"/>
        <v>69612.5</v>
      </c>
      <c r="F61" s="29"/>
      <c r="G61" s="28">
        <f t="shared" si="58"/>
        <v>69612.5</v>
      </c>
      <c r="H61" s="29"/>
      <c r="I61" s="28">
        <f t="shared" si="60"/>
        <v>69612.5</v>
      </c>
      <c r="J61" s="29"/>
      <c r="K61" s="28">
        <f t="shared" si="61"/>
        <v>69612.5</v>
      </c>
      <c r="L61" s="29">
        <v>726.2</v>
      </c>
      <c r="M61" s="28">
        <f t="shared" si="62"/>
        <v>70338.7</v>
      </c>
      <c r="N61" s="29">
        <v>1880.6</v>
      </c>
      <c r="O61" s="28">
        <f t="shared" si="7"/>
        <v>72219.3</v>
      </c>
      <c r="P61" s="29">
        <v>-229.40000000000873</v>
      </c>
      <c r="Q61" s="28">
        <f t="shared" si="63"/>
        <v>71989.899999999994</v>
      </c>
      <c r="R61" s="29">
        <v>-1490.5999999999913</v>
      </c>
      <c r="S61" s="28">
        <f t="shared" si="64"/>
        <v>70499.3</v>
      </c>
      <c r="T61" s="41">
        <f t="shared" si="10"/>
        <v>886.80000000000291</v>
      </c>
      <c r="U61" s="9"/>
    </row>
    <row r="62" spans="1:21" ht="25.5" x14ac:dyDescent="0.2">
      <c r="A62" s="35" t="s">
        <v>94</v>
      </c>
      <c r="B62" s="34" t="s">
        <v>228</v>
      </c>
      <c r="C62" s="28">
        <v>122987.1</v>
      </c>
      <c r="D62" s="29"/>
      <c r="E62" s="28">
        <f t="shared" si="59"/>
        <v>122987.1</v>
      </c>
      <c r="F62" s="29"/>
      <c r="G62" s="28">
        <f t="shared" si="58"/>
        <v>122987.1</v>
      </c>
      <c r="H62" s="29"/>
      <c r="I62" s="28">
        <f t="shared" si="60"/>
        <v>122987.1</v>
      </c>
      <c r="J62" s="29"/>
      <c r="K62" s="28">
        <f t="shared" si="61"/>
        <v>122987.1</v>
      </c>
      <c r="L62" s="29">
        <v>-8.9</v>
      </c>
      <c r="M62" s="28">
        <f t="shared" si="62"/>
        <v>122978.20000000001</v>
      </c>
      <c r="N62" s="29">
        <v>699</v>
      </c>
      <c r="O62" s="28">
        <f t="shared" si="7"/>
        <v>123677.20000000001</v>
      </c>
      <c r="P62" s="29">
        <v>-8.9000000000087311</v>
      </c>
      <c r="Q62" s="28">
        <f t="shared" si="63"/>
        <v>123668.3</v>
      </c>
      <c r="R62" s="29">
        <v>1753.5</v>
      </c>
      <c r="S62" s="28">
        <f t="shared" si="64"/>
        <v>125421.8</v>
      </c>
      <c r="T62" s="41">
        <f t="shared" si="10"/>
        <v>2434.6999999999971</v>
      </c>
      <c r="U62" s="9"/>
    </row>
    <row r="63" spans="1:21" ht="12.75" customHeight="1" x14ac:dyDescent="0.2">
      <c r="A63" s="35" t="s">
        <v>95</v>
      </c>
      <c r="B63" s="34" t="s">
        <v>229</v>
      </c>
      <c r="C63" s="28">
        <v>5861.1</v>
      </c>
      <c r="D63" s="29"/>
      <c r="E63" s="28">
        <f t="shared" si="59"/>
        <v>5861.1</v>
      </c>
      <c r="F63" s="29"/>
      <c r="G63" s="28">
        <f t="shared" si="58"/>
        <v>5861.1</v>
      </c>
      <c r="H63" s="29"/>
      <c r="I63" s="28">
        <f t="shared" si="60"/>
        <v>5861.1</v>
      </c>
      <c r="J63" s="29"/>
      <c r="K63" s="28">
        <f t="shared" si="61"/>
        <v>5861.1</v>
      </c>
      <c r="L63" s="29"/>
      <c r="M63" s="28">
        <f t="shared" si="62"/>
        <v>5861.1</v>
      </c>
      <c r="N63" s="29"/>
      <c r="O63" s="28">
        <f t="shared" si="7"/>
        <v>5861.1</v>
      </c>
      <c r="P63" s="29"/>
      <c r="Q63" s="28">
        <f t="shared" si="63"/>
        <v>5861.1</v>
      </c>
      <c r="R63" s="29">
        <v>-293</v>
      </c>
      <c r="S63" s="28">
        <f t="shared" si="64"/>
        <v>5568.1</v>
      </c>
      <c r="T63" s="41">
        <f t="shared" si="10"/>
        <v>-293</v>
      </c>
      <c r="U63" s="9"/>
    </row>
    <row r="64" spans="1:21" ht="13.5" customHeight="1" x14ac:dyDescent="0.2">
      <c r="A64" s="35" t="s">
        <v>96</v>
      </c>
      <c r="B64" s="34" t="s">
        <v>230</v>
      </c>
      <c r="C64" s="28">
        <v>1261026.8999999999</v>
      </c>
      <c r="D64" s="29">
        <v>2539.4</v>
      </c>
      <c r="E64" s="28">
        <f t="shared" si="59"/>
        <v>1263566.2999999998</v>
      </c>
      <c r="F64" s="29">
        <v>278708.59999999998</v>
      </c>
      <c r="G64" s="28">
        <f t="shared" si="58"/>
        <v>1542274.9</v>
      </c>
      <c r="H64" s="29">
        <v>4552.7</v>
      </c>
      <c r="I64" s="28">
        <f t="shared" si="60"/>
        <v>1546827.5999999999</v>
      </c>
      <c r="J64" s="29"/>
      <c r="K64" s="28">
        <f t="shared" si="61"/>
        <v>1546827.5999999999</v>
      </c>
      <c r="L64" s="29">
        <v>37791.699999999997</v>
      </c>
      <c r="M64" s="28">
        <f t="shared" si="62"/>
        <v>1584619.2999999998</v>
      </c>
      <c r="N64" s="29"/>
      <c r="O64" s="28">
        <f t="shared" si="7"/>
        <v>1584619.2999999998</v>
      </c>
      <c r="P64" s="29">
        <v>37359.000000000233</v>
      </c>
      <c r="Q64" s="28">
        <f t="shared" si="63"/>
        <v>1621978.3</v>
      </c>
      <c r="R64" s="29">
        <v>18296.5</v>
      </c>
      <c r="S64" s="28">
        <f t="shared" si="64"/>
        <v>1640274.8</v>
      </c>
      <c r="T64" s="41">
        <f t="shared" si="10"/>
        <v>379247.90000000014</v>
      </c>
      <c r="U64" s="9"/>
    </row>
    <row r="65" spans="1:21" s="3" customFormat="1" ht="12.75" x14ac:dyDescent="0.2">
      <c r="A65" s="33" t="s">
        <v>98</v>
      </c>
      <c r="B65" s="47" t="s">
        <v>97</v>
      </c>
      <c r="C65" s="30">
        <f>SUM(C66:C70)</f>
        <v>27358854.800000001</v>
      </c>
      <c r="D65" s="30">
        <f>SUM(D66:D70)</f>
        <v>566077.00000000023</v>
      </c>
      <c r="E65" s="30">
        <f t="shared" ref="E65:F65" si="65">SUM(E66:E70)</f>
        <v>27924931.800000004</v>
      </c>
      <c r="F65" s="30">
        <f t="shared" si="65"/>
        <v>-350723.6</v>
      </c>
      <c r="G65" s="30">
        <f>SUM(G66:G70)</f>
        <v>27574208.199999999</v>
      </c>
      <c r="H65" s="30">
        <f t="shared" ref="H65:T65" si="66">SUM(H66:H70)</f>
        <v>22261.100000000006</v>
      </c>
      <c r="I65" s="30">
        <f t="shared" si="66"/>
        <v>27596469.300000004</v>
      </c>
      <c r="J65" s="30">
        <f t="shared" si="66"/>
        <v>18179.5</v>
      </c>
      <c r="K65" s="30">
        <f t="shared" si="66"/>
        <v>27614648.800000004</v>
      </c>
      <c r="L65" s="30">
        <f t="shared" si="66"/>
        <v>-53234.2</v>
      </c>
      <c r="M65" s="30">
        <f t="shared" si="66"/>
        <v>27561414.600000001</v>
      </c>
      <c r="N65" s="30">
        <f t="shared" si="66"/>
        <v>-2511</v>
      </c>
      <c r="O65" s="30">
        <f t="shared" si="66"/>
        <v>27558903.600000001</v>
      </c>
      <c r="P65" s="30">
        <f t="shared" si="66"/>
        <v>637722.00000000093</v>
      </c>
      <c r="Q65" s="30">
        <f t="shared" si="66"/>
        <v>28196625.600000001</v>
      </c>
      <c r="R65" s="30">
        <f t="shared" si="66"/>
        <v>-67462.400000000183</v>
      </c>
      <c r="S65" s="30">
        <f t="shared" si="66"/>
        <v>28129163.200000003</v>
      </c>
      <c r="T65" s="30">
        <f t="shared" si="66"/>
        <v>770308.39999999851</v>
      </c>
      <c r="U65" s="22"/>
    </row>
    <row r="66" spans="1:21" ht="12.75" x14ac:dyDescent="0.2">
      <c r="A66" s="35" t="s">
        <v>99</v>
      </c>
      <c r="B66" s="34" t="s">
        <v>231</v>
      </c>
      <c r="C66" s="28">
        <v>712136.7</v>
      </c>
      <c r="D66" s="29">
        <v>-600762.69999999995</v>
      </c>
      <c r="E66" s="28">
        <f>C66+D66</f>
        <v>111374</v>
      </c>
      <c r="F66" s="29"/>
      <c r="G66" s="28">
        <f>E66+F66</f>
        <v>111374</v>
      </c>
      <c r="H66" s="29"/>
      <c r="I66" s="28">
        <f>G66+H66</f>
        <v>111374</v>
      </c>
      <c r="J66" s="29"/>
      <c r="K66" s="28">
        <f>I66+J66</f>
        <v>111374</v>
      </c>
      <c r="L66" s="29"/>
      <c r="M66" s="28">
        <f>K66+L66</f>
        <v>111374</v>
      </c>
      <c r="N66" s="29"/>
      <c r="O66" s="28">
        <f t="shared" si="7"/>
        <v>111374</v>
      </c>
      <c r="P66" s="29">
        <v>-1600</v>
      </c>
      <c r="Q66" s="28">
        <f>O66+P66</f>
        <v>109774</v>
      </c>
      <c r="R66" s="29">
        <v>2755.8000000000029</v>
      </c>
      <c r="S66" s="28">
        <f>Q66+R66</f>
        <v>112529.8</v>
      </c>
      <c r="T66" s="41">
        <f t="shared" si="10"/>
        <v>-599606.89999999991</v>
      </c>
      <c r="U66" s="9"/>
    </row>
    <row r="67" spans="1:21" ht="12.75" x14ac:dyDescent="0.2">
      <c r="A67" s="35" t="s">
        <v>100</v>
      </c>
      <c r="B67" s="34" t="s">
        <v>232</v>
      </c>
      <c r="C67" s="28">
        <v>3577899</v>
      </c>
      <c r="D67" s="29">
        <v>7902.8</v>
      </c>
      <c r="E67" s="28">
        <f t="shared" ref="E67:E70" si="67">C67+D67</f>
        <v>3585801.8</v>
      </c>
      <c r="F67" s="29">
        <v>-4464.3999999999996</v>
      </c>
      <c r="G67" s="28">
        <f>E67+F67</f>
        <v>3581337.4</v>
      </c>
      <c r="H67" s="29">
        <v>24308.9</v>
      </c>
      <c r="I67" s="28">
        <f t="shared" ref="I67:I70" si="68">G67+H67</f>
        <v>3605646.3</v>
      </c>
      <c r="J67" s="29">
        <v>28236</v>
      </c>
      <c r="K67" s="28">
        <f t="shared" ref="K67:K70" si="69">I67+J67</f>
        <v>3633882.3</v>
      </c>
      <c r="L67" s="29">
        <v>-774</v>
      </c>
      <c r="M67" s="28">
        <f t="shared" ref="M67:M70" si="70">K67+L67</f>
        <v>3633108.3</v>
      </c>
      <c r="N67" s="29"/>
      <c r="O67" s="28">
        <f t="shared" si="7"/>
        <v>3633108.3</v>
      </c>
      <c r="P67" s="29">
        <v>38745.700000000186</v>
      </c>
      <c r="Q67" s="28">
        <f t="shared" ref="Q67:Q70" si="71">O67+P67</f>
        <v>3671854</v>
      </c>
      <c r="R67" s="29">
        <v>12482.299999999814</v>
      </c>
      <c r="S67" s="28">
        <f t="shared" ref="S67:S70" si="72">Q67+R67</f>
        <v>3684336.3</v>
      </c>
      <c r="T67" s="41">
        <f t="shared" si="10"/>
        <v>106437.29999999981</v>
      </c>
      <c r="U67" s="9"/>
    </row>
    <row r="68" spans="1:21" ht="12.75" x14ac:dyDescent="0.2">
      <c r="A68" s="35" t="s">
        <v>101</v>
      </c>
      <c r="B68" s="34" t="s">
        <v>233</v>
      </c>
      <c r="C68" s="28">
        <v>20298254.100000001</v>
      </c>
      <c r="D68" s="29">
        <v>558297.30000000005</v>
      </c>
      <c r="E68" s="28">
        <f t="shared" si="67"/>
        <v>20856551.400000002</v>
      </c>
      <c r="F68" s="29">
        <v>-349420.3</v>
      </c>
      <c r="G68" s="28">
        <f>E68+F68</f>
        <v>20507131.100000001</v>
      </c>
      <c r="H68" s="29">
        <v>51583.199999999997</v>
      </c>
      <c r="I68" s="28">
        <f t="shared" si="68"/>
        <v>20558714.300000001</v>
      </c>
      <c r="J68" s="29">
        <v>-11848</v>
      </c>
      <c r="K68" s="28">
        <f t="shared" si="69"/>
        <v>20546866.300000001</v>
      </c>
      <c r="L68" s="29">
        <v>1277.9000000000001</v>
      </c>
      <c r="M68" s="28">
        <f t="shared" si="70"/>
        <v>20548144.199999999</v>
      </c>
      <c r="N68" s="29">
        <v>-2511</v>
      </c>
      <c r="O68" s="28">
        <f t="shared" si="7"/>
        <v>20545633.199999999</v>
      </c>
      <c r="P68" s="29">
        <v>564295.30000000075</v>
      </c>
      <c r="Q68" s="28">
        <f t="shared" si="71"/>
        <v>21109928.5</v>
      </c>
      <c r="R68" s="29">
        <v>-100440.5</v>
      </c>
      <c r="S68" s="28">
        <f t="shared" si="72"/>
        <v>21009488</v>
      </c>
      <c r="T68" s="41">
        <f t="shared" si="10"/>
        <v>711233.89999999851</v>
      </c>
      <c r="U68" s="9"/>
    </row>
    <row r="69" spans="1:21" ht="12.75" x14ac:dyDescent="0.2">
      <c r="A69" s="35" t="s">
        <v>102</v>
      </c>
      <c r="B69" s="34" t="s">
        <v>234</v>
      </c>
      <c r="C69" s="28">
        <v>1905256.2</v>
      </c>
      <c r="D69" s="29">
        <v>579623.80000000005</v>
      </c>
      <c r="E69" s="28">
        <f t="shared" si="67"/>
        <v>2484880</v>
      </c>
      <c r="F69" s="29">
        <v>-1297.3</v>
      </c>
      <c r="G69" s="28">
        <f>E69+F69</f>
        <v>2483582.7000000002</v>
      </c>
      <c r="H69" s="29">
        <v>-17671.599999999999</v>
      </c>
      <c r="I69" s="28">
        <f t="shared" si="68"/>
        <v>2465911.1</v>
      </c>
      <c r="J69" s="29">
        <v>-52.5</v>
      </c>
      <c r="K69" s="28">
        <f t="shared" si="69"/>
        <v>2465858.6</v>
      </c>
      <c r="L69" s="29">
        <v>-54253.1</v>
      </c>
      <c r="M69" s="28">
        <f t="shared" si="70"/>
        <v>2411605.5</v>
      </c>
      <c r="N69" s="29"/>
      <c r="O69" s="28">
        <f t="shared" si="7"/>
        <v>2411605.5</v>
      </c>
      <c r="P69" s="29">
        <v>-1792.8999999999069</v>
      </c>
      <c r="Q69" s="28">
        <f t="shared" si="71"/>
        <v>2409812.6</v>
      </c>
      <c r="R69" s="29">
        <v>10971</v>
      </c>
      <c r="S69" s="28">
        <f t="shared" si="72"/>
        <v>2420783.6</v>
      </c>
      <c r="T69" s="41">
        <f t="shared" si="10"/>
        <v>515527.40000000014</v>
      </c>
      <c r="U69" s="9"/>
    </row>
    <row r="70" spans="1:21" ht="12.75" x14ac:dyDescent="0.2">
      <c r="A70" s="35" t="s">
        <v>103</v>
      </c>
      <c r="B70" s="34" t="s">
        <v>235</v>
      </c>
      <c r="C70" s="28">
        <v>865308.8</v>
      </c>
      <c r="D70" s="29">
        <v>21015.8</v>
      </c>
      <c r="E70" s="28">
        <f t="shared" si="67"/>
        <v>886324.60000000009</v>
      </c>
      <c r="F70" s="29">
        <v>4458.3999999999996</v>
      </c>
      <c r="G70" s="28">
        <f>E70+F70</f>
        <v>890783.00000000012</v>
      </c>
      <c r="H70" s="29">
        <v>-35959.4</v>
      </c>
      <c r="I70" s="28">
        <f t="shared" si="68"/>
        <v>854823.60000000009</v>
      </c>
      <c r="J70" s="29">
        <v>1844</v>
      </c>
      <c r="K70" s="28">
        <f t="shared" si="69"/>
        <v>856667.60000000009</v>
      </c>
      <c r="L70" s="29">
        <v>515</v>
      </c>
      <c r="M70" s="28">
        <f t="shared" si="70"/>
        <v>857182.60000000009</v>
      </c>
      <c r="N70" s="29"/>
      <c r="O70" s="28">
        <f t="shared" si="7"/>
        <v>857182.60000000009</v>
      </c>
      <c r="P70" s="29">
        <v>38073.899999999907</v>
      </c>
      <c r="Q70" s="28">
        <f t="shared" si="71"/>
        <v>895256.5</v>
      </c>
      <c r="R70" s="29">
        <v>6769</v>
      </c>
      <c r="S70" s="28">
        <f t="shared" si="72"/>
        <v>902025.5</v>
      </c>
      <c r="T70" s="41">
        <f t="shared" si="10"/>
        <v>36716.699999999953</v>
      </c>
      <c r="U70" s="9"/>
    </row>
    <row r="71" spans="1:21" s="3" customFormat="1" ht="12.75" x14ac:dyDescent="0.2">
      <c r="A71" s="33" t="s">
        <v>105</v>
      </c>
      <c r="B71" s="47" t="s">
        <v>104</v>
      </c>
      <c r="C71" s="30">
        <f>SUM(C72:C75)</f>
        <v>558716</v>
      </c>
      <c r="D71" s="30">
        <f>SUM(D72:D75)</f>
        <v>60761.7</v>
      </c>
      <c r="E71" s="30">
        <f t="shared" ref="E71:F71" si="73">SUM(E72:E75)</f>
        <v>619477.69999999995</v>
      </c>
      <c r="F71" s="30">
        <f t="shared" si="73"/>
        <v>-684.19999999999982</v>
      </c>
      <c r="G71" s="30">
        <f>SUM(G72:G75)</f>
        <v>618793.5</v>
      </c>
      <c r="H71" s="30">
        <f>SUM(H72:H75)</f>
        <v>100021.7</v>
      </c>
      <c r="I71" s="30">
        <f t="shared" ref="I71:T71" si="74">SUM(I72:I75)</f>
        <v>718815.2</v>
      </c>
      <c r="J71" s="30">
        <f t="shared" si="74"/>
        <v>190260.9</v>
      </c>
      <c r="K71" s="30">
        <f t="shared" si="74"/>
        <v>909076.10000000009</v>
      </c>
      <c r="L71" s="30">
        <f t="shared" si="74"/>
        <v>-4191.5</v>
      </c>
      <c r="M71" s="30">
        <f t="shared" si="74"/>
        <v>904884.6</v>
      </c>
      <c r="N71" s="30"/>
      <c r="O71" s="30">
        <f t="shared" si="74"/>
        <v>904884.6</v>
      </c>
      <c r="P71" s="30">
        <f t="shared" si="74"/>
        <v>49706</v>
      </c>
      <c r="Q71" s="30">
        <f t="shared" si="74"/>
        <v>954590.6</v>
      </c>
      <c r="R71" s="30">
        <f t="shared" si="74"/>
        <v>100737.70000000001</v>
      </c>
      <c r="S71" s="30">
        <f t="shared" si="74"/>
        <v>1055328.2999999998</v>
      </c>
      <c r="T71" s="30">
        <f t="shared" si="74"/>
        <v>496612.3000000001</v>
      </c>
      <c r="U71" s="24"/>
    </row>
    <row r="72" spans="1:21" ht="12.75" x14ac:dyDescent="0.2">
      <c r="A72" s="35" t="s">
        <v>106</v>
      </c>
      <c r="B72" s="34" t="s">
        <v>246</v>
      </c>
      <c r="C72" s="28">
        <v>190827.1</v>
      </c>
      <c r="D72" s="29">
        <v>59186.5</v>
      </c>
      <c r="E72" s="28">
        <f>C72+D72</f>
        <v>250013.6</v>
      </c>
      <c r="F72" s="29">
        <v>2716</v>
      </c>
      <c r="G72" s="28">
        <f>E72+F72</f>
        <v>252729.60000000001</v>
      </c>
      <c r="H72" s="29"/>
      <c r="I72" s="28">
        <f>G72+H72</f>
        <v>252729.60000000001</v>
      </c>
      <c r="J72" s="29">
        <v>190205.4</v>
      </c>
      <c r="K72" s="28">
        <f>I72+J72</f>
        <v>442935</v>
      </c>
      <c r="L72" s="29">
        <v>-1571.2</v>
      </c>
      <c r="M72" s="28">
        <f>K72+L72</f>
        <v>441363.8</v>
      </c>
      <c r="N72" s="29"/>
      <c r="O72" s="28">
        <f t="shared" si="7"/>
        <v>441363.8</v>
      </c>
      <c r="P72" s="29">
        <v>-1708.3999999999651</v>
      </c>
      <c r="Q72" s="28">
        <f>O72+P72</f>
        <v>439655.4</v>
      </c>
      <c r="R72" s="29">
        <v>17747.099999999977</v>
      </c>
      <c r="S72" s="28">
        <f>Q72+R72</f>
        <v>457402.5</v>
      </c>
      <c r="T72" s="41">
        <f t="shared" si="10"/>
        <v>266575.40000000002</v>
      </c>
      <c r="U72" s="9"/>
    </row>
    <row r="73" spans="1:21" ht="12.75" x14ac:dyDescent="0.2">
      <c r="A73" s="35" t="s">
        <v>107</v>
      </c>
      <c r="B73" s="34" t="s">
        <v>245</v>
      </c>
      <c r="C73" s="28">
        <v>160822.9</v>
      </c>
      <c r="D73" s="29">
        <v>1575</v>
      </c>
      <c r="E73" s="28">
        <f t="shared" ref="E73:E75" si="75">C73+D73</f>
        <v>162397.9</v>
      </c>
      <c r="F73" s="29">
        <v>-135</v>
      </c>
      <c r="G73" s="28">
        <f>E73+F73</f>
        <v>162262.9</v>
      </c>
      <c r="H73" s="29"/>
      <c r="I73" s="28">
        <f t="shared" ref="I73:I75" si="76">G73+H73</f>
        <v>162262.9</v>
      </c>
      <c r="J73" s="29">
        <v>1755.5</v>
      </c>
      <c r="K73" s="28">
        <f t="shared" ref="K73:K75" si="77">I73+J73</f>
        <v>164018.4</v>
      </c>
      <c r="L73" s="29"/>
      <c r="M73" s="28">
        <f t="shared" ref="M73:M75" si="78">K73+L73</f>
        <v>164018.4</v>
      </c>
      <c r="N73" s="29"/>
      <c r="O73" s="28">
        <f t="shared" ref="O73:O85" si="79">M73+N73</f>
        <v>164018.4</v>
      </c>
      <c r="P73" s="29">
        <v>31749.200000000012</v>
      </c>
      <c r="Q73" s="28">
        <f t="shared" ref="Q73:Q75" si="80">O73+P73</f>
        <v>195767.6</v>
      </c>
      <c r="R73" s="29">
        <v>-17282.399999999994</v>
      </c>
      <c r="S73" s="28">
        <f t="shared" ref="S73:S75" si="81">Q73+R73</f>
        <v>178485.2</v>
      </c>
      <c r="T73" s="41">
        <f t="shared" ref="T73:T85" si="82">S73-C73</f>
        <v>17662.300000000017</v>
      </c>
      <c r="U73" s="9"/>
    </row>
    <row r="74" spans="1:21" ht="12.75" x14ac:dyDescent="0.2">
      <c r="A74" s="35" t="s">
        <v>108</v>
      </c>
      <c r="B74" s="34" t="s">
        <v>244</v>
      </c>
      <c r="C74" s="28">
        <v>186810.5</v>
      </c>
      <c r="D74" s="29">
        <v>0.2</v>
      </c>
      <c r="E74" s="28">
        <f t="shared" si="75"/>
        <v>186810.7</v>
      </c>
      <c r="F74" s="29">
        <v>-3265.2</v>
      </c>
      <c r="G74" s="28">
        <f>E74+F74</f>
        <v>183545.5</v>
      </c>
      <c r="H74" s="29">
        <v>100021.7</v>
      </c>
      <c r="I74" s="28">
        <f t="shared" si="76"/>
        <v>283567.2</v>
      </c>
      <c r="J74" s="29">
        <v>-1700</v>
      </c>
      <c r="K74" s="28">
        <f t="shared" si="77"/>
        <v>281867.2</v>
      </c>
      <c r="L74" s="29">
        <v>-2620.3000000000002</v>
      </c>
      <c r="M74" s="28">
        <f t="shared" si="78"/>
        <v>279246.90000000002</v>
      </c>
      <c r="N74" s="29"/>
      <c r="O74" s="28">
        <f t="shared" si="79"/>
        <v>279246.90000000002</v>
      </c>
      <c r="P74" s="29">
        <v>19665.199999999953</v>
      </c>
      <c r="Q74" s="28">
        <f t="shared" si="80"/>
        <v>298912.09999999998</v>
      </c>
      <c r="R74" s="29">
        <v>99597.600000000035</v>
      </c>
      <c r="S74" s="28">
        <f t="shared" si="81"/>
        <v>398509.7</v>
      </c>
      <c r="T74" s="41">
        <f t="shared" si="82"/>
        <v>211699.20000000001</v>
      </c>
      <c r="U74" s="9"/>
    </row>
    <row r="75" spans="1:21" ht="25.5" customHeight="1" x14ac:dyDescent="0.2">
      <c r="A75" s="35" t="s">
        <v>109</v>
      </c>
      <c r="B75" s="34" t="s">
        <v>243</v>
      </c>
      <c r="C75" s="28">
        <v>20255.5</v>
      </c>
      <c r="D75" s="29"/>
      <c r="E75" s="28">
        <f t="shared" si="75"/>
        <v>20255.5</v>
      </c>
      <c r="F75" s="29"/>
      <c r="G75" s="28">
        <f>E75+F75</f>
        <v>20255.5</v>
      </c>
      <c r="H75" s="29"/>
      <c r="I75" s="28">
        <f t="shared" si="76"/>
        <v>20255.5</v>
      </c>
      <c r="J75" s="29"/>
      <c r="K75" s="28">
        <f t="shared" si="77"/>
        <v>20255.5</v>
      </c>
      <c r="L75" s="29"/>
      <c r="M75" s="28">
        <f t="shared" si="78"/>
        <v>20255.5</v>
      </c>
      <c r="N75" s="29"/>
      <c r="O75" s="28">
        <f t="shared" si="79"/>
        <v>20255.5</v>
      </c>
      <c r="P75" s="29"/>
      <c r="Q75" s="28">
        <f t="shared" si="80"/>
        <v>20255.5</v>
      </c>
      <c r="R75" s="29">
        <v>675.40000000000146</v>
      </c>
      <c r="S75" s="28">
        <f t="shared" si="81"/>
        <v>20930.900000000001</v>
      </c>
      <c r="T75" s="41">
        <f t="shared" si="82"/>
        <v>675.40000000000146</v>
      </c>
      <c r="U75" s="9"/>
    </row>
    <row r="76" spans="1:21" s="3" customFormat="1" ht="12.75" x14ac:dyDescent="0.2">
      <c r="A76" s="33" t="s">
        <v>111</v>
      </c>
      <c r="B76" s="47" t="s">
        <v>110</v>
      </c>
      <c r="C76" s="30">
        <f t="shared" ref="C76:E76" si="83">SUM(C77:C79)</f>
        <v>43000.1</v>
      </c>
      <c r="D76" s="30"/>
      <c r="E76" s="30">
        <f t="shared" si="83"/>
        <v>43000.1</v>
      </c>
      <c r="F76" s="30"/>
      <c r="G76" s="30">
        <f t="shared" ref="G76:T76" si="84">SUM(G77:G79)</f>
        <v>43000.1</v>
      </c>
      <c r="H76" s="30"/>
      <c r="I76" s="30">
        <f t="shared" si="84"/>
        <v>43000.1</v>
      </c>
      <c r="J76" s="30"/>
      <c r="K76" s="30">
        <f t="shared" si="84"/>
        <v>43000.1</v>
      </c>
      <c r="L76" s="30">
        <f t="shared" si="84"/>
        <v>8500</v>
      </c>
      <c r="M76" s="30">
        <f t="shared" si="84"/>
        <v>51500.1</v>
      </c>
      <c r="N76" s="30"/>
      <c r="O76" s="30">
        <f t="shared" si="84"/>
        <v>51500.1</v>
      </c>
      <c r="P76" s="30"/>
      <c r="Q76" s="30">
        <f t="shared" si="84"/>
        <v>51500.1</v>
      </c>
      <c r="R76" s="30">
        <f t="shared" si="84"/>
        <v>-1372</v>
      </c>
      <c r="S76" s="30">
        <f t="shared" si="84"/>
        <v>50128.1</v>
      </c>
      <c r="T76" s="30">
        <f t="shared" si="84"/>
        <v>7127.9999999999982</v>
      </c>
      <c r="U76" s="24"/>
    </row>
    <row r="77" spans="1:21" ht="12.75" x14ac:dyDescent="0.2">
      <c r="A77" s="35" t="s">
        <v>112</v>
      </c>
      <c r="B77" s="34" t="s">
        <v>242</v>
      </c>
      <c r="C77" s="49">
        <v>8155.4</v>
      </c>
      <c r="D77" s="29"/>
      <c r="E77" s="28">
        <f>C77+D77</f>
        <v>8155.4</v>
      </c>
      <c r="F77" s="29"/>
      <c r="G77" s="28">
        <f>E77+F77</f>
        <v>8155.4</v>
      </c>
      <c r="H77" s="29"/>
      <c r="I77" s="28">
        <f>G77+H77</f>
        <v>8155.4</v>
      </c>
      <c r="J77" s="29"/>
      <c r="K77" s="28">
        <f>I77+J77</f>
        <v>8155.4</v>
      </c>
      <c r="L77" s="29">
        <v>2084.6</v>
      </c>
      <c r="M77" s="28">
        <f>K77+L77</f>
        <v>10240</v>
      </c>
      <c r="N77" s="29"/>
      <c r="O77" s="28">
        <f t="shared" si="79"/>
        <v>10240</v>
      </c>
      <c r="P77" s="29">
        <v>139.79999999999927</v>
      </c>
      <c r="Q77" s="28">
        <f>O77+P77</f>
        <v>10379.799999999999</v>
      </c>
      <c r="R77" s="29"/>
      <c r="S77" s="28">
        <f>Q77+R77</f>
        <v>10379.799999999999</v>
      </c>
      <c r="T77" s="41">
        <f t="shared" si="82"/>
        <v>2224.3999999999996</v>
      </c>
      <c r="U77" s="9"/>
    </row>
    <row r="78" spans="1:21" ht="12.75" x14ac:dyDescent="0.2">
      <c r="A78" s="35" t="s">
        <v>113</v>
      </c>
      <c r="B78" s="34" t="s">
        <v>241</v>
      </c>
      <c r="C78" s="49">
        <v>11491.2</v>
      </c>
      <c r="D78" s="29"/>
      <c r="E78" s="28">
        <f t="shared" ref="E78:E79" si="85">C78+D78</f>
        <v>11491.2</v>
      </c>
      <c r="F78" s="29"/>
      <c r="G78" s="28">
        <f>E78+F78</f>
        <v>11491.2</v>
      </c>
      <c r="H78" s="29"/>
      <c r="I78" s="28">
        <f t="shared" ref="I78:I79" si="86">G78+H78</f>
        <v>11491.2</v>
      </c>
      <c r="J78" s="29"/>
      <c r="K78" s="28">
        <f t="shared" ref="K78:K79" si="87">I78+J78</f>
        <v>11491.2</v>
      </c>
      <c r="L78" s="29">
        <v>6407.4</v>
      </c>
      <c r="M78" s="28">
        <f t="shared" ref="M78:M79" si="88">K78+L78</f>
        <v>17898.599999999999</v>
      </c>
      <c r="N78" s="29"/>
      <c r="O78" s="28">
        <f t="shared" si="79"/>
        <v>17898.599999999999</v>
      </c>
      <c r="P78" s="29">
        <v>460.20000000000073</v>
      </c>
      <c r="Q78" s="28">
        <f t="shared" ref="Q78:Q79" si="89">O78+P78</f>
        <v>18358.8</v>
      </c>
      <c r="R78" s="29"/>
      <c r="S78" s="28">
        <f t="shared" ref="S78:S79" si="90">Q78+R78</f>
        <v>18358.8</v>
      </c>
      <c r="T78" s="41">
        <f t="shared" si="82"/>
        <v>6867.5999999999985</v>
      </c>
      <c r="U78" s="9"/>
    </row>
    <row r="79" spans="1:21" ht="24.75" customHeight="1" x14ac:dyDescent="0.2">
      <c r="A79" s="35" t="s">
        <v>114</v>
      </c>
      <c r="B79" s="34" t="s">
        <v>240</v>
      </c>
      <c r="C79" s="28">
        <v>23353.5</v>
      </c>
      <c r="D79" s="29"/>
      <c r="E79" s="28">
        <f t="shared" si="85"/>
        <v>23353.5</v>
      </c>
      <c r="F79" s="29"/>
      <c r="G79" s="28">
        <f>E79+F79</f>
        <v>23353.5</v>
      </c>
      <c r="H79" s="29"/>
      <c r="I79" s="28">
        <f t="shared" si="86"/>
        <v>23353.5</v>
      </c>
      <c r="J79" s="29"/>
      <c r="K79" s="28">
        <f t="shared" si="87"/>
        <v>23353.5</v>
      </c>
      <c r="L79" s="29">
        <v>8</v>
      </c>
      <c r="M79" s="28">
        <f t="shared" si="88"/>
        <v>23361.5</v>
      </c>
      <c r="N79" s="29"/>
      <c r="O79" s="28">
        <f t="shared" si="79"/>
        <v>23361.5</v>
      </c>
      <c r="P79" s="29">
        <v>-600</v>
      </c>
      <c r="Q79" s="28">
        <f t="shared" si="89"/>
        <v>22761.5</v>
      </c>
      <c r="R79" s="29">
        <v>-1372</v>
      </c>
      <c r="S79" s="28">
        <f t="shared" si="90"/>
        <v>21389.5</v>
      </c>
      <c r="T79" s="41">
        <f t="shared" si="82"/>
        <v>-1964</v>
      </c>
      <c r="U79" s="9"/>
    </row>
    <row r="80" spans="1:21" s="3" customFormat="1" ht="12.75" x14ac:dyDescent="0.2">
      <c r="A80" s="33" t="s">
        <v>116</v>
      </c>
      <c r="B80" s="47" t="s">
        <v>115</v>
      </c>
      <c r="C80" s="30">
        <f>SUM(C81)</f>
        <v>3997188.4</v>
      </c>
      <c r="D80" s="30"/>
      <c r="E80" s="30">
        <f t="shared" ref="E80" si="91">SUM(E81)</f>
        <v>3997188.4</v>
      </c>
      <c r="F80" s="30"/>
      <c r="G80" s="30">
        <f>SUM(G81)</f>
        <v>3663179.6</v>
      </c>
      <c r="H80" s="30"/>
      <c r="I80" s="30">
        <f t="shared" ref="I80:T80" si="92">SUM(I81)</f>
        <v>3663179.6</v>
      </c>
      <c r="J80" s="30">
        <f t="shared" si="92"/>
        <v>-20000</v>
      </c>
      <c r="K80" s="30">
        <f t="shared" si="92"/>
        <v>3643179.6</v>
      </c>
      <c r="L80" s="30">
        <f t="shared" si="92"/>
        <v>-317270.8</v>
      </c>
      <c r="M80" s="30">
        <f t="shared" si="92"/>
        <v>3325908.8000000003</v>
      </c>
      <c r="N80" s="30"/>
      <c r="O80" s="30">
        <f t="shared" si="92"/>
        <v>3325908.8000000003</v>
      </c>
      <c r="P80" s="30">
        <f t="shared" si="92"/>
        <v>-329334.00000000047</v>
      </c>
      <c r="Q80" s="30">
        <f t="shared" si="92"/>
        <v>2996574.8</v>
      </c>
      <c r="R80" s="30">
        <f t="shared" si="92"/>
        <v>-318495.5</v>
      </c>
      <c r="S80" s="30">
        <f t="shared" si="92"/>
        <v>2678079.2999999998</v>
      </c>
      <c r="T80" s="30">
        <f t="shared" si="92"/>
        <v>-1319109.1000000001</v>
      </c>
      <c r="U80" s="24"/>
    </row>
    <row r="81" spans="1:22" ht="25.5" x14ac:dyDescent="0.2">
      <c r="A81" s="35" t="s">
        <v>117</v>
      </c>
      <c r="B81" s="40" t="s">
        <v>239</v>
      </c>
      <c r="C81" s="28">
        <v>3997188.4</v>
      </c>
      <c r="D81" s="29"/>
      <c r="E81" s="28">
        <f>C81+D81</f>
        <v>3997188.4</v>
      </c>
      <c r="F81" s="29">
        <v>-334008.8</v>
      </c>
      <c r="G81" s="28">
        <f>E81+F81</f>
        <v>3663179.6</v>
      </c>
      <c r="H81" s="29"/>
      <c r="I81" s="28">
        <f>G81+H81</f>
        <v>3663179.6</v>
      </c>
      <c r="J81" s="29">
        <v>-20000</v>
      </c>
      <c r="K81" s="28">
        <f>I81+J81</f>
        <v>3643179.6</v>
      </c>
      <c r="L81" s="29">
        <v>-317270.8</v>
      </c>
      <c r="M81" s="28">
        <f>K81+L81</f>
        <v>3325908.8000000003</v>
      </c>
      <c r="N81" s="29"/>
      <c r="O81" s="28">
        <f t="shared" si="79"/>
        <v>3325908.8000000003</v>
      </c>
      <c r="P81" s="29">
        <v>-329334.00000000047</v>
      </c>
      <c r="Q81" s="28">
        <f>O81+P81</f>
        <v>2996574.8</v>
      </c>
      <c r="R81" s="29">
        <v>-318495.5</v>
      </c>
      <c r="S81" s="28">
        <f>Q81+R81</f>
        <v>2678079.2999999998</v>
      </c>
      <c r="T81" s="41">
        <f t="shared" si="82"/>
        <v>-1319109.1000000001</v>
      </c>
      <c r="U81" s="9"/>
    </row>
    <row r="82" spans="1:22" s="3" customFormat="1" ht="27" customHeight="1" x14ac:dyDescent="0.2">
      <c r="A82" s="33" t="s">
        <v>119</v>
      </c>
      <c r="B82" s="47" t="s">
        <v>118</v>
      </c>
      <c r="C82" s="30">
        <f t="shared" ref="C82:F82" si="93">SUM(C83:C85)</f>
        <v>2583369.2000000002</v>
      </c>
      <c r="D82" s="30">
        <f t="shared" si="93"/>
        <v>19128.2</v>
      </c>
      <c r="E82" s="30">
        <f t="shared" si="93"/>
        <v>2602497.4</v>
      </c>
      <c r="F82" s="30">
        <f t="shared" si="93"/>
        <v>0</v>
      </c>
      <c r="G82" s="30">
        <f>SUM(G83:G85)</f>
        <v>2602497.4</v>
      </c>
      <c r="H82" s="30">
        <f t="shared" ref="H82:T82" si="94">SUM(H83:H85)</f>
        <v>712842.5</v>
      </c>
      <c r="I82" s="30">
        <f t="shared" si="94"/>
        <v>3315339.9000000004</v>
      </c>
      <c r="J82" s="30"/>
      <c r="K82" s="30">
        <f t="shared" si="94"/>
        <v>3315339.9000000004</v>
      </c>
      <c r="L82" s="30">
        <f t="shared" si="94"/>
        <v>1022395.8</v>
      </c>
      <c r="M82" s="30">
        <f t="shared" si="94"/>
        <v>4337735.7</v>
      </c>
      <c r="N82" s="30">
        <f t="shared" si="94"/>
        <v>-141</v>
      </c>
      <c r="O82" s="30">
        <f t="shared" si="94"/>
        <v>4337594.7</v>
      </c>
      <c r="P82" s="30">
        <f t="shared" si="94"/>
        <v>425839.59999999992</v>
      </c>
      <c r="Q82" s="30">
        <f t="shared" si="94"/>
        <v>4763434.3</v>
      </c>
      <c r="R82" s="30">
        <f t="shared" si="94"/>
        <v>932251.09999999986</v>
      </c>
      <c r="S82" s="30">
        <f t="shared" si="94"/>
        <v>5695685.4000000004</v>
      </c>
      <c r="T82" s="30">
        <f t="shared" si="94"/>
        <v>3112316.1999999997</v>
      </c>
      <c r="U82" s="24"/>
    </row>
    <row r="83" spans="1:22" ht="40.5" customHeight="1" x14ac:dyDescent="0.2">
      <c r="A83" s="35" t="s">
        <v>120</v>
      </c>
      <c r="B83" s="40" t="s">
        <v>238</v>
      </c>
      <c r="C83" s="28">
        <v>2399422.5</v>
      </c>
      <c r="D83" s="29"/>
      <c r="E83" s="28">
        <f>C83+D83</f>
        <v>2399422.5</v>
      </c>
      <c r="F83" s="29"/>
      <c r="G83" s="28">
        <f>E83+F83</f>
        <v>2399422.5</v>
      </c>
      <c r="H83" s="29"/>
      <c r="I83" s="28">
        <f>G83+H83</f>
        <v>2399422.5</v>
      </c>
      <c r="J83" s="29"/>
      <c r="K83" s="28">
        <f>I83+J83</f>
        <v>2399422.5</v>
      </c>
      <c r="L83" s="29"/>
      <c r="M83" s="28">
        <f>K83+L83</f>
        <v>2399422.5</v>
      </c>
      <c r="N83" s="29"/>
      <c r="O83" s="28">
        <f t="shared" si="79"/>
        <v>2399422.5</v>
      </c>
      <c r="P83" s="29">
        <v>-3803.1000000000931</v>
      </c>
      <c r="Q83" s="28">
        <f>O83+P83</f>
        <v>2395619.4</v>
      </c>
      <c r="R83" s="29"/>
      <c r="S83" s="28">
        <f>Q83+R83</f>
        <v>2395619.4</v>
      </c>
      <c r="T83" s="41">
        <f t="shared" si="82"/>
        <v>-3803.1000000000931</v>
      </c>
      <c r="U83" s="9"/>
      <c r="V83" s="6"/>
    </row>
    <row r="84" spans="1:22" ht="13.5" customHeight="1" x14ac:dyDescent="0.2">
      <c r="A84" s="35" t="s">
        <v>121</v>
      </c>
      <c r="B84" s="40" t="s">
        <v>237</v>
      </c>
      <c r="C84" s="28">
        <v>114636</v>
      </c>
      <c r="D84" s="29"/>
      <c r="E84" s="28">
        <f t="shared" ref="E84:E85" si="95">C84+D84</f>
        <v>114636</v>
      </c>
      <c r="F84" s="29"/>
      <c r="G84" s="28">
        <f>E84+F84</f>
        <v>114636</v>
      </c>
      <c r="H84" s="29">
        <v>267470.2</v>
      </c>
      <c r="I84" s="28">
        <f t="shared" ref="I84:I85" si="96">G84+H84</f>
        <v>382106.2</v>
      </c>
      <c r="J84" s="29"/>
      <c r="K84" s="28">
        <f t="shared" ref="K84:K85" si="97">I84+J84</f>
        <v>382106.2</v>
      </c>
      <c r="L84" s="29"/>
      <c r="M84" s="28">
        <f t="shared" ref="M84:M85" si="98">K84+L84</f>
        <v>382106.2</v>
      </c>
      <c r="N84" s="29"/>
      <c r="O84" s="28">
        <f t="shared" si="79"/>
        <v>382106.2</v>
      </c>
      <c r="P84" s="29">
        <v>-1570.6000000000349</v>
      </c>
      <c r="Q84" s="28">
        <f t="shared" ref="Q84:Q85" si="99">O84+P84</f>
        <v>380535.6</v>
      </c>
      <c r="R84" s="29"/>
      <c r="S84" s="28">
        <f t="shared" ref="S84:S85" si="100">Q84+R84</f>
        <v>380535.6</v>
      </c>
      <c r="T84" s="41">
        <f t="shared" si="82"/>
        <v>265899.59999999998</v>
      </c>
      <c r="U84" s="9"/>
    </row>
    <row r="85" spans="1:22" ht="13.5" customHeight="1" x14ac:dyDescent="0.2">
      <c r="A85" s="35" t="s">
        <v>122</v>
      </c>
      <c r="B85" s="40" t="s">
        <v>236</v>
      </c>
      <c r="C85" s="28">
        <v>69310.7</v>
      </c>
      <c r="D85" s="29">
        <v>19128.2</v>
      </c>
      <c r="E85" s="28">
        <f t="shared" si="95"/>
        <v>88438.9</v>
      </c>
      <c r="F85" s="29"/>
      <c r="G85" s="28">
        <f>E85+F85</f>
        <v>88438.9</v>
      </c>
      <c r="H85" s="29">
        <v>445372.3</v>
      </c>
      <c r="I85" s="28">
        <f t="shared" si="96"/>
        <v>533811.19999999995</v>
      </c>
      <c r="J85" s="29"/>
      <c r="K85" s="28">
        <f t="shared" si="97"/>
        <v>533811.19999999995</v>
      </c>
      <c r="L85" s="29">
        <v>1022395.8</v>
      </c>
      <c r="M85" s="28">
        <f t="shared" si="98"/>
        <v>1556207</v>
      </c>
      <c r="N85" s="29">
        <v>-141</v>
      </c>
      <c r="O85" s="28">
        <f t="shared" si="79"/>
        <v>1556066</v>
      </c>
      <c r="P85" s="29">
        <v>431213.30000000005</v>
      </c>
      <c r="Q85" s="28">
        <f t="shared" si="99"/>
        <v>1987279.3</v>
      </c>
      <c r="R85" s="29">
        <v>932251.09999999986</v>
      </c>
      <c r="S85" s="28">
        <f t="shared" si="100"/>
        <v>2919530.4</v>
      </c>
      <c r="T85" s="41">
        <f t="shared" si="82"/>
        <v>2850219.6999999997</v>
      </c>
      <c r="U85" s="9"/>
    </row>
    <row r="86" spans="1:22" s="3" customFormat="1" ht="15.75" customHeight="1" x14ac:dyDescent="0.2">
      <c r="A86" s="56" t="s">
        <v>249</v>
      </c>
      <c r="B86" s="57"/>
      <c r="C86" s="30">
        <f>SUM(C7+C17+C20+C26+C37+C42+C46+C54+C57+C65+C71+C76+C80+C82)</f>
        <v>74509810.799999997</v>
      </c>
      <c r="D86" s="30">
        <f t="shared" ref="D86:F86" si="101">SUM(D7+D17+D20+D26+D37+D42+D46+D54+D57+D65+D71+D76+D80+D82)</f>
        <v>3496530.4000000013</v>
      </c>
      <c r="E86" s="30">
        <f t="shared" si="101"/>
        <v>78006341.200000003</v>
      </c>
      <c r="F86" s="30">
        <f t="shared" si="101"/>
        <v>2701939.1999999997</v>
      </c>
      <c r="G86" s="30">
        <f>SUM(G7+G17+G20+G26+G37+G42+G46+G54+G57+G65+G71+G76+G80+G82)</f>
        <v>80374271.599999994</v>
      </c>
      <c r="H86" s="30">
        <f t="shared" ref="H86:T86" si="102">SUM(H7+H17+H20+H26+H37+H42+H46+H54+H57+H65+H71+H76+H80+H82)</f>
        <v>173160.5</v>
      </c>
      <c r="I86" s="30">
        <f t="shared" si="102"/>
        <v>80547432.100000009</v>
      </c>
      <c r="J86" s="30">
        <f t="shared" si="102"/>
        <v>1125693</v>
      </c>
      <c r="K86" s="30">
        <f t="shared" si="102"/>
        <v>81673125.099999994</v>
      </c>
      <c r="L86" s="30">
        <f t="shared" si="102"/>
        <v>271090.5</v>
      </c>
      <c r="M86" s="30">
        <f t="shared" si="102"/>
        <v>81944215.599999994</v>
      </c>
      <c r="N86" s="30">
        <f t="shared" si="102"/>
        <v>36793.5</v>
      </c>
      <c r="O86" s="30">
        <f>SUM(O7+O17+O20+O26+O37+O42+O46+O54+O57+O65+O71+O76+O80+O82)</f>
        <v>81981009.099999994</v>
      </c>
      <c r="P86" s="30">
        <f t="shared" si="102"/>
        <v>798409.20000000135</v>
      </c>
      <c r="Q86" s="30">
        <f t="shared" si="102"/>
        <v>82779418.299999982</v>
      </c>
      <c r="R86" s="30">
        <f t="shared" si="102"/>
        <v>1307920.5000000009</v>
      </c>
      <c r="S86" s="30">
        <f t="shared" si="102"/>
        <v>84087338.800000012</v>
      </c>
      <c r="T86" s="30">
        <f t="shared" si="102"/>
        <v>9577528</v>
      </c>
      <c r="U86" s="24"/>
    </row>
    <row r="87" spans="1:22" x14ac:dyDescent="0.2">
      <c r="U87" s="9"/>
    </row>
    <row r="88" spans="1:22" x14ac:dyDescent="0.2">
      <c r="U88" s="9"/>
    </row>
    <row r="89" spans="1:22" ht="12.75" x14ac:dyDescent="0.2">
      <c r="C89" s="14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7"/>
    </row>
    <row r="91" spans="1:22" x14ac:dyDescent="0.2"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</row>
  </sheetData>
  <mergeCells count="15">
    <mergeCell ref="T3:T5"/>
    <mergeCell ref="A86:B86"/>
    <mergeCell ref="L4:M4"/>
    <mergeCell ref="N4:O4"/>
    <mergeCell ref="B1:S1"/>
    <mergeCell ref="B3:B5"/>
    <mergeCell ref="A3:A5"/>
    <mergeCell ref="C3:C5"/>
    <mergeCell ref="S3:S5"/>
    <mergeCell ref="D4:E4"/>
    <mergeCell ref="F4:G4"/>
    <mergeCell ref="H4:I4"/>
    <mergeCell ref="J4:K4"/>
    <mergeCell ref="D3:R3"/>
    <mergeCell ref="P4:Q4"/>
  </mergeCells>
  <pageMargins left="0.23622047244094491" right="0.19685039370078741" top="0.47244094488188981" bottom="0.55118110236220474" header="0.15748031496062992" footer="0.15748031496062992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Потапова Анна Юрьевна</cp:lastModifiedBy>
  <cp:lastPrinted>2018-04-25T14:00:10Z</cp:lastPrinted>
  <dcterms:created xsi:type="dcterms:W3CDTF">2017-10-31T06:31:01Z</dcterms:created>
  <dcterms:modified xsi:type="dcterms:W3CDTF">2018-04-26T06:06:29Z</dcterms:modified>
</cp:coreProperties>
</file>