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960" windowHeight="12330"/>
  </bookViews>
  <sheets>
    <sheet name="Итого по видам (распредел.) " sheetId="1" r:id="rId1"/>
    <sheet name="Всего (с учетом нераспред)" sheetId="2" r:id="rId2"/>
    <sheet name="Дотации" sheetId="3" r:id="rId3"/>
    <sheet name="Субсидии" sheetId="4" r:id="rId4"/>
    <sheet name="Субвенции" sheetId="5" r:id="rId5"/>
    <sheet name="Иные" sheetId="6" r:id="rId6"/>
  </sheets>
  <definedNames>
    <definedName name="_xlnm._FilterDatabase" localSheetId="0" hidden="1">'Итого по видам (распредел.) '!$B$5:$F$67</definedName>
    <definedName name="Z_2505F84B_EDD5_43D7_8CE7_AFF925DFBFF7_.wvu.Cols" localSheetId="0" hidden="1">'Итого по видам (распредел.) '!#REF!</definedName>
    <definedName name="Z_2505F84B_EDD5_43D7_8CE7_AFF925DFBFF7_.wvu.PrintArea" localSheetId="0" hidden="1">'Итого по видам (распредел.) '!$B$1:$F$67</definedName>
    <definedName name="Z_2505F84B_EDD5_43D7_8CE7_AFF925DFBFF7_.wvu.PrintTitles" localSheetId="0" hidden="1">'Итого по видам (распредел.) '!$B:$B,'Итого по видам (распредел.) '!$3:$5</definedName>
    <definedName name="Z_2505F84B_EDD5_43D7_8CE7_AFF925DFBFF7_.wvu.Rows" localSheetId="0" hidden="1">'Итого по видам (распредел.) '!#REF!,'Итого по видам (распредел.) '!$5:$5,'Итого по видам (распредел.) '!#REF!,'Итого по видам (распредел.) '!#REF!,'Итого по видам (распредел.) '!#REF!,'Итого по видам (распредел.) '!#REF!</definedName>
    <definedName name="Z_9D015A7B_71BF_4A38_92C8_CCD8973F5CA0_.wvu.Cols" localSheetId="0" hidden="1">'Итого по видам (распредел.) '!#REF!,'Итого по видам (распредел.) '!#REF!</definedName>
    <definedName name="Z_9D015A7B_71BF_4A38_92C8_CCD8973F5CA0_.wvu.FilterData" localSheetId="0" hidden="1">'Итого по видам (распредел.) '!$B$5:$F$67</definedName>
    <definedName name="Z_9D015A7B_71BF_4A38_92C8_CCD8973F5CA0_.wvu.PrintArea" localSheetId="0" hidden="1">'Итого по видам (распредел.) '!#REF!</definedName>
    <definedName name="Z_9D015A7B_71BF_4A38_92C8_CCD8973F5CA0_.wvu.PrintTitles" localSheetId="0" hidden="1">'Итого по видам (распредел.) '!$B:$B,'Итого по видам (распредел.) '!$3:$5</definedName>
    <definedName name="Z_9D015A7B_71BF_4A38_92C8_CCD8973F5CA0_.wvu.Rows" localSheetId="0" hidden="1">'Итого по видам (распредел.) '!#REF!</definedName>
    <definedName name="_xlnm.Print_Titles" localSheetId="0">'Итого по видам (распредел.) '!$B:$B,'Итого по видам (распредел.) '!$3:$3</definedName>
    <definedName name="_xlnm.Print_Titles" localSheetId="4">Субвенции!$A:$A</definedName>
    <definedName name="_xlnm.Print_Titles" localSheetId="3">Субсидии!$A:$A</definedName>
    <definedName name="_xlnm.Print_Area" localSheetId="1">'Всего (с учетом нераспред)'!$A$1:$U$56</definedName>
    <definedName name="_xlnm.Print_Area" localSheetId="2">Дотации!$A$1:$U$56</definedName>
    <definedName name="_xlnm.Print_Area" localSheetId="5">Иные!$A$1:$AF$56</definedName>
    <definedName name="_xlnm.Print_Area" localSheetId="0">'Итого по видам (распредел.) '!$A$1:$F$74</definedName>
    <definedName name="_xlnm.Print_Area" localSheetId="4">Субвенции!$A$1:$DA$59</definedName>
    <definedName name="_xlnm.Print_Area" localSheetId="3">Субсидии!$A$1:$DF$58</definedName>
  </definedNames>
  <calcPr calcId="145621"/>
</workbook>
</file>

<file path=xl/calcChain.xml><?xml version="1.0" encoding="utf-8"?>
<calcChain xmlns="http://schemas.openxmlformats.org/spreadsheetml/2006/main">
  <c r="AE52" i="6" l="1"/>
  <c r="AF52" i="6" s="1"/>
  <c r="AD52" i="6"/>
  <c r="AB52" i="6"/>
  <c r="AA52" i="6"/>
  <c r="AC52" i="6" s="1"/>
  <c r="X52" i="6"/>
  <c r="Y52" i="6" s="1"/>
  <c r="W52" i="6"/>
  <c r="T52" i="6"/>
  <c r="S52" i="6"/>
  <c r="P52" i="6"/>
  <c r="O52" i="6"/>
  <c r="M52" i="6"/>
  <c r="L52" i="6"/>
  <c r="K52" i="6"/>
  <c r="H52" i="6"/>
  <c r="G52" i="6"/>
  <c r="C52" i="6"/>
  <c r="S52" i="2" s="1"/>
  <c r="D50" i="6"/>
  <c r="C50" i="6"/>
  <c r="D49" i="6"/>
  <c r="C49" i="6"/>
  <c r="S49" i="2" s="1"/>
  <c r="D48" i="6"/>
  <c r="C48" i="6"/>
  <c r="S48" i="2" s="1"/>
  <c r="Y47" i="6"/>
  <c r="Q47" i="6"/>
  <c r="M47" i="6"/>
  <c r="D47" i="6"/>
  <c r="C47" i="6"/>
  <c r="C46" i="6" s="1"/>
  <c r="AE46" i="6"/>
  <c r="AD46" i="6"/>
  <c r="AB46" i="6"/>
  <c r="AA46" i="6"/>
  <c r="Z46" i="6"/>
  <c r="X46" i="6"/>
  <c r="Y46" i="6" s="1"/>
  <c r="W46" i="6"/>
  <c r="V46" i="6"/>
  <c r="T46" i="6"/>
  <c r="S46" i="6"/>
  <c r="R46" i="6"/>
  <c r="P46" i="6"/>
  <c r="Q46" i="6" s="1"/>
  <c r="O46" i="6"/>
  <c r="N46" i="6"/>
  <c r="L46" i="6"/>
  <c r="K46" i="6"/>
  <c r="J46" i="6"/>
  <c r="H46" i="6"/>
  <c r="G46" i="6"/>
  <c r="F46" i="6"/>
  <c r="B46" i="6"/>
  <c r="AC45" i="6"/>
  <c r="Q45" i="6"/>
  <c r="I45" i="6"/>
  <c r="D45" i="6"/>
  <c r="E45" i="6" s="1"/>
  <c r="C45" i="6"/>
  <c r="AF44" i="6"/>
  <c r="Q44" i="6"/>
  <c r="I44" i="6"/>
  <c r="D44" i="6"/>
  <c r="E44" i="6" s="1"/>
  <c r="C44" i="6"/>
  <c r="AF43" i="6"/>
  <c r="Q43" i="6"/>
  <c r="D43" i="6"/>
  <c r="C43" i="6"/>
  <c r="S43" i="2" s="1"/>
  <c r="Q42" i="6"/>
  <c r="I42" i="6"/>
  <c r="D42" i="6"/>
  <c r="C42" i="6"/>
  <c r="D41" i="6"/>
  <c r="T41" i="2" s="1"/>
  <c r="C41" i="6"/>
  <c r="AF40" i="6"/>
  <c r="Q40" i="6"/>
  <c r="I40" i="6"/>
  <c r="D40" i="6"/>
  <c r="C40" i="6"/>
  <c r="AF39" i="6"/>
  <c r="Q39" i="6"/>
  <c r="I39" i="6"/>
  <c r="D39" i="6"/>
  <c r="E39" i="6" s="1"/>
  <c r="C39" i="6"/>
  <c r="I38" i="6"/>
  <c r="D38" i="6"/>
  <c r="C38" i="6"/>
  <c r="S38" i="2" s="1"/>
  <c r="Q37" i="6"/>
  <c r="D37" i="6"/>
  <c r="E37" i="6" s="1"/>
  <c r="C37" i="6"/>
  <c r="Q36" i="6"/>
  <c r="I36" i="6"/>
  <c r="D36" i="6"/>
  <c r="C36" i="6"/>
  <c r="S36" i="2" s="1"/>
  <c r="AF35" i="6"/>
  <c r="Q35" i="6"/>
  <c r="I35" i="6"/>
  <c r="E35" i="6"/>
  <c r="D35" i="6"/>
  <c r="C35" i="6"/>
  <c r="AF34" i="6"/>
  <c r="Q34" i="6"/>
  <c r="I34" i="6"/>
  <c r="D34" i="6"/>
  <c r="C34" i="6"/>
  <c r="AF33" i="6"/>
  <c r="Q33" i="6"/>
  <c r="D33" i="6"/>
  <c r="C33" i="6"/>
  <c r="Q32" i="6"/>
  <c r="I32" i="6"/>
  <c r="D32" i="6"/>
  <c r="C32" i="6"/>
  <c r="E32" i="6" s="1"/>
  <c r="AF31" i="6"/>
  <c r="Q31" i="6"/>
  <c r="D31" i="6"/>
  <c r="E31" i="6" s="1"/>
  <c r="C31" i="6"/>
  <c r="AF30" i="6"/>
  <c r="Q30" i="6"/>
  <c r="I30" i="6"/>
  <c r="E30" i="6"/>
  <c r="D30" i="6"/>
  <c r="C30" i="6"/>
  <c r="AF29" i="6"/>
  <c r="Q29" i="6"/>
  <c r="I29" i="6"/>
  <c r="D29" i="6"/>
  <c r="C29" i="6"/>
  <c r="S29" i="2" s="1"/>
  <c r="Q28" i="6"/>
  <c r="I28" i="6"/>
  <c r="D28" i="6"/>
  <c r="C28" i="6"/>
  <c r="S28" i="2" s="1"/>
  <c r="AF27" i="6"/>
  <c r="Q27" i="6"/>
  <c r="I27" i="6"/>
  <c r="E27" i="6"/>
  <c r="D27" i="6"/>
  <c r="C27" i="6"/>
  <c r="Q26" i="6"/>
  <c r="I26" i="6"/>
  <c r="D26" i="6"/>
  <c r="C26" i="6"/>
  <c r="AF25" i="6"/>
  <c r="Q25" i="6"/>
  <c r="D25" i="6"/>
  <c r="E25" i="6" s="1"/>
  <c r="C25" i="6"/>
  <c r="AF24" i="6"/>
  <c r="Q24" i="6"/>
  <c r="I24" i="6"/>
  <c r="E24" i="6"/>
  <c r="D24" i="6"/>
  <c r="C24" i="6"/>
  <c r="Q23" i="6"/>
  <c r="I23" i="6"/>
  <c r="D23" i="6"/>
  <c r="C23" i="6"/>
  <c r="S23" i="2" s="1"/>
  <c r="Q22" i="6"/>
  <c r="I22" i="6"/>
  <c r="D22" i="6"/>
  <c r="C22" i="6"/>
  <c r="Q21" i="6"/>
  <c r="I21" i="6"/>
  <c r="D21" i="6"/>
  <c r="T21" i="2" s="1"/>
  <c r="U21" i="2" s="1"/>
  <c r="C21" i="6"/>
  <c r="AF20" i="6"/>
  <c r="Q20" i="6"/>
  <c r="I20" i="6"/>
  <c r="D20" i="6"/>
  <c r="E20" i="6" s="1"/>
  <c r="C20" i="6"/>
  <c r="Q19" i="6"/>
  <c r="I19" i="6"/>
  <c r="D19" i="6"/>
  <c r="C19" i="6"/>
  <c r="Q18" i="6"/>
  <c r="I18" i="6"/>
  <c r="E18" i="6"/>
  <c r="D18" i="6"/>
  <c r="C18" i="6"/>
  <c r="AF17" i="6"/>
  <c r="Q17" i="6"/>
  <c r="I17" i="6"/>
  <c r="D17" i="6"/>
  <c r="C17" i="6"/>
  <c r="S17" i="2" s="1"/>
  <c r="Q16" i="6"/>
  <c r="D16" i="6"/>
  <c r="E16" i="6" s="1"/>
  <c r="C16" i="6"/>
  <c r="Y15" i="6"/>
  <c r="Q15" i="6"/>
  <c r="I15" i="6"/>
  <c r="D15" i="6"/>
  <c r="E15" i="6" s="1"/>
  <c r="C15" i="6"/>
  <c r="Q14" i="6"/>
  <c r="I14" i="6"/>
  <c r="E14" i="6"/>
  <c r="D14" i="6"/>
  <c r="C14" i="6"/>
  <c r="Q13" i="6"/>
  <c r="I13" i="6"/>
  <c r="D13" i="6"/>
  <c r="E13" i="6" s="1"/>
  <c r="C13" i="6"/>
  <c r="Q12" i="6"/>
  <c r="I12" i="6"/>
  <c r="D12" i="6"/>
  <c r="E12" i="6" s="1"/>
  <c r="C12" i="6"/>
  <c r="Q11" i="6"/>
  <c r="I11" i="6"/>
  <c r="D11" i="6"/>
  <c r="E11" i="6" s="1"/>
  <c r="C11" i="6"/>
  <c r="Q10" i="6"/>
  <c r="I10" i="6"/>
  <c r="E10" i="6"/>
  <c r="D10" i="6"/>
  <c r="C10" i="6"/>
  <c r="Q9" i="6"/>
  <c r="I9" i="6"/>
  <c r="D9" i="6"/>
  <c r="E9" i="6" s="1"/>
  <c r="C9" i="6"/>
  <c r="AF8" i="6"/>
  <c r="U8" i="6"/>
  <c r="Q8" i="6"/>
  <c r="D8" i="6"/>
  <c r="C8" i="6"/>
  <c r="AE7" i="6"/>
  <c r="AD7" i="6"/>
  <c r="AB7" i="6"/>
  <c r="AC7" i="6" s="1"/>
  <c r="AA7" i="6"/>
  <c r="Z7" i="6"/>
  <c r="X7" i="6"/>
  <c r="W7" i="6"/>
  <c r="V7" i="6"/>
  <c r="T7" i="6"/>
  <c r="U7" i="6" s="1"/>
  <c r="S7" i="6"/>
  <c r="R7" i="6"/>
  <c r="P7" i="6"/>
  <c r="O7" i="6"/>
  <c r="N7" i="6"/>
  <c r="L7" i="6"/>
  <c r="K7" i="6"/>
  <c r="J7" i="6"/>
  <c r="I7" i="6"/>
  <c r="H7" i="6"/>
  <c r="G7" i="6"/>
  <c r="F7" i="6"/>
  <c r="B7" i="6"/>
  <c r="CZ55" i="5"/>
  <c r="CY55" i="5"/>
  <c r="DA55" i="5" s="1"/>
  <c r="CV55" i="5"/>
  <c r="CW55" i="5" s="1"/>
  <c r="CU55" i="5"/>
  <c r="CT55" i="5"/>
  <c r="CR55" i="5"/>
  <c r="CS55" i="5" s="1"/>
  <c r="CQ55" i="5"/>
  <c r="CP55" i="5"/>
  <c r="CO55" i="5"/>
  <c r="CN55" i="5"/>
  <c r="CM55" i="5"/>
  <c r="CL55" i="5"/>
  <c r="CJ55" i="5"/>
  <c r="CK55" i="5" s="1"/>
  <c r="CI55" i="5"/>
  <c r="CH55" i="5"/>
  <c r="CF55" i="5"/>
  <c r="CG55" i="5" s="1"/>
  <c r="CE55" i="5"/>
  <c r="CD55" i="5"/>
  <c r="CB55" i="5"/>
  <c r="CC55" i="5" s="1"/>
  <c r="CA55" i="5"/>
  <c r="BZ55" i="5"/>
  <c r="BX55" i="5"/>
  <c r="BY55" i="5" s="1"/>
  <c r="BW55" i="5"/>
  <c r="BV55" i="5"/>
  <c r="BT55" i="5"/>
  <c r="BU55" i="5" s="1"/>
  <c r="BS55" i="5"/>
  <c r="BR55" i="5"/>
  <c r="BQ55" i="5"/>
  <c r="BP55" i="5"/>
  <c r="BO55" i="5"/>
  <c r="BN55" i="5"/>
  <c r="BL55" i="5"/>
  <c r="BM55" i="5" s="1"/>
  <c r="BK55" i="5"/>
  <c r="BJ55" i="5"/>
  <c r="BH55" i="5"/>
  <c r="BI55" i="5" s="1"/>
  <c r="BG55" i="5"/>
  <c r="BF55" i="5"/>
  <c r="BD55" i="5"/>
  <c r="BE55" i="5" s="1"/>
  <c r="BC55" i="5"/>
  <c r="BB55" i="5"/>
  <c r="AZ55" i="5"/>
  <c r="BA55" i="5" s="1"/>
  <c r="AY55" i="5"/>
  <c r="AX55" i="5"/>
  <c r="AV55" i="5"/>
  <c r="AU55" i="5"/>
  <c r="AT55" i="5"/>
  <c r="AR55" i="5"/>
  <c r="AQ55" i="5"/>
  <c r="AP55" i="5"/>
  <c r="AN55" i="5"/>
  <c r="AM55" i="5"/>
  <c r="AL55" i="5"/>
  <c r="AJ55" i="5"/>
  <c r="AK55" i="5" s="1"/>
  <c r="AI55" i="5"/>
  <c r="AH55" i="5"/>
  <c r="AF55" i="5"/>
  <c r="AG55" i="5" s="1"/>
  <c r="AE55" i="5"/>
  <c r="AD55" i="5"/>
  <c r="AC55" i="5"/>
  <c r="AB55" i="5"/>
  <c r="AA55" i="5"/>
  <c r="Z55" i="5"/>
  <c r="X55" i="5"/>
  <c r="W55" i="5"/>
  <c r="V55" i="5"/>
  <c r="T55" i="5"/>
  <c r="U55" i="5" s="1"/>
  <c r="S55" i="5"/>
  <c r="R55" i="5"/>
  <c r="P55" i="5"/>
  <c r="O55" i="5"/>
  <c r="N55" i="5"/>
  <c r="L55" i="5"/>
  <c r="K55" i="5"/>
  <c r="J55" i="5"/>
  <c r="H55" i="5"/>
  <c r="G55" i="5"/>
  <c r="F55" i="5"/>
  <c r="C55" i="5"/>
  <c r="O52" i="2" s="1"/>
  <c r="DA53" i="5"/>
  <c r="CW53" i="5"/>
  <c r="CS53" i="5"/>
  <c r="CO53" i="5"/>
  <c r="CK53" i="5"/>
  <c r="CG53" i="5"/>
  <c r="CC53" i="5"/>
  <c r="BU53" i="5"/>
  <c r="BQ53" i="5"/>
  <c r="BM53" i="5"/>
  <c r="BA53" i="5"/>
  <c r="AS53" i="5"/>
  <c r="AO53" i="5"/>
  <c r="U53" i="5"/>
  <c r="Q53" i="5"/>
  <c r="M53" i="5"/>
  <c r="I53" i="5"/>
  <c r="D53" i="5"/>
  <c r="E53" i="5" s="1"/>
  <c r="C53" i="5"/>
  <c r="B53" i="5"/>
  <c r="N50" i="2" s="1"/>
  <c r="DA52" i="5"/>
  <c r="CW52" i="5"/>
  <c r="CS52" i="5"/>
  <c r="CO52" i="5"/>
  <c r="CK52" i="5"/>
  <c r="CG52" i="5"/>
  <c r="CC52" i="5"/>
  <c r="BU52" i="5"/>
  <c r="BQ52" i="5"/>
  <c r="BM52" i="5"/>
  <c r="BA52" i="5"/>
  <c r="AS52" i="5"/>
  <c r="AO52" i="5"/>
  <c r="U52" i="5"/>
  <c r="Q52" i="5"/>
  <c r="M52" i="5"/>
  <c r="I52" i="5"/>
  <c r="E52" i="5"/>
  <c r="D52" i="5"/>
  <c r="C52" i="5"/>
  <c r="B52" i="5"/>
  <c r="DA51" i="5"/>
  <c r="CW51" i="5"/>
  <c r="CS51" i="5"/>
  <c r="CO51" i="5"/>
  <c r="CK51" i="5"/>
  <c r="CG51" i="5"/>
  <c r="CC51" i="5"/>
  <c r="BU51" i="5"/>
  <c r="BQ51" i="5"/>
  <c r="BM51" i="5"/>
  <c r="BA51" i="5"/>
  <c r="AS51" i="5"/>
  <c r="AO51" i="5"/>
  <c r="U51" i="5"/>
  <c r="Q51" i="5"/>
  <c r="M51" i="5"/>
  <c r="I51" i="5"/>
  <c r="D51" i="5"/>
  <c r="C51" i="5"/>
  <c r="B51" i="5"/>
  <c r="B49" i="5" s="1"/>
  <c r="DA50" i="5"/>
  <c r="CS50" i="5"/>
  <c r="CO50" i="5"/>
  <c r="CK50" i="5"/>
  <c r="CG50" i="5"/>
  <c r="CC50" i="5"/>
  <c r="BY50" i="5"/>
  <c r="BU50" i="5"/>
  <c r="BQ50" i="5"/>
  <c r="BM50" i="5"/>
  <c r="BE50" i="5"/>
  <c r="BA50" i="5"/>
  <c r="AS50" i="5"/>
  <c r="AO50" i="5"/>
  <c r="AK50" i="5"/>
  <c r="AG50" i="5"/>
  <c r="AC50" i="5"/>
  <c r="Y50" i="5"/>
  <c r="U50" i="5"/>
  <c r="Q50" i="5"/>
  <c r="M50" i="5"/>
  <c r="I50" i="5"/>
  <c r="D50" i="5"/>
  <c r="C50" i="5"/>
  <c r="B50" i="5"/>
  <c r="CZ49" i="5"/>
  <c r="DA49" i="5" s="1"/>
  <c r="CY49" i="5"/>
  <c r="CX49" i="5"/>
  <c r="CV49" i="5"/>
  <c r="CW49" i="5" s="1"/>
  <c r="CU49" i="5"/>
  <c r="CT49" i="5"/>
  <c r="CR49" i="5"/>
  <c r="CS49" i="5" s="1"/>
  <c r="CQ49" i="5"/>
  <c r="CP49" i="5"/>
  <c r="CN49" i="5"/>
  <c r="CO49" i="5" s="1"/>
  <c r="CM49" i="5"/>
  <c r="CL49" i="5"/>
  <c r="CJ49" i="5"/>
  <c r="CK49" i="5" s="1"/>
  <c r="CI49" i="5"/>
  <c r="CH49" i="5"/>
  <c r="CG49" i="5"/>
  <c r="CF49" i="5"/>
  <c r="CE49" i="5"/>
  <c r="CD49" i="5"/>
  <c r="CB49" i="5"/>
  <c r="CC49" i="5" s="1"/>
  <c r="CA49" i="5"/>
  <c r="BZ49" i="5"/>
  <c r="BX49" i="5"/>
  <c r="BY49" i="5" s="1"/>
  <c r="BW49" i="5"/>
  <c r="BV49" i="5"/>
  <c r="BT49" i="5"/>
  <c r="BU49" i="5" s="1"/>
  <c r="BS49" i="5"/>
  <c r="BR49" i="5"/>
  <c r="BP49" i="5"/>
  <c r="BQ49" i="5" s="1"/>
  <c r="BO49" i="5"/>
  <c r="BN49" i="5"/>
  <c r="BL49" i="5"/>
  <c r="BM49" i="5" s="1"/>
  <c r="BK49" i="5"/>
  <c r="BJ49" i="5"/>
  <c r="BH49" i="5"/>
  <c r="BG49" i="5"/>
  <c r="BF49" i="5"/>
  <c r="BD49" i="5"/>
  <c r="BE49" i="5" s="1"/>
  <c r="BC49" i="5"/>
  <c r="BB49" i="5"/>
  <c r="AZ49" i="5"/>
  <c r="AY49" i="5"/>
  <c r="AX49" i="5"/>
  <c r="AV49" i="5"/>
  <c r="AU49" i="5"/>
  <c r="AT49" i="5"/>
  <c r="AR49" i="5"/>
  <c r="AQ49" i="5"/>
  <c r="AP49" i="5"/>
  <c r="AN49" i="5"/>
  <c r="AM49" i="5"/>
  <c r="AL49" i="5"/>
  <c r="AJ49" i="5"/>
  <c r="AK49" i="5" s="1"/>
  <c r="AI49" i="5"/>
  <c r="AH49" i="5"/>
  <c r="AF49" i="5"/>
  <c r="AG49" i="5" s="1"/>
  <c r="AE49" i="5"/>
  <c r="AD49" i="5"/>
  <c r="AC49" i="5"/>
  <c r="AB49" i="5"/>
  <c r="AA49" i="5"/>
  <c r="Z49" i="5"/>
  <c r="X49" i="5"/>
  <c r="W49" i="5"/>
  <c r="V49" i="5"/>
  <c r="U49" i="5"/>
  <c r="T49" i="5"/>
  <c r="S49" i="5"/>
  <c r="R49" i="5"/>
  <c r="P49" i="5"/>
  <c r="O49" i="5"/>
  <c r="N49" i="5"/>
  <c r="L49" i="5"/>
  <c r="K49" i="5"/>
  <c r="J49" i="5"/>
  <c r="H49" i="5"/>
  <c r="G49" i="5"/>
  <c r="F49" i="5"/>
  <c r="C49" i="5"/>
  <c r="DA48" i="5"/>
  <c r="CW48" i="5"/>
  <c r="CS48" i="5"/>
  <c r="CO48" i="5"/>
  <c r="CK48" i="5"/>
  <c r="CG48" i="5"/>
  <c r="CC48" i="5"/>
  <c r="BY48" i="5"/>
  <c r="BU48" i="5"/>
  <c r="BQ48" i="5"/>
  <c r="BM48" i="5"/>
  <c r="BI48" i="5"/>
  <c r="BE48" i="5"/>
  <c r="BA48" i="5"/>
  <c r="AS48" i="5"/>
  <c r="AO48" i="5"/>
  <c r="AK48" i="5"/>
  <c r="AG48" i="5"/>
  <c r="AC48" i="5"/>
  <c r="Y48" i="5"/>
  <c r="U48" i="5"/>
  <c r="Q48" i="5"/>
  <c r="M48" i="5"/>
  <c r="I48" i="5"/>
  <c r="D48" i="5"/>
  <c r="E48" i="5" s="1"/>
  <c r="C48" i="5"/>
  <c r="O45" i="2" s="1"/>
  <c r="B48" i="5"/>
  <c r="DA47" i="5"/>
  <c r="CW47" i="5"/>
  <c r="CS47" i="5"/>
  <c r="CO47" i="5"/>
  <c r="CK47" i="5"/>
  <c r="CG47" i="5"/>
  <c r="CC47" i="5"/>
  <c r="BU47" i="5"/>
  <c r="BQ47" i="5"/>
  <c r="BM47" i="5"/>
  <c r="BI47" i="5"/>
  <c r="BA47" i="5"/>
  <c r="AS47" i="5"/>
  <c r="AO47" i="5"/>
  <c r="AC47" i="5"/>
  <c r="Y47" i="5"/>
  <c r="U47" i="5"/>
  <c r="Q47" i="5"/>
  <c r="M47" i="5"/>
  <c r="I47" i="5"/>
  <c r="D47" i="5"/>
  <c r="C47" i="5"/>
  <c r="O44" i="2" s="1"/>
  <c r="B47" i="5"/>
  <c r="DA46" i="5"/>
  <c r="CW46" i="5"/>
  <c r="CS46" i="5"/>
  <c r="CO46" i="5"/>
  <c r="CK46" i="5"/>
  <c r="CG46" i="5"/>
  <c r="CC46" i="5"/>
  <c r="BU46" i="5"/>
  <c r="BQ46" i="5"/>
  <c r="BM46" i="5"/>
  <c r="BI46" i="5"/>
  <c r="BA46" i="5"/>
  <c r="AS46" i="5"/>
  <c r="AO46" i="5"/>
  <c r="U46" i="5"/>
  <c r="Q46" i="5"/>
  <c r="M46" i="5"/>
  <c r="I46" i="5"/>
  <c r="E46" i="5"/>
  <c r="D46" i="5"/>
  <c r="C46" i="5"/>
  <c r="B46" i="5"/>
  <c r="DA45" i="5"/>
  <c r="CW45" i="5"/>
  <c r="CS45" i="5"/>
  <c r="CO45" i="5"/>
  <c r="CK45" i="5"/>
  <c r="CG45" i="5"/>
  <c r="CC45" i="5"/>
  <c r="BU45" i="5"/>
  <c r="BQ45" i="5"/>
  <c r="BM45" i="5"/>
  <c r="BI45" i="5"/>
  <c r="BA45" i="5"/>
  <c r="AS45" i="5"/>
  <c r="AO45" i="5"/>
  <c r="U45" i="5"/>
  <c r="Q45" i="5"/>
  <c r="M45" i="5"/>
  <c r="I45" i="5"/>
  <c r="D45" i="5"/>
  <c r="C45" i="5"/>
  <c r="O42" i="2" s="1"/>
  <c r="B45" i="5"/>
  <c r="DA44" i="5"/>
  <c r="CW44" i="5"/>
  <c r="CS44" i="5"/>
  <c r="CO44" i="5"/>
  <c r="CK44" i="5"/>
  <c r="CG44" i="5"/>
  <c r="CC44" i="5"/>
  <c r="BY44" i="5"/>
  <c r="BU44" i="5"/>
  <c r="BQ44" i="5"/>
  <c r="BM44" i="5"/>
  <c r="BI44" i="5"/>
  <c r="BA44" i="5"/>
  <c r="AS44" i="5"/>
  <c r="AO44" i="5"/>
  <c r="U44" i="5"/>
  <c r="Q44" i="5"/>
  <c r="M44" i="5"/>
  <c r="I44" i="5"/>
  <c r="D44" i="5"/>
  <c r="C44" i="5"/>
  <c r="O41" i="2" s="1"/>
  <c r="B44" i="5"/>
  <c r="N41" i="2" s="1"/>
  <c r="DA43" i="5"/>
  <c r="CW43" i="5"/>
  <c r="CS43" i="5"/>
  <c r="CO43" i="5"/>
  <c r="CK43" i="5"/>
  <c r="CG43" i="5"/>
  <c r="CC43" i="5"/>
  <c r="BU43" i="5"/>
  <c r="BQ43" i="5"/>
  <c r="BM43" i="5"/>
  <c r="BI43" i="5"/>
  <c r="BA43" i="5"/>
  <c r="AS43" i="5"/>
  <c r="AO43" i="5"/>
  <c r="U43" i="5"/>
  <c r="Q43" i="5"/>
  <c r="M43" i="5"/>
  <c r="I43" i="5"/>
  <c r="D43" i="5"/>
  <c r="C43" i="5"/>
  <c r="B43" i="5"/>
  <c r="N40" i="2" s="1"/>
  <c r="DA42" i="5"/>
  <c r="CW42" i="5"/>
  <c r="CS42" i="5"/>
  <c r="CO42" i="5"/>
  <c r="CK42" i="5"/>
  <c r="CG42" i="5"/>
  <c r="CC42" i="5"/>
  <c r="BU42" i="5"/>
  <c r="BQ42" i="5"/>
  <c r="BM42" i="5"/>
  <c r="BI42" i="5"/>
  <c r="BA42" i="5"/>
  <c r="AS42" i="5"/>
  <c r="AO42" i="5"/>
  <c r="U42" i="5"/>
  <c r="Q42" i="5"/>
  <c r="M42" i="5"/>
  <c r="I42" i="5"/>
  <c r="D42" i="5"/>
  <c r="C42" i="5"/>
  <c r="E42" i="5" s="1"/>
  <c r="B42" i="5"/>
  <c r="N39" i="2" s="1"/>
  <c r="B39" i="2" s="1"/>
  <c r="DA41" i="5"/>
  <c r="CW41" i="5"/>
  <c r="CS41" i="5"/>
  <c r="CO41" i="5"/>
  <c r="CK41" i="5"/>
  <c r="CG41" i="5"/>
  <c r="CC41" i="5"/>
  <c r="BU41" i="5"/>
  <c r="BQ41" i="5"/>
  <c r="BM41" i="5"/>
  <c r="BI41" i="5"/>
  <c r="BA41" i="5"/>
  <c r="AS41" i="5"/>
  <c r="AO41" i="5"/>
  <c r="U41" i="5"/>
  <c r="Q41" i="5"/>
  <c r="M41" i="5"/>
  <c r="I41" i="5"/>
  <c r="E41" i="5"/>
  <c r="D41" i="5"/>
  <c r="P38" i="2" s="1"/>
  <c r="C41" i="5"/>
  <c r="B41" i="5"/>
  <c r="DA40" i="5"/>
  <c r="CW40" i="5"/>
  <c r="CS40" i="5"/>
  <c r="CO40" i="5"/>
  <c r="CK40" i="5"/>
  <c r="CG40" i="5"/>
  <c r="CC40" i="5"/>
  <c r="BY40" i="5"/>
  <c r="BU40" i="5"/>
  <c r="BQ40" i="5"/>
  <c r="BM40" i="5"/>
  <c r="BI40" i="5"/>
  <c r="BA40" i="5"/>
  <c r="AS40" i="5"/>
  <c r="AO40" i="5"/>
  <c r="AC40" i="5"/>
  <c r="Y40" i="5"/>
  <c r="U40" i="5"/>
  <c r="Q40" i="5"/>
  <c r="M40" i="5"/>
  <c r="I40" i="5"/>
  <c r="E40" i="5"/>
  <c r="D40" i="5"/>
  <c r="C40" i="5"/>
  <c r="B40" i="5"/>
  <c r="DA39" i="5"/>
  <c r="CW39" i="5"/>
  <c r="CS39" i="5"/>
  <c r="CO39" i="5"/>
  <c r="CK39" i="5"/>
  <c r="CG39" i="5"/>
  <c r="CC39" i="5"/>
  <c r="BU39" i="5"/>
  <c r="BQ39" i="5"/>
  <c r="BM39" i="5"/>
  <c r="BI39" i="5"/>
  <c r="BA39" i="5"/>
  <c r="AS39" i="5"/>
  <c r="AO39" i="5"/>
  <c r="U39" i="5"/>
  <c r="Q39" i="5"/>
  <c r="M39" i="5"/>
  <c r="I39" i="5"/>
  <c r="D39" i="5"/>
  <c r="P36" i="2" s="1"/>
  <c r="C39" i="5"/>
  <c r="B39" i="5"/>
  <c r="DA38" i="5"/>
  <c r="CW38" i="5"/>
  <c r="CS38" i="5"/>
  <c r="CO38" i="5"/>
  <c r="CK38" i="5"/>
  <c r="CG38" i="5"/>
  <c r="CC38" i="5"/>
  <c r="BU38" i="5"/>
  <c r="BQ38" i="5"/>
  <c r="BM38" i="5"/>
  <c r="BI38" i="5"/>
  <c r="BA38" i="5"/>
  <c r="AS38" i="5"/>
  <c r="AO38" i="5"/>
  <c r="U38" i="5"/>
  <c r="Q38" i="5"/>
  <c r="M38" i="5"/>
  <c r="I38" i="5"/>
  <c r="E38" i="5"/>
  <c r="D38" i="5"/>
  <c r="C38" i="5"/>
  <c r="O35" i="2" s="1"/>
  <c r="B38" i="5"/>
  <c r="DA37" i="5"/>
  <c r="CW37" i="5"/>
  <c r="CS37" i="5"/>
  <c r="CO37" i="5"/>
  <c r="CK37" i="5"/>
  <c r="CG37" i="5"/>
  <c r="CC37" i="5"/>
  <c r="BU37" i="5"/>
  <c r="BQ37" i="5"/>
  <c r="BM37" i="5"/>
  <c r="BI37" i="5"/>
  <c r="BA37" i="5"/>
  <c r="AS37" i="5"/>
  <c r="AO37" i="5"/>
  <c r="U37" i="5"/>
  <c r="Q37" i="5"/>
  <c r="M37" i="5"/>
  <c r="I37" i="5"/>
  <c r="D37" i="5"/>
  <c r="C37" i="5"/>
  <c r="B37" i="5"/>
  <c r="DA36" i="5"/>
  <c r="CW36" i="5"/>
  <c r="CS36" i="5"/>
  <c r="CO36" i="5"/>
  <c r="CK36" i="5"/>
  <c r="CG36" i="5"/>
  <c r="CC36" i="5"/>
  <c r="BU36" i="5"/>
  <c r="BQ36" i="5"/>
  <c r="BM36" i="5"/>
  <c r="BI36" i="5"/>
  <c r="BA36" i="5"/>
  <c r="AS36" i="5"/>
  <c r="AO36" i="5"/>
  <c r="U36" i="5"/>
  <c r="Q36" i="5"/>
  <c r="M36" i="5"/>
  <c r="I36" i="5"/>
  <c r="E36" i="5"/>
  <c r="D36" i="5"/>
  <c r="C36" i="5"/>
  <c r="B36" i="5"/>
  <c r="DA35" i="5"/>
  <c r="CW35" i="5"/>
  <c r="CS35" i="5"/>
  <c r="CO35" i="5"/>
  <c r="CK35" i="5"/>
  <c r="CG35" i="5"/>
  <c r="CC35" i="5"/>
  <c r="BY35" i="5"/>
  <c r="BU35" i="5"/>
  <c r="BQ35" i="5"/>
  <c r="BM35" i="5"/>
  <c r="BI35" i="5"/>
  <c r="BE35" i="5"/>
  <c r="BA35" i="5"/>
  <c r="AS35" i="5"/>
  <c r="AO35" i="5"/>
  <c r="U35" i="5"/>
  <c r="Q35" i="5"/>
  <c r="M35" i="5"/>
  <c r="I35" i="5"/>
  <c r="E35" i="5"/>
  <c r="D35" i="5"/>
  <c r="C35" i="5"/>
  <c r="B35" i="5"/>
  <c r="DA34" i="5"/>
  <c r="CW34" i="5"/>
  <c r="CS34" i="5"/>
  <c r="CO34" i="5"/>
  <c r="CK34" i="5"/>
  <c r="CG34" i="5"/>
  <c r="CC34" i="5"/>
  <c r="BU34" i="5"/>
  <c r="BQ34" i="5"/>
  <c r="BM34" i="5"/>
  <c r="BI34" i="5"/>
  <c r="BA34" i="5"/>
  <c r="AS34" i="5"/>
  <c r="AO34" i="5"/>
  <c r="U34" i="5"/>
  <c r="Q34" i="5"/>
  <c r="M34" i="5"/>
  <c r="I34" i="5"/>
  <c r="D34" i="5"/>
  <c r="C34" i="5"/>
  <c r="O31" i="2" s="1"/>
  <c r="B34" i="5"/>
  <c r="DA33" i="5"/>
  <c r="CW33" i="5"/>
  <c r="CS33" i="5"/>
  <c r="CO33" i="5"/>
  <c r="CK33" i="5"/>
  <c r="CG33" i="5"/>
  <c r="CC33" i="5"/>
  <c r="BY33" i="5"/>
  <c r="BU33" i="5"/>
  <c r="BQ33" i="5"/>
  <c r="BM33" i="5"/>
  <c r="BI33" i="5"/>
  <c r="BA33" i="5"/>
  <c r="AS33" i="5"/>
  <c r="AO33" i="5"/>
  <c r="U33" i="5"/>
  <c r="Q33" i="5"/>
  <c r="M33" i="5"/>
  <c r="I33" i="5"/>
  <c r="D33" i="5"/>
  <c r="E33" i="5" s="1"/>
  <c r="C33" i="5"/>
  <c r="B33" i="5"/>
  <c r="N30" i="2" s="1"/>
  <c r="DA32" i="5"/>
  <c r="CW32" i="5"/>
  <c r="CS32" i="5"/>
  <c r="CO32" i="5"/>
  <c r="CK32" i="5"/>
  <c r="CG32" i="5"/>
  <c r="CC32" i="5"/>
  <c r="BY32" i="5"/>
  <c r="BU32" i="5"/>
  <c r="BQ32" i="5"/>
  <c r="BM32" i="5"/>
  <c r="BI32" i="5"/>
  <c r="BE32" i="5"/>
  <c r="BA32" i="5"/>
  <c r="AS32" i="5"/>
  <c r="AO32" i="5"/>
  <c r="U32" i="5"/>
  <c r="Q32" i="5"/>
  <c r="M32" i="5"/>
  <c r="I32" i="5"/>
  <c r="D32" i="5"/>
  <c r="C32" i="5"/>
  <c r="O29" i="2" s="1"/>
  <c r="B32" i="5"/>
  <c r="DA31" i="5"/>
  <c r="CW31" i="5"/>
  <c r="CS31" i="5"/>
  <c r="CO31" i="5"/>
  <c r="CK31" i="5"/>
  <c r="CG31" i="5"/>
  <c r="CC31" i="5"/>
  <c r="BY31" i="5"/>
  <c r="BU31" i="5"/>
  <c r="BQ31" i="5"/>
  <c r="BM31" i="5"/>
  <c r="BI31" i="5"/>
  <c r="BA31" i="5"/>
  <c r="AS31" i="5"/>
  <c r="AO31" i="5"/>
  <c r="U31" i="5"/>
  <c r="Q31" i="5"/>
  <c r="M31" i="5"/>
  <c r="I31" i="5"/>
  <c r="D31" i="5"/>
  <c r="C31" i="5"/>
  <c r="B31" i="5"/>
  <c r="N28" i="2" s="1"/>
  <c r="DA30" i="5"/>
  <c r="CW30" i="5"/>
  <c r="CS30" i="5"/>
  <c r="CO30" i="5"/>
  <c r="CK30" i="5"/>
  <c r="CG30" i="5"/>
  <c r="CC30" i="5"/>
  <c r="BY30" i="5"/>
  <c r="BU30" i="5"/>
  <c r="BQ30" i="5"/>
  <c r="BM30" i="5"/>
  <c r="BI30" i="5"/>
  <c r="BA30" i="5"/>
  <c r="AS30" i="5"/>
  <c r="AO30" i="5"/>
  <c r="U30" i="5"/>
  <c r="Q30" i="5"/>
  <c r="M30" i="5"/>
  <c r="I30" i="5"/>
  <c r="D30" i="5"/>
  <c r="E30" i="5" s="1"/>
  <c r="C30" i="5"/>
  <c r="B30" i="5"/>
  <c r="DA29" i="5"/>
  <c r="CW29" i="5"/>
  <c r="CS29" i="5"/>
  <c r="CO29" i="5"/>
  <c r="CK29" i="5"/>
  <c r="CG29" i="5"/>
  <c r="CC29" i="5"/>
  <c r="BU29" i="5"/>
  <c r="BQ29" i="5"/>
  <c r="BM29" i="5"/>
  <c r="BI29" i="5"/>
  <c r="BA29" i="5"/>
  <c r="AS29" i="5"/>
  <c r="AO29" i="5"/>
  <c r="U29" i="5"/>
  <c r="Q29" i="5"/>
  <c r="M29" i="5"/>
  <c r="I29" i="5"/>
  <c r="D29" i="5"/>
  <c r="C29" i="5"/>
  <c r="E29" i="5" s="1"/>
  <c r="B29" i="5"/>
  <c r="N26" i="2" s="1"/>
  <c r="DA28" i="5"/>
  <c r="CW28" i="5"/>
  <c r="CS28" i="5"/>
  <c r="CO28" i="5"/>
  <c r="CK28" i="5"/>
  <c r="CG28" i="5"/>
  <c r="CC28" i="5"/>
  <c r="BU28" i="5"/>
  <c r="BQ28" i="5"/>
  <c r="BM28" i="5"/>
  <c r="BI28" i="5"/>
  <c r="BA28" i="5"/>
  <c r="AS28" i="5"/>
  <c r="AO28" i="5"/>
  <c r="U28" i="5"/>
  <c r="Q28" i="5"/>
  <c r="M28" i="5"/>
  <c r="I28" i="5"/>
  <c r="D28" i="5"/>
  <c r="E28" i="5" s="1"/>
  <c r="C28" i="5"/>
  <c r="B28" i="5"/>
  <c r="DA27" i="5"/>
  <c r="CW27" i="5"/>
  <c r="CS27" i="5"/>
  <c r="CO27" i="5"/>
  <c r="CK27" i="5"/>
  <c r="CG27" i="5"/>
  <c r="CC27" i="5"/>
  <c r="BY27" i="5"/>
  <c r="BU27" i="5"/>
  <c r="BQ27" i="5"/>
  <c r="BM27" i="5"/>
  <c r="BI27" i="5"/>
  <c r="BA27" i="5"/>
  <c r="AS27" i="5"/>
  <c r="AO27" i="5"/>
  <c r="AC27" i="5"/>
  <c r="Y27" i="5"/>
  <c r="U27" i="5"/>
  <c r="Q27" i="5"/>
  <c r="M27" i="5"/>
  <c r="I27" i="5"/>
  <c r="E27" i="5"/>
  <c r="D27" i="5"/>
  <c r="C27" i="5"/>
  <c r="B27" i="5"/>
  <c r="DA26" i="5"/>
  <c r="CW26" i="5"/>
  <c r="CS26" i="5"/>
  <c r="CO26" i="5"/>
  <c r="CK26" i="5"/>
  <c r="CG26" i="5"/>
  <c r="CC26" i="5"/>
  <c r="BU26" i="5"/>
  <c r="BQ26" i="5"/>
  <c r="BM26" i="5"/>
  <c r="BI26" i="5"/>
  <c r="BA26" i="5"/>
  <c r="AS26" i="5"/>
  <c r="AO26" i="5"/>
  <c r="U26" i="5"/>
  <c r="Q26" i="5"/>
  <c r="M26" i="5"/>
  <c r="I26" i="5"/>
  <c r="D26" i="5"/>
  <c r="C26" i="5"/>
  <c r="B26" i="5"/>
  <c r="DA25" i="5"/>
  <c r="CW25" i="5"/>
  <c r="CS25" i="5"/>
  <c r="CO25" i="5"/>
  <c r="CK25" i="5"/>
  <c r="CG25" i="5"/>
  <c r="CC25" i="5"/>
  <c r="BU25" i="5"/>
  <c r="BQ25" i="5"/>
  <c r="BM25" i="5"/>
  <c r="BI25" i="5"/>
  <c r="BA25" i="5"/>
  <c r="AS25" i="5"/>
  <c r="AO25" i="5"/>
  <c r="U25" i="5"/>
  <c r="Q25" i="5"/>
  <c r="M25" i="5"/>
  <c r="I25" i="5"/>
  <c r="E25" i="5"/>
  <c r="D25" i="5"/>
  <c r="C25" i="5"/>
  <c r="B25" i="5"/>
  <c r="DA24" i="5"/>
  <c r="CW24" i="5"/>
  <c r="CS24" i="5"/>
  <c r="CO24" i="5"/>
  <c r="CK24" i="5"/>
  <c r="CG24" i="5"/>
  <c r="CC24" i="5"/>
  <c r="BU24" i="5"/>
  <c r="BQ24" i="5"/>
  <c r="BM24" i="5"/>
  <c r="BI24" i="5"/>
  <c r="BA24" i="5"/>
  <c r="AS24" i="5"/>
  <c r="AO24" i="5"/>
  <c r="U24" i="5"/>
  <c r="Q24" i="5"/>
  <c r="M24" i="5"/>
  <c r="I24" i="5"/>
  <c r="D24" i="5"/>
  <c r="C24" i="5"/>
  <c r="B24" i="5"/>
  <c r="DA23" i="5"/>
  <c r="CW23" i="5"/>
  <c r="CS23" i="5"/>
  <c r="CO23" i="5"/>
  <c r="CK23" i="5"/>
  <c r="CG23" i="5"/>
  <c r="CC23" i="5"/>
  <c r="BU23" i="5"/>
  <c r="BQ23" i="5"/>
  <c r="BM23" i="5"/>
  <c r="BI23" i="5"/>
  <c r="BE23" i="5"/>
  <c r="BA23" i="5"/>
  <c r="AS23" i="5"/>
  <c r="AO23" i="5"/>
  <c r="U23" i="5"/>
  <c r="Q23" i="5"/>
  <c r="M23" i="5"/>
  <c r="I23" i="5"/>
  <c r="D23" i="5"/>
  <c r="C23" i="5"/>
  <c r="E23" i="5" s="1"/>
  <c r="B23" i="5"/>
  <c r="DA22" i="5"/>
  <c r="CW22" i="5"/>
  <c r="CS22" i="5"/>
  <c r="CO22" i="5"/>
  <c r="CK22" i="5"/>
  <c r="CG22" i="5"/>
  <c r="CC22" i="5"/>
  <c r="BU22" i="5"/>
  <c r="BQ22" i="5"/>
  <c r="BM22" i="5"/>
  <c r="BI22" i="5"/>
  <c r="BA22" i="5"/>
  <c r="AS22" i="5"/>
  <c r="AO22" i="5"/>
  <c r="U22" i="5"/>
  <c r="Q22" i="5"/>
  <c r="M22" i="5"/>
  <c r="I22" i="5"/>
  <c r="D22" i="5"/>
  <c r="E22" i="5" s="1"/>
  <c r="C22" i="5"/>
  <c r="B22" i="5"/>
  <c r="DA21" i="5"/>
  <c r="CW21" i="5"/>
  <c r="CS21" i="5"/>
  <c r="CO21" i="5"/>
  <c r="CK21" i="5"/>
  <c r="CG21" i="5"/>
  <c r="CC21" i="5"/>
  <c r="BU21" i="5"/>
  <c r="BQ21" i="5"/>
  <c r="BM21" i="5"/>
  <c r="BI21" i="5"/>
  <c r="BA21" i="5"/>
  <c r="AS21" i="5"/>
  <c r="AO21" i="5"/>
  <c r="U21" i="5"/>
  <c r="Q21" i="5"/>
  <c r="M21" i="5"/>
  <c r="I21" i="5"/>
  <c r="D21" i="5"/>
  <c r="E21" i="5" s="1"/>
  <c r="C21" i="5"/>
  <c r="O18" i="2" s="1"/>
  <c r="B21" i="5"/>
  <c r="DA20" i="5"/>
  <c r="CW20" i="5"/>
  <c r="CS20" i="5"/>
  <c r="CO20" i="5"/>
  <c r="CK20" i="5"/>
  <c r="CG20" i="5"/>
  <c r="CC20" i="5"/>
  <c r="BU20" i="5"/>
  <c r="BQ20" i="5"/>
  <c r="BM20" i="5"/>
  <c r="BI20" i="5"/>
  <c r="BA20" i="5"/>
  <c r="AS20" i="5"/>
  <c r="AO20" i="5"/>
  <c r="U20" i="5"/>
  <c r="Q20" i="5"/>
  <c r="M20" i="5"/>
  <c r="I20" i="5"/>
  <c r="D20" i="5"/>
  <c r="E20" i="5" s="1"/>
  <c r="C20" i="5"/>
  <c r="B20" i="5"/>
  <c r="DA19" i="5"/>
  <c r="CW19" i="5"/>
  <c r="CS19" i="5"/>
  <c r="CO19" i="5"/>
  <c r="CK19" i="5"/>
  <c r="CG19" i="5"/>
  <c r="CC19" i="5"/>
  <c r="BU19" i="5"/>
  <c r="BQ19" i="5"/>
  <c r="BM19" i="5"/>
  <c r="BI19" i="5"/>
  <c r="BA19" i="5"/>
  <c r="AS19" i="5"/>
  <c r="AO19" i="5"/>
  <c r="U19" i="5"/>
  <c r="Q19" i="5"/>
  <c r="M19" i="5"/>
  <c r="I19" i="5"/>
  <c r="D19" i="5"/>
  <c r="C19" i="5"/>
  <c r="E19" i="5" s="1"/>
  <c r="B19" i="5"/>
  <c r="DA18" i="5"/>
  <c r="CW18" i="5"/>
  <c r="CS18" i="5"/>
  <c r="CO18" i="5"/>
  <c r="CK18" i="5"/>
  <c r="CG18" i="5"/>
  <c r="CC18" i="5"/>
  <c r="BY18" i="5"/>
  <c r="BU18" i="5"/>
  <c r="BQ18" i="5"/>
  <c r="BM18" i="5"/>
  <c r="BI18" i="5"/>
  <c r="BE18" i="5"/>
  <c r="BA18" i="5"/>
  <c r="AS18" i="5"/>
  <c r="AO18" i="5"/>
  <c r="U18" i="5"/>
  <c r="Q18" i="5"/>
  <c r="M18" i="5"/>
  <c r="I18" i="5"/>
  <c r="D18" i="5"/>
  <c r="C18" i="5"/>
  <c r="E18" i="5" s="1"/>
  <c r="B18" i="5"/>
  <c r="DA17" i="5"/>
  <c r="CW17" i="5"/>
  <c r="CS17" i="5"/>
  <c r="CO17" i="5"/>
  <c r="CK17" i="5"/>
  <c r="CG17" i="5"/>
  <c r="CC17" i="5"/>
  <c r="BU17" i="5"/>
  <c r="BQ17" i="5"/>
  <c r="BM17" i="5"/>
  <c r="BI17" i="5"/>
  <c r="BA17" i="5"/>
  <c r="AS17" i="5"/>
  <c r="AO17" i="5"/>
  <c r="U17" i="5"/>
  <c r="Q17" i="5"/>
  <c r="M17" i="5"/>
  <c r="I17" i="5"/>
  <c r="E17" i="5"/>
  <c r="D17" i="5"/>
  <c r="C17" i="5"/>
  <c r="B17" i="5"/>
  <c r="DA16" i="5"/>
  <c r="CW16" i="5"/>
  <c r="CS16" i="5"/>
  <c r="CO16" i="5"/>
  <c r="CK16" i="5"/>
  <c r="CG16" i="5"/>
  <c r="CC16" i="5"/>
  <c r="BY16" i="5"/>
  <c r="BU16" i="5"/>
  <c r="BQ16" i="5"/>
  <c r="BM16" i="5"/>
  <c r="BI16" i="5"/>
  <c r="BE16" i="5"/>
  <c r="BA16" i="5"/>
  <c r="AS16" i="5"/>
  <c r="AO16" i="5"/>
  <c r="U16" i="5"/>
  <c r="Q16" i="5"/>
  <c r="M16" i="5"/>
  <c r="I16" i="5"/>
  <c r="E16" i="5"/>
  <c r="D16" i="5"/>
  <c r="C16" i="5"/>
  <c r="B16" i="5"/>
  <c r="DA15" i="5"/>
  <c r="CW15" i="5"/>
  <c r="CS15" i="5"/>
  <c r="CO15" i="5"/>
  <c r="CK15" i="5"/>
  <c r="CG15" i="5"/>
  <c r="CC15" i="5"/>
  <c r="BY15" i="5"/>
  <c r="BU15" i="5"/>
  <c r="BQ15" i="5"/>
  <c r="BM15" i="5"/>
  <c r="BI15" i="5"/>
  <c r="BE15" i="5"/>
  <c r="BA15" i="5"/>
  <c r="AS15" i="5"/>
  <c r="AO15" i="5"/>
  <c r="U15" i="5"/>
  <c r="Q15" i="5"/>
  <c r="M15" i="5"/>
  <c r="I15" i="5"/>
  <c r="E15" i="5"/>
  <c r="D15" i="5"/>
  <c r="C15" i="5"/>
  <c r="B15" i="5"/>
  <c r="DA14" i="5"/>
  <c r="CW14" i="5"/>
  <c r="CS14" i="5"/>
  <c r="CO14" i="5"/>
  <c r="CK14" i="5"/>
  <c r="CG14" i="5"/>
  <c r="CC14" i="5"/>
  <c r="BU14" i="5"/>
  <c r="BQ14" i="5"/>
  <c r="BM14" i="5"/>
  <c r="BI14" i="5"/>
  <c r="BA14" i="5"/>
  <c r="AS14" i="5"/>
  <c r="AO14" i="5"/>
  <c r="U14" i="5"/>
  <c r="Q14" i="5"/>
  <c r="M14" i="5"/>
  <c r="I14" i="5"/>
  <c r="D14" i="5"/>
  <c r="C14" i="5"/>
  <c r="B14" i="5"/>
  <c r="DA13" i="5"/>
  <c r="CW13" i="5"/>
  <c r="CS13" i="5"/>
  <c r="CO13" i="5"/>
  <c r="CK13" i="5"/>
  <c r="CG13" i="5"/>
  <c r="CC13" i="5"/>
  <c r="BU13" i="5"/>
  <c r="BQ13" i="5"/>
  <c r="BM13" i="5"/>
  <c r="BI13" i="5"/>
  <c r="BA13" i="5"/>
  <c r="AS13" i="5"/>
  <c r="AO13" i="5"/>
  <c r="U13" i="5"/>
  <c r="Q13" i="5"/>
  <c r="M13" i="5"/>
  <c r="I13" i="5"/>
  <c r="D13" i="5"/>
  <c r="C13" i="5"/>
  <c r="B13" i="5"/>
  <c r="DA12" i="5"/>
  <c r="CW12" i="5"/>
  <c r="CS12" i="5"/>
  <c r="CO12" i="5"/>
  <c r="CK12" i="5"/>
  <c r="CG12" i="5"/>
  <c r="CC12" i="5"/>
  <c r="BY12" i="5"/>
  <c r="BU12" i="5"/>
  <c r="BQ12" i="5"/>
  <c r="BM12" i="5"/>
  <c r="BI12" i="5"/>
  <c r="BA12" i="5"/>
  <c r="AS12" i="5"/>
  <c r="AO12" i="5"/>
  <c r="U12" i="5"/>
  <c r="Q12" i="5"/>
  <c r="M12" i="5"/>
  <c r="I12" i="5"/>
  <c r="D12" i="5"/>
  <c r="C12" i="5"/>
  <c r="C10" i="5" s="1"/>
  <c r="B12" i="5"/>
  <c r="DA11" i="5"/>
  <c r="CW11" i="5"/>
  <c r="CS11" i="5"/>
  <c r="CO11" i="5"/>
  <c r="CK11" i="5"/>
  <c r="CG11" i="5"/>
  <c r="CC11" i="5"/>
  <c r="BU11" i="5"/>
  <c r="BQ11" i="5"/>
  <c r="BM11" i="5"/>
  <c r="BI11" i="5"/>
  <c r="BA11" i="5"/>
  <c r="AS11" i="5"/>
  <c r="AO11" i="5"/>
  <c r="U11" i="5"/>
  <c r="Q11" i="5"/>
  <c r="M11" i="5"/>
  <c r="I11" i="5"/>
  <c r="E11" i="5"/>
  <c r="D11" i="5"/>
  <c r="C11" i="5"/>
  <c r="B11" i="5"/>
  <c r="DA10" i="5"/>
  <c r="CZ10" i="5"/>
  <c r="CY10" i="5"/>
  <c r="CX10" i="5"/>
  <c r="CW10" i="5"/>
  <c r="CV10" i="5"/>
  <c r="CU10" i="5"/>
  <c r="CT10" i="5"/>
  <c r="CS10" i="5"/>
  <c r="CR10" i="5"/>
  <c r="CQ10" i="5"/>
  <c r="CP10" i="5"/>
  <c r="CO10" i="5"/>
  <c r="CN10" i="5"/>
  <c r="CM10" i="5"/>
  <c r="CL10" i="5"/>
  <c r="CK10" i="5"/>
  <c r="CJ10" i="5"/>
  <c r="CI10" i="5"/>
  <c r="CH10" i="5"/>
  <c r="CG10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DF53" i="4"/>
  <c r="DE53" i="4"/>
  <c r="DD53" i="4"/>
  <c r="DC53" i="4"/>
  <c r="DB53" i="4"/>
  <c r="CZ53" i="4"/>
  <c r="CY53" i="4"/>
  <c r="DA53" i="4" s="1"/>
  <c r="CX53" i="4"/>
  <c r="CV53" i="4"/>
  <c r="CU53" i="4"/>
  <c r="CT53" i="4"/>
  <c r="CR53" i="4"/>
  <c r="CQ53" i="4"/>
  <c r="CS53" i="4" s="1"/>
  <c r="CP53" i="4"/>
  <c r="CN53" i="4"/>
  <c r="CM53" i="4"/>
  <c r="CL53" i="4"/>
  <c r="CJ53" i="4"/>
  <c r="CK53" i="4" s="1"/>
  <c r="CI53" i="4"/>
  <c r="CH53" i="4"/>
  <c r="CF53" i="4"/>
  <c r="CG53" i="4" s="1"/>
  <c r="CE53" i="4"/>
  <c r="CD53" i="4"/>
  <c r="CB53" i="4"/>
  <c r="CC53" i="4" s="1"/>
  <c r="CA53" i="4"/>
  <c r="BZ53" i="4"/>
  <c r="BX53" i="4"/>
  <c r="BW53" i="4"/>
  <c r="BV53" i="4"/>
  <c r="BT53" i="4"/>
  <c r="BU53" i="4" s="1"/>
  <c r="BS53" i="4"/>
  <c r="BR53" i="4"/>
  <c r="BP53" i="4"/>
  <c r="BO53" i="4"/>
  <c r="BN53" i="4"/>
  <c r="BL53" i="4"/>
  <c r="BM53" i="4" s="1"/>
  <c r="BK53" i="4"/>
  <c r="BJ53" i="4"/>
  <c r="BH53" i="4"/>
  <c r="BG53" i="4"/>
  <c r="BF53" i="4"/>
  <c r="BD53" i="4"/>
  <c r="BE53" i="4" s="1"/>
  <c r="BC53" i="4"/>
  <c r="BB53" i="4"/>
  <c r="AZ53" i="4"/>
  <c r="BA53" i="4" s="1"/>
  <c r="AY53" i="4"/>
  <c r="AX53" i="4"/>
  <c r="AV53" i="4"/>
  <c r="AW53" i="4" s="1"/>
  <c r="AU53" i="4"/>
  <c r="AT53" i="4"/>
  <c r="AR53" i="4"/>
  <c r="AQ53" i="4"/>
  <c r="AP53" i="4"/>
  <c r="B53" i="4" s="1"/>
  <c r="J52" i="2" s="1"/>
  <c r="AN53" i="4"/>
  <c r="AO53" i="4" s="1"/>
  <c r="AM53" i="4"/>
  <c r="AJ53" i="4"/>
  <c r="AI53" i="4"/>
  <c r="AK53" i="4" s="1"/>
  <c r="AH53" i="4"/>
  <c r="AG53" i="4"/>
  <c r="AF53" i="4"/>
  <c r="AE53" i="4"/>
  <c r="AD53" i="4"/>
  <c r="AB53" i="4"/>
  <c r="AA53" i="4"/>
  <c r="AC53" i="4" s="1"/>
  <c r="Z53" i="4"/>
  <c r="Y53" i="4"/>
  <c r="X53" i="4"/>
  <c r="W53" i="4"/>
  <c r="V53" i="4"/>
  <c r="T53" i="4"/>
  <c r="S53" i="4"/>
  <c r="U53" i="4" s="1"/>
  <c r="R53" i="4"/>
  <c r="Q53" i="4"/>
  <c r="P53" i="4"/>
  <c r="O53" i="4"/>
  <c r="N53" i="4"/>
  <c r="L53" i="4"/>
  <c r="K53" i="4"/>
  <c r="M53" i="4" s="1"/>
  <c r="J53" i="4"/>
  <c r="I53" i="4"/>
  <c r="H53" i="4"/>
  <c r="G53" i="4"/>
  <c r="F53" i="4"/>
  <c r="DC52" i="4"/>
  <c r="C52" i="4" s="1"/>
  <c r="BW52" i="4"/>
  <c r="B52" i="4"/>
  <c r="AS51" i="4"/>
  <c r="M51" i="4"/>
  <c r="D51" i="4"/>
  <c r="C51" i="4"/>
  <c r="K50" i="2" s="1"/>
  <c r="B51" i="4"/>
  <c r="CW50" i="4"/>
  <c r="BY50" i="4"/>
  <c r="AS50" i="4"/>
  <c r="D50" i="4"/>
  <c r="C50" i="4"/>
  <c r="K49" i="2" s="1"/>
  <c r="M49" i="2" s="1"/>
  <c r="B50" i="4"/>
  <c r="J49" i="2" s="1"/>
  <c r="CW49" i="4"/>
  <c r="D49" i="4"/>
  <c r="C49" i="4"/>
  <c r="K48" i="2" s="1"/>
  <c r="B49" i="4"/>
  <c r="CW48" i="4"/>
  <c r="CC48" i="4"/>
  <c r="BY48" i="4"/>
  <c r="BQ48" i="4"/>
  <c r="BM48" i="4"/>
  <c r="AW48" i="4"/>
  <c r="AS48" i="4"/>
  <c r="AK48" i="4"/>
  <c r="AG48" i="4"/>
  <c r="U48" i="4"/>
  <c r="M48" i="4"/>
  <c r="D48" i="4"/>
  <c r="E48" i="4" s="1"/>
  <c r="C48" i="4"/>
  <c r="B48" i="4"/>
  <c r="DE47" i="4"/>
  <c r="DD47" i="4"/>
  <c r="DB47" i="4"/>
  <c r="CZ47" i="4"/>
  <c r="CY47" i="4"/>
  <c r="CX47" i="4"/>
  <c r="CV47" i="4"/>
  <c r="CU47" i="4"/>
  <c r="CT47" i="4"/>
  <c r="CR47" i="4"/>
  <c r="CQ47" i="4"/>
  <c r="CP47" i="4"/>
  <c r="CN47" i="4"/>
  <c r="CM47" i="4"/>
  <c r="CL47" i="4"/>
  <c r="CJ47" i="4"/>
  <c r="CI47" i="4"/>
  <c r="CH47" i="4"/>
  <c r="CF47" i="4"/>
  <c r="CE47" i="4"/>
  <c r="CD47" i="4"/>
  <c r="CB47" i="4"/>
  <c r="CA47" i="4"/>
  <c r="BZ47" i="4"/>
  <c r="BX47" i="4"/>
  <c r="BW47" i="4"/>
  <c r="BV47" i="4"/>
  <c r="BT47" i="4"/>
  <c r="BS47" i="4"/>
  <c r="BR47" i="4"/>
  <c r="BP47" i="4"/>
  <c r="BO47" i="4"/>
  <c r="BN47" i="4"/>
  <c r="BL47" i="4"/>
  <c r="BK47" i="4"/>
  <c r="BJ47" i="4"/>
  <c r="BH47" i="4"/>
  <c r="BG47" i="4"/>
  <c r="BF47" i="4"/>
  <c r="BD47" i="4"/>
  <c r="BC47" i="4"/>
  <c r="BB47" i="4"/>
  <c r="AZ47" i="4"/>
  <c r="AY47" i="4"/>
  <c r="AX47" i="4"/>
  <c r="AV47" i="4"/>
  <c r="AU47" i="4"/>
  <c r="AT47" i="4"/>
  <c r="AR47" i="4"/>
  <c r="AQ47" i="4"/>
  <c r="AP47" i="4"/>
  <c r="AN47" i="4"/>
  <c r="AM47" i="4"/>
  <c r="AL47" i="4"/>
  <c r="AJ47" i="4"/>
  <c r="AI47" i="4"/>
  <c r="AH47" i="4"/>
  <c r="AF47" i="4"/>
  <c r="AE47" i="4"/>
  <c r="AD47" i="4"/>
  <c r="AB47" i="4"/>
  <c r="AA47" i="4"/>
  <c r="Z47" i="4"/>
  <c r="X47" i="4"/>
  <c r="W47" i="4"/>
  <c r="V47" i="4"/>
  <c r="T47" i="4"/>
  <c r="S47" i="4"/>
  <c r="R47" i="4"/>
  <c r="P47" i="4"/>
  <c r="O47" i="4"/>
  <c r="N47" i="4"/>
  <c r="L47" i="4"/>
  <c r="K47" i="4"/>
  <c r="J47" i="4"/>
  <c r="H47" i="4"/>
  <c r="G47" i="4"/>
  <c r="F47" i="4"/>
  <c r="DF46" i="4"/>
  <c r="CW46" i="4"/>
  <c r="CO46" i="4"/>
  <c r="CK46" i="4"/>
  <c r="CG46" i="4"/>
  <c r="CC46" i="4"/>
  <c r="BY46" i="4"/>
  <c r="BQ46" i="4"/>
  <c r="BI46" i="4"/>
  <c r="BE46" i="4"/>
  <c r="BA46" i="4"/>
  <c r="AS46" i="4"/>
  <c r="AO46" i="4"/>
  <c r="AG46" i="4"/>
  <c r="U46" i="4"/>
  <c r="D46" i="4"/>
  <c r="E46" i="4" s="1"/>
  <c r="C46" i="4"/>
  <c r="B46" i="4"/>
  <c r="J45" i="2" s="1"/>
  <c r="DF45" i="4"/>
  <c r="CW45" i="4"/>
  <c r="CO45" i="4"/>
  <c r="CK45" i="4"/>
  <c r="CG45" i="4"/>
  <c r="CC45" i="4"/>
  <c r="BY45" i="4"/>
  <c r="BU45" i="4"/>
  <c r="BE45" i="4"/>
  <c r="AS45" i="4"/>
  <c r="AO45" i="4"/>
  <c r="D45" i="4"/>
  <c r="C45" i="4"/>
  <c r="B45" i="4"/>
  <c r="DF44" i="4"/>
  <c r="CW44" i="4"/>
  <c r="CK44" i="4"/>
  <c r="CG44" i="4"/>
  <c r="CC44" i="4"/>
  <c r="BE44" i="4"/>
  <c r="AS44" i="4"/>
  <c r="AO44" i="4"/>
  <c r="E44" i="4"/>
  <c r="D44" i="4"/>
  <c r="C44" i="4"/>
  <c r="B44" i="4"/>
  <c r="DF43" i="4"/>
  <c r="CW43" i="4"/>
  <c r="CO43" i="4"/>
  <c r="CK43" i="4"/>
  <c r="CG43" i="4"/>
  <c r="CC43" i="4"/>
  <c r="BE43" i="4"/>
  <c r="AS43" i="4"/>
  <c r="AO43" i="4"/>
  <c r="AC43" i="4"/>
  <c r="D43" i="4"/>
  <c r="L42" i="2" s="1"/>
  <c r="C43" i="4"/>
  <c r="K42" i="2" s="1"/>
  <c r="B43" i="4"/>
  <c r="DA42" i="4"/>
  <c r="CW42" i="4"/>
  <c r="CK42" i="4"/>
  <c r="CC42" i="4"/>
  <c r="BI42" i="4"/>
  <c r="BE42" i="4"/>
  <c r="AS42" i="4"/>
  <c r="AO42" i="4"/>
  <c r="AG42" i="4"/>
  <c r="AC42" i="4"/>
  <c r="D42" i="4"/>
  <c r="C42" i="4"/>
  <c r="B42" i="4"/>
  <c r="DF41" i="4"/>
  <c r="CW41" i="4"/>
  <c r="CO41" i="4"/>
  <c r="CK41" i="4"/>
  <c r="CG41" i="4"/>
  <c r="CC41" i="4"/>
  <c r="BY41" i="4"/>
  <c r="BE41" i="4"/>
  <c r="AS41" i="4"/>
  <c r="AC41" i="4"/>
  <c r="D41" i="4"/>
  <c r="C41" i="4"/>
  <c r="K40" i="2" s="1"/>
  <c r="B41" i="4"/>
  <c r="DF40" i="4"/>
  <c r="CW40" i="4"/>
  <c r="CO40" i="4"/>
  <c r="CK40" i="4"/>
  <c r="CC40" i="4"/>
  <c r="BY40" i="4"/>
  <c r="BI40" i="4"/>
  <c r="BE40" i="4"/>
  <c r="AS40" i="4"/>
  <c r="AO40" i="4"/>
  <c r="AC40" i="4"/>
  <c r="D40" i="4"/>
  <c r="E40" i="4" s="1"/>
  <c r="C40" i="4"/>
  <c r="B40" i="4"/>
  <c r="DF39" i="4"/>
  <c r="CW39" i="4"/>
  <c r="CK39" i="4"/>
  <c r="CG39" i="4"/>
  <c r="CC39" i="4"/>
  <c r="BI39" i="4"/>
  <c r="BE39" i="4"/>
  <c r="AS39" i="4"/>
  <c r="AO39" i="4"/>
  <c r="D39" i="4"/>
  <c r="C39" i="4"/>
  <c r="K38" i="2" s="1"/>
  <c r="B39" i="4"/>
  <c r="CW38" i="4"/>
  <c r="CK38" i="4"/>
  <c r="CC38" i="4"/>
  <c r="BU38" i="4"/>
  <c r="BE38" i="4"/>
  <c r="AS38" i="4"/>
  <c r="AO38" i="4"/>
  <c r="M38" i="4"/>
  <c r="D38" i="4"/>
  <c r="C38" i="4"/>
  <c r="B38" i="4"/>
  <c r="CW37" i="4"/>
  <c r="CO37" i="4"/>
  <c r="CC37" i="4"/>
  <c r="BY37" i="4"/>
  <c r="BE37" i="4"/>
  <c r="AS37" i="4"/>
  <c r="AO37" i="4"/>
  <c r="D37" i="4"/>
  <c r="C37" i="4"/>
  <c r="B37" i="4"/>
  <c r="DF36" i="4"/>
  <c r="CW36" i="4"/>
  <c r="CO36" i="4"/>
  <c r="CK36" i="4"/>
  <c r="CG36" i="4"/>
  <c r="CC36" i="4"/>
  <c r="BY36" i="4"/>
  <c r="BI36" i="4"/>
  <c r="BE36" i="4"/>
  <c r="AS36" i="4"/>
  <c r="AC36" i="4"/>
  <c r="E36" i="4"/>
  <c r="D36" i="4"/>
  <c r="C36" i="4"/>
  <c r="B36" i="4"/>
  <c r="DF35" i="4"/>
  <c r="CW35" i="4"/>
  <c r="CO35" i="4"/>
  <c r="CK35" i="4"/>
  <c r="CC35" i="4"/>
  <c r="BY35" i="4"/>
  <c r="BU35" i="4"/>
  <c r="BI35" i="4"/>
  <c r="BE35" i="4"/>
  <c r="AS35" i="4"/>
  <c r="AO35" i="4"/>
  <c r="AC35" i="4"/>
  <c r="U35" i="4"/>
  <c r="D35" i="4"/>
  <c r="C35" i="4"/>
  <c r="B35" i="4"/>
  <c r="DF34" i="4"/>
  <c r="CW34" i="4"/>
  <c r="CO34" i="4"/>
  <c r="CK34" i="4"/>
  <c r="CG34" i="4"/>
  <c r="CC34" i="4"/>
  <c r="BY34" i="4"/>
  <c r="BE34" i="4"/>
  <c r="AS34" i="4"/>
  <c r="AO34" i="4"/>
  <c r="AC34" i="4"/>
  <c r="D34" i="4"/>
  <c r="C34" i="4"/>
  <c r="E34" i="4" s="1"/>
  <c r="B34" i="4"/>
  <c r="DF33" i="4"/>
  <c r="CW33" i="4"/>
  <c r="CS33" i="4"/>
  <c r="CK33" i="4"/>
  <c r="CG33" i="4"/>
  <c r="CC33" i="4"/>
  <c r="BY33" i="4"/>
  <c r="BQ33" i="4"/>
  <c r="BE33" i="4"/>
  <c r="AS33" i="4"/>
  <c r="AC33" i="4"/>
  <c r="D33" i="4"/>
  <c r="C33" i="4"/>
  <c r="B33" i="4"/>
  <c r="DF32" i="4"/>
  <c r="CW32" i="4"/>
  <c r="CO32" i="4"/>
  <c r="CK32" i="4"/>
  <c r="CC32" i="4"/>
  <c r="BY32" i="4"/>
  <c r="BI32" i="4"/>
  <c r="BE32" i="4"/>
  <c r="AS32" i="4"/>
  <c r="AO32" i="4"/>
  <c r="AC32" i="4"/>
  <c r="D32" i="4"/>
  <c r="C32" i="4"/>
  <c r="K31" i="2" s="1"/>
  <c r="M31" i="2" s="1"/>
  <c r="B32" i="4"/>
  <c r="DF31" i="4"/>
  <c r="CW31" i="4"/>
  <c r="CO31" i="4"/>
  <c r="CK31" i="4"/>
  <c r="CC31" i="4"/>
  <c r="BY31" i="4"/>
  <c r="BE31" i="4"/>
  <c r="AS31" i="4"/>
  <c r="AO31" i="4"/>
  <c r="M31" i="4"/>
  <c r="E31" i="4"/>
  <c r="D31" i="4"/>
  <c r="C31" i="4"/>
  <c r="B31" i="4"/>
  <c r="DF30" i="4"/>
  <c r="CW30" i="4"/>
  <c r="CK30" i="4"/>
  <c r="CC30" i="4"/>
  <c r="BY30" i="4"/>
  <c r="BU30" i="4"/>
  <c r="BE30" i="4"/>
  <c r="AS30" i="4"/>
  <c r="AO30" i="4"/>
  <c r="AC30" i="4"/>
  <c r="D30" i="4"/>
  <c r="C30" i="4"/>
  <c r="K29" i="2" s="1"/>
  <c r="B30" i="4"/>
  <c r="DF29" i="4"/>
  <c r="CW29" i="4"/>
  <c r="CO29" i="4"/>
  <c r="CK29" i="4"/>
  <c r="CG29" i="4"/>
  <c r="CC29" i="4"/>
  <c r="BY29" i="4"/>
  <c r="BE29" i="4"/>
  <c r="AS29" i="4"/>
  <c r="AO29" i="4"/>
  <c r="E29" i="4"/>
  <c r="D29" i="4"/>
  <c r="C29" i="4"/>
  <c r="B29" i="4"/>
  <c r="J28" i="2" s="1"/>
  <c r="DF28" i="4"/>
  <c r="CW28" i="4"/>
  <c r="CO28" i="4"/>
  <c r="CK28" i="4"/>
  <c r="CG28" i="4"/>
  <c r="CC28" i="4"/>
  <c r="BY28" i="4"/>
  <c r="BU28" i="4"/>
  <c r="BE28" i="4"/>
  <c r="AS28" i="4"/>
  <c r="AO28" i="4"/>
  <c r="D28" i="4"/>
  <c r="E28" i="4" s="1"/>
  <c r="C28" i="4"/>
  <c r="B28" i="4"/>
  <c r="J27" i="2" s="1"/>
  <c r="DF27" i="4"/>
  <c r="CW27" i="4"/>
  <c r="CK27" i="4"/>
  <c r="CC27" i="4"/>
  <c r="BY27" i="4"/>
  <c r="BE27" i="4"/>
  <c r="AS27" i="4"/>
  <c r="AO27" i="4"/>
  <c r="D27" i="4"/>
  <c r="E27" i="4" s="1"/>
  <c r="C27" i="4"/>
  <c r="B27" i="4"/>
  <c r="DF26" i="4"/>
  <c r="CW26" i="4"/>
  <c r="CK26" i="4"/>
  <c r="CC26" i="4"/>
  <c r="BE26" i="4"/>
  <c r="AS26" i="4"/>
  <c r="AO26" i="4"/>
  <c r="AC26" i="4"/>
  <c r="U26" i="4"/>
  <c r="M26" i="4"/>
  <c r="D26" i="4"/>
  <c r="E26" i="4" s="1"/>
  <c r="C26" i="4"/>
  <c r="K25" i="2" s="1"/>
  <c r="B26" i="4"/>
  <c r="DF25" i="4"/>
  <c r="CW25" i="4"/>
  <c r="CO25" i="4"/>
  <c r="CK25" i="4"/>
  <c r="CG25" i="4"/>
  <c r="CC25" i="4"/>
  <c r="BY25" i="4"/>
  <c r="BU25" i="4"/>
  <c r="BE25" i="4"/>
  <c r="AS25" i="4"/>
  <c r="AC25" i="4"/>
  <c r="D25" i="4"/>
  <c r="C25" i="4"/>
  <c r="E25" i="4" s="1"/>
  <c r="B25" i="4"/>
  <c r="J24" i="2" s="1"/>
  <c r="DF24" i="4"/>
  <c r="CW24" i="4"/>
  <c r="CO24" i="4"/>
  <c r="CK24" i="4"/>
  <c r="CC24" i="4"/>
  <c r="BY24" i="4"/>
  <c r="BU24" i="4"/>
  <c r="BE24" i="4"/>
  <c r="AS24" i="4"/>
  <c r="AO24" i="4"/>
  <c r="D24" i="4"/>
  <c r="E24" i="4" s="1"/>
  <c r="C24" i="4"/>
  <c r="B24" i="4"/>
  <c r="DF23" i="4"/>
  <c r="CW23" i="4"/>
  <c r="CK23" i="4"/>
  <c r="CC23" i="4"/>
  <c r="BY23" i="4"/>
  <c r="BU23" i="4"/>
  <c r="BI23" i="4"/>
  <c r="BE23" i="4"/>
  <c r="AS23" i="4"/>
  <c r="AO23" i="4"/>
  <c r="M23" i="4"/>
  <c r="D23" i="4"/>
  <c r="E23" i="4" s="1"/>
  <c r="C23" i="4"/>
  <c r="B23" i="4"/>
  <c r="J22" i="2" s="1"/>
  <c r="CW22" i="4"/>
  <c r="CO22" i="4"/>
  <c r="CK22" i="4"/>
  <c r="CG22" i="4"/>
  <c r="CC22" i="4"/>
  <c r="BE22" i="4"/>
  <c r="AS22" i="4"/>
  <c r="AG22" i="4"/>
  <c r="AC22" i="4"/>
  <c r="M22" i="4"/>
  <c r="D22" i="4"/>
  <c r="E22" i="4" s="1"/>
  <c r="C22" i="4"/>
  <c r="B22" i="4"/>
  <c r="DF21" i="4"/>
  <c r="CW21" i="4"/>
  <c r="CK21" i="4"/>
  <c r="CC21" i="4"/>
  <c r="BY21" i="4"/>
  <c r="BU21" i="4"/>
  <c r="BE21" i="4"/>
  <c r="AS21" i="4"/>
  <c r="AO21" i="4"/>
  <c r="AC21" i="4"/>
  <c r="D21" i="4"/>
  <c r="C21" i="4"/>
  <c r="B21" i="4"/>
  <c r="DF20" i="4"/>
  <c r="CW20" i="4"/>
  <c r="CO20" i="4"/>
  <c r="CK20" i="4"/>
  <c r="CG20" i="4"/>
  <c r="CC20" i="4"/>
  <c r="BY20" i="4"/>
  <c r="BE20" i="4"/>
  <c r="AS20" i="4"/>
  <c r="AC20" i="4"/>
  <c r="D20" i="4"/>
  <c r="E20" i="4" s="1"/>
  <c r="C20" i="4"/>
  <c r="B20" i="4"/>
  <c r="J19" i="2" s="1"/>
  <c r="CW19" i="4"/>
  <c r="CK19" i="4"/>
  <c r="CG19" i="4"/>
  <c r="CC19" i="4"/>
  <c r="BY19" i="4"/>
  <c r="BE19" i="4"/>
  <c r="AS19" i="4"/>
  <c r="AC19" i="4"/>
  <c r="D19" i="4"/>
  <c r="E19" i="4" s="1"/>
  <c r="C19" i="4"/>
  <c r="B19" i="4"/>
  <c r="CW18" i="4"/>
  <c r="CK18" i="4"/>
  <c r="CG18" i="4"/>
  <c r="CC18" i="4"/>
  <c r="BY18" i="4"/>
  <c r="BE18" i="4"/>
  <c r="AS18" i="4"/>
  <c r="AO18" i="4"/>
  <c r="D18" i="4"/>
  <c r="E18" i="4" s="1"/>
  <c r="C18" i="4"/>
  <c r="B18" i="4"/>
  <c r="J17" i="2" s="1"/>
  <c r="CW17" i="4"/>
  <c r="BY17" i="4"/>
  <c r="BE17" i="4"/>
  <c r="AS17" i="4"/>
  <c r="AC17" i="4"/>
  <c r="D17" i="4"/>
  <c r="C17" i="4"/>
  <c r="E17" i="4" s="1"/>
  <c r="B17" i="4"/>
  <c r="DF16" i="4"/>
  <c r="CW16" i="4"/>
  <c r="CS16" i="4"/>
  <c r="CO16" i="4"/>
  <c r="CK16" i="4"/>
  <c r="CG16" i="4"/>
  <c r="CC16" i="4"/>
  <c r="BY16" i="4"/>
  <c r="BQ16" i="4"/>
  <c r="BI16" i="4"/>
  <c r="BE16" i="4"/>
  <c r="AS16" i="4"/>
  <c r="AC16" i="4"/>
  <c r="M16" i="4"/>
  <c r="E16" i="4"/>
  <c r="D16" i="4"/>
  <c r="C16" i="4"/>
  <c r="B16" i="4"/>
  <c r="DF15" i="4"/>
  <c r="CW15" i="4"/>
  <c r="CO15" i="4"/>
  <c r="CG15" i="4"/>
  <c r="CC15" i="4"/>
  <c r="BE15" i="4"/>
  <c r="AS15" i="4"/>
  <c r="AC15" i="4"/>
  <c r="D15" i="4"/>
  <c r="C15" i="4"/>
  <c r="K14" i="2" s="1"/>
  <c r="B15" i="4"/>
  <c r="DF14" i="4"/>
  <c r="CW14" i="4"/>
  <c r="CK14" i="4"/>
  <c r="CG14" i="4"/>
  <c r="CC14" i="4"/>
  <c r="BY14" i="4"/>
  <c r="BQ14" i="4"/>
  <c r="BE14" i="4"/>
  <c r="AS14" i="4"/>
  <c r="Y14" i="4"/>
  <c r="U14" i="4"/>
  <c r="Q14" i="4"/>
  <c r="M14" i="4"/>
  <c r="D14" i="4"/>
  <c r="E14" i="4" s="1"/>
  <c r="C14" i="4"/>
  <c r="B14" i="4"/>
  <c r="J13" i="2" s="1"/>
  <c r="CW13" i="4"/>
  <c r="CK13" i="4"/>
  <c r="CG13" i="4"/>
  <c r="CC13" i="4"/>
  <c r="BY13" i="4"/>
  <c r="BQ13" i="4"/>
  <c r="BI13" i="4"/>
  <c r="BE13" i="4"/>
  <c r="AS13" i="4"/>
  <c r="AG13" i="4"/>
  <c r="Y13" i="4"/>
  <c r="M13" i="4"/>
  <c r="I13" i="4"/>
  <c r="D13" i="4"/>
  <c r="C13" i="4"/>
  <c r="E13" i="4" s="1"/>
  <c r="B13" i="4"/>
  <c r="DF12" i="4"/>
  <c r="CW12" i="4"/>
  <c r="CK12" i="4"/>
  <c r="CC12" i="4"/>
  <c r="BY12" i="4"/>
  <c r="BE12" i="4"/>
  <c r="AS12" i="4"/>
  <c r="AO12" i="4"/>
  <c r="E12" i="4"/>
  <c r="D12" i="4"/>
  <c r="C12" i="4"/>
  <c r="B12" i="4"/>
  <c r="DF11" i="4"/>
  <c r="CW11" i="4"/>
  <c r="CK11" i="4"/>
  <c r="CG11" i="4"/>
  <c r="CC11" i="4"/>
  <c r="BY11" i="4"/>
  <c r="BU11" i="4"/>
  <c r="BE11" i="4"/>
  <c r="AS11" i="4"/>
  <c r="AC11" i="4"/>
  <c r="M11" i="4"/>
  <c r="D11" i="4"/>
  <c r="E11" i="4" s="1"/>
  <c r="C11" i="4"/>
  <c r="B11" i="4"/>
  <c r="DF10" i="4"/>
  <c r="CW10" i="4"/>
  <c r="CO10" i="4"/>
  <c r="CK10" i="4"/>
  <c r="CG10" i="4"/>
  <c r="CC10" i="4"/>
  <c r="BU10" i="4"/>
  <c r="BE10" i="4"/>
  <c r="AS10" i="4"/>
  <c r="AC10" i="4"/>
  <c r="D10" i="4"/>
  <c r="C10" i="4"/>
  <c r="B10" i="4"/>
  <c r="DF9" i="4"/>
  <c r="CW9" i="4"/>
  <c r="CC9" i="4"/>
  <c r="BE9" i="4"/>
  <c r="AS9" i="4"/>
  <c r="AO9" i="4"/>
  <c r="M9" i="4"/>
  <c r="E9" i="4"/>
  <c r="D9" i="4"/>
  <c r="C9" i="4"/>
  <c r="B9" i="4"/>
  <c r="DE8" i="4"/>
  <c r="DD8" i="4"/>
  <c r="DF8" i="4" s="1"/>
  <c r="DB8" i="4"/>
  <c r="DA8" i="4"/>
  <c r="CZ8" i="4"/>
  <c r="CY8" i="4"/>
  <c r="CX8" i="4"/>
  <c r="CV8" i="4"/>
  <c r="CU8" i="4"/>
  <c r="CW8" i="4" s="1"/>
  <c r="CS8" i="4"/>
  <c r="CR8" i="4"/>
  <c r="CQ8" i="4"/>
  <c r="CP8" i="4"/>
  <c r="CN8" i="4"/>
  <c r="CO8" i="4" s="1"/>
  <c r="CM8" i="4"/>
  <c r="CL8" i="4"/>
  <c r="CJ8" i="4"/>
  <c r="CK8" i="4" s="1"/>
  <c r="CI8" i="4"/>
  <c r="CH8" i="4"/>
  <c r="CF8" i="4"/>
  <c r="CG8" i="4" s="1"/>
  <c r="CE8" i="4"/>
  <c r="CD8" i="4"/>
  <c r="CB8" i="4"/>
  <c r="CC8" i="4" s="1"/>
  <c r="CA8" i="4"/>
  <c r="BZ8" i="4"/>
  <c r="BX8" i="4"/>
  <c r="BY8" i="4" s="1"/>
  <c r="BW8" i="4"/>
  <c r="BV8" i="4"/>
  <c r="BT8" i="4"/>
  <c r="BU8" i="4" s="1"/>
  <c r="BS8" i="4"/>
  <c r="BR8" i="4"/>
  <c r="BP8" i="4"/>
  <c r="BQ8" i="4" s="1"/>
  <c r="BO8" i="4"/>
  <c r="BN8" i="4"/>
  <c r="BL8" i="4"/>
  <c r="BK8" i="4"/>
  <c r="BJ8" i="4"/>
  <c r="BH8" i="4"/>
  <c r="BG8" i="4"/>
  <c r="BF8" i="4"/>
  <c r="BD8" i="4"/>
  <c r="BE8" i="4" s="1"/>
  <c r="BC8" i="4"/>
  <c r="BB8" i="4"/>
  <c r="AZ8" i="4"/>
  <c r="AY8" i="4"/>
  <c r="AX8" i="4"/>
  <c r="AV8" i="4"/>
  <c r="AU8" i="4"/>
  <c r="AT8" i="4"/>
  <c r="AR8" i="4"/>
  <c r="AS8" i="4" s="1"/>
  <c r="AQ8" i="4"/>
  <c r="AP8" i="4"/>
  <c r="AN8" i="4"/>
  <c r="AM8" i="4"/>
  <c r="AL8" i="4"/>
  <c r="AJ8" i="4"/>
  <c r="AK8" i="4" s="1"/>
  <c r="AI8" i="4"/>
  <c r="AH8" i="4"/>
  <c r="AF8" i="4"/>
  <c r="AE8" i="4"/>
  <c r="AD8" i="4"/>
  <c r="AB8" i="4"/>
  <c r="AC8" i="4" s="1"/>
  <c r="AA8" i="4"/>
  <c r="Z8" i="4"/>
  <c r="X8" i="4"/>
  <c r="Y8" i="4" s="1"/>
  <c r="W8" i="4"/>
  <c r="V8" i="4"/>
  <c r="T8" i="4"/>
  <c r="U8" i="4" s="1"/>
  <c r="S8" i="4"/>
  <c r="R8" i="4"/>
  <c r="P8" i="4"/>
  <c r="O8" i="4"/>
  <c r="N8" i="4"/>
  <c r="L8" i="4"/>
  <c r="M8" i="4" s="1"/>
  <c r="K8" i="4"/>
  <c r="J8" i="4"/>
  <c r="H8" i="4"/>
  <c r="G8" i="4"/>
  <c r="F8" i="4"/>
  <c r="T52" i="3"/>
  <c r="D52" i="3" s="1"/>
  <c r="H52" i="2" s="1"/>
  <c r="S52" i="3"/>
  <c r="Q52" i="3"/>
  <c r="P52" i="3"/>
  <c r="O52" i="3"/>
  <c r="N52" i="3"/>
  <c r="L52" i="3"/>
  <c r="K52" i="3"/>
  <c r="M52" i="3" s="1"/>
  <c r="J52" i="3"/>
  <c r="I52" i="3"/>
  <c r="H52" i="3"/>
  <c r="G52" i="3"/>
  <c r="F52" i="3"/>
  <c r="C52" i="3"/>
  <c r="B52" i="3"/>
  <c r="F52" i="2" s="1"/>
  <c r="Q50" i="3"/>
  <c r="M50" i="3"/>
  <c r="I50" i="3"/>
  <c r="D50" i="3"/>
  <c r="C50" i="3"/>
  <c r="B50" i="3"/>
  <c r="F50" i="2" s="1"/>
  <c r="Q49" i="3"/>
  <c r="M49" i="3"/>
  <c r="I49" i="3"/>
  <c r="D49" i="3"/>
  <c r="C49" i="3"/>
  <c r="E49" i="3" s="1"/>
  <c r="I49" i="2" s="1"/>
  <c r="B49" i="3"/>
  <c r="U48" i="3"/>
  <c r="Q48" i="3"/>
  <c r="M48" i="3"/>
  <c r="I48" i="3"/>
  <c r="D48" i="3"/>
  <c r="C48" i="3"/>
  <c r="B48" i="3"/>
  <c r="M47" i="3"/>
  <c r="E47" i="3"/>
  <c r="I47" i="2" s="1"/>
  <c r="D47" i="3"/>
  <c r="H47" i="2" s="1"/>
  <c r="C47" i="3"/>
  <c r="B47" i="3"/>
  <c r="T46" i="3"/>
  <c r="U46" i="3" s="1"/>
  <c r="S46" i="3"/>
  <c r="R46" i="3"/>
  <c r="P46" i="3"/>
  <c r="Q46" i="3" s="1"/>
  <c r="O46" i="3"/>
  <c r="N46" i="3"/>
  <c r="L46" i="3"/>
  <c r="M46" i="3" s="1"/>
  <c r="K46" i="3"/>
  <c r="J46" i="3"/>
  <c r="H46" i="3"/>
  <c r="I46" i="3" s="1"/>
  <c r="G46" i="3"/>
  <c r="F46" i="3"/>
  <c r="D46" i="3"/>
  <c r="B46" i="3"/>
  <c r="D45" i="3"/>
  <c r="H45" i="2" s="1"/>
  <c r="C45" i="3"/>
  <c r="G45" i="2" s="1"/>
  <c r="B45" i="3"/>
  <c r="I44" i="3"/>
  <c r="D44" i="3"/>
  <c r="E44" i="3" s="1"/>
  <c r="I44" i="2" s="1"/>
  <c r="C44" i="3"/>
  <c r="B44" i="3"/>
  <c r="F44" i="2" s="1"/>
  <c r="B44" i="2" s="1"/>
  <c r="I43" i="3"/>
  <c r="E43" i="3"/>
  <c r="I43" i="2" s="1"/>
  <c r="D43" i="3"/>
  <c r="C43" i="3"/>
  <c r="B43" i="3"/>
  <c r="U42" i="3"/>
  <c r="I42" i="3"/>
  <c r="D42" i="3"/>
  <c r="E42" i="3" s="1"/>
  <c r="I42" i="2" s="1"/>
  <c r="C42" i="3"/>
  <c r="B42" i="3"/>
  <c r="D41" i="3"/>
  <c r="C41" i="3"/>
  <c r="B41" i="3"/>
  <c r="F41" i="2" s="1"/>
  <c r="U40" i="3"/>
  <c r="I40" i="3"/>
  <c r="E40" i="3"/>
  <c r="I40" i="2" s="1"/>
  <c r="D40" i="3"/>
  <c r="H40" i="2" s="1"/>
  <c r="C40" i="3"/>
  <c r="B40" i="3"/>
  <c r="D39" i="3"/>
  <c r="C39" i="3"/>
  <c r="G39" i="2" s="1"/>
  <c r="B39" i="3"/>
  <c r="I38" i="3"/>
  <c r="E38" i="3"/>
  <c r="I38" i="2" s="1"/>
  <c r="D38" i="3"/>
  <c r="H38" i="2" s="1"/>
  <c r="C38" i="3"/>
  <c r="B38" i="3"/>
  <c r="I37" i="3"/>
  <c r="D37" i="3"/>
  <c r="C37" i="3"/>
  <c r="G37" i="2" s="1"/>
  <c r="B37" i="3"/>
  <c r="F37" i="2" s="1"/>
  <c r="I36" i="3"/>
  <c r="D36" i="3"/>
  <c r="C36" i="3"/>
  <c r="E36" i="3" s="1"/>
  <c r="I36" i="2" s="1"/>
  <c r="B36" i="3"/>
  <c r="I35" i="3"/>
  <c r="D35" i="3"/>
  <c r="H35" i="2" s="1"/>
  <c r="C35" i="3"/>
  <c r="E35" i="3" s="1"/>
  <c r="I35" i="2" s="1"/>
  <c r="B35" i="3"/>
  <c r="I34" i="3"/>
  <c r="D34" i="3"/>
  <c r="C34" i="3"/>
  <c r="B34" i="3"/>
  <c r="U33" i="3"/>
  <c r="I33" i="3"/>
  <c r="D33" i="3"/>
  <c r="C33" i="3"/>
  <c r="E33" i="3" s="1"/>
  <c r="B33" i="3"/>
  <c r="I32" i="3"/>
  <c r="E32" i="3"/>
  <c r="I32" i="2" s="1"/>
  <c r="D32" i="3"/>
  <c r="H32" i="2" s="1"/>
  <c r="C32" i="3"/>
  <c r="G32" i="2" s="1"/>
  <c r="B32" i="3"/>
  <c r="I31" i="3"/>
  <c r="D31" i="3"/>
  <c r="E31" i="3" s="1"/>
  <c r="C31" i="3"/>
  <c r="B31" i="3"/>
  <c r="I30" i="3"/>
  <c r="E30" i="3"/>
  <c r="D30" i="3"/>
  <c r="C30" i="3"/>
  <c r="B30" i="3"/>
  <c r="I29" i="3"/>
  <c r="D29" i="3"/>
  <c r="C29" i="3"/>
  <c r="E29" i="3" s="1"/>
  <c r="B29" i="3"/>
  <c r="F29" i="2" s="1"/>
  <c r="U28" i="3"/>
  <c r="I28" i="3"/>
  <c r="D28" i="3"/>
  <c r="E28" i="3" s="1"/>
  <c r="I28" i="2" s="1"/>
  <c r="C28" i="3"/>
  <c r="B28" i="3"/>
  <c r="I27" i="3"/>
  <c r="E27" i="3"/>
  <c r="D27" i="3"/>
  <c r="C27" i="3"/>
  <c r="B27" i="3"/>
  <c r="U26" i="3"/>
  <c r="I26" i="3"/>
  <c r="D26" i="3"/>
  <c r="C26" i="3"/>
  <c r="E26" i="3" s="1"/>
  <c r="I26" i="2" s="1"/>
  <c r="B26" i="3"/>
  <c r="U25" i="3"/>
  <c r="I25" i="3"/>
  <c r="E25" i="3"/>
  <c r="D25" i="3"/>
  <c r="C25" i="3"/>
  <c r="B25" i="3"/>
  <c r="U24" i="3"/>
  <c r="I24" i="3"/>
  <c r="D24" i="3"/>
  <c r="C24" i="3"/>
  <c r="E24" i="3" s="1"/>
  <c r="B24" i="3"/>
  <c r="I23" i="3"/>
  <c r="D23" i="3"/>
  <c r="E23" i="3" s="1"/>
  <c r="C23" i="3"/>
  <c r="B23" i="3"/>
  <c r="I22" i="3"/>
  <c r="D22" i="3"/>
  <c r="C22" i="3"/>
  <c r="B22" i="3"/>
  <c r="U21" i="3"/>
  <c r="I21" i="3"/>
  <c r="D21" i="3"/>
  <c r="C21" i="3"/>
  <c r="E21" i="3" s="1"/>
  <c r="B21" i="3"/>
  <c r="I20" i="3"/>
  <c r="E20" i="3"/>
  <c r="D20" i="3"/>
  <c r="C20" i="3"/>
  <c r="B20" i="3"/>
  <c r="U19" i="3"/>
  <c r="I19" i="3"/>
  <c r="D19" i="3"/>
  <c r="C19" i="3"/>
  <c r="E19" i="3" s="1"/>
  <c r="I19" i="2" s="1"/>
  <c r="B19" i="3"/>
  <c r="F19" i="2" s="1"/>
  <c r="U18" i="3"/>
  <c r="I18" i="3"/>
  <c r="D18" i="3"/>
  <c r="E18" i="3" s="1"/>
  <c r="C18" i="3"/>
  <c r="B18" i="3"/>
  <c r="F18" i="2" s="1"/>
  <c r="B18" i="2" s="1"/>
  <c r="U17" i="3"/>
  <c r="I17" i="3"/>
  <c r="D17" i="3"/>
  <c r="C17" i="3"/>
  <c r="E17" i="3" s="1"/>
  <c r="B17" i="3"/>
  <c r="I16" i="3"/>
  <c r="E16" i="3"/>
  <c r="I16" i="2" s="1"/>
  <c r="D16" i="3"/>
  <c r="C16" i="3"/>
  <c r="G16" i="2" s="1"/>
  <c r="B16" i="3"/>
  <c r="I15" i="3"/>
  <c r="D15" i="3"/>
  <c r="E15" i="3" s="1"/>
  <c r="C15" i="3"/>
  <c r="B15" i="3"/>
  <c r="I14" i="3"/>
  <c r="E14" i="3"/>
  <c r="D14" i="3"/>
  <c r="C14" i="3"/>
  <c r="B14" i="3"/>
  <c r="I13" i="3"/>
  <c r="D13" i="3"/>
  <c r="C13" i="3"/>
  <c r="E13" i="3" s="1"/>
  <c r="B13" i="3"/>
  <c r="F13" i="2" s="1"/>
  <c r="D12" i="3"/>
  <c r="C12" i="3"/>
  <c r="B12" i="3"/>
  <c r="I11" i="3"/>
  <c r="D11" i="3"/>
  <c r="C11" i="3"/>
  <c r="E11" i="3" s="1"/>
  <c r="B11" i="3"/>
  <c r="I10" i="3"/>
  <c r="D10" i="3"/>
  <c r="C10" i="3"/>
  <c r="E10" i="3" s="1"/>
  <c r="B10" i="3"/>
  <c r="I9" i="3"/>
  <c r="D9" i="3"/>
  <c r="E9" i="3" s="1"/>
  <c r="C9" i="3"/>
  <c r="B9" i="3"/>
  <c r="U8" i="3"/>
  <c r="I8" i="3"/>
  <c r="D8" i="3"/>
  <c r="H8" i="2" s="1"/>
  <c r="C8" i="3"/>
  <c r="B8" i="3"/>
  <c r="T7" i="3"/>
  <c r="S7" i="3"/>
  <c r="U7" i="3" s="1"/>
  <c r="R7" i="3"/>
  <c r="P7" i="3"/>
  <c r="O7" i="3"/>
  <c r="N7" i="3"/>
  <c r="L7" i="3"/>
  <c r="K7" i="3"/>
  <c r="J7" i="3"/>
  <c r="H7" i="3"/>
  <c r="I7" i="3" s="1"/>
  <c r="G7" i="3"/>
  <c r="F7" i="3"/>
  <c r="R52" i="2"/>
  <c r="K51" i="2"/>
  <c r="C51" i="2" s="1"/>
  <c r="J51" i="2"/>
  <c r="B51" i="2" s="1"/>
  <c r="D51" i="2"/>
  <c r="T50" i="2"/>
  <c r="S50" i="2"/>
  <c r="R50" i="2"/>
  <c r="P50" i="2"/>
  <c r="Q50" i="2" s="1"/>
  <c r="O50" i="2"/>
  <c r="J50" i="2"/>
  <c r="G50" i="2"/>
  <c r="T49" i="2"/>
  <c r="R49" i="2"/>
  <c r="P49" i="2"/>
  <c r="O49" i="2"/>
  <c r="C49" i="2" s="1"/>
  <c r="N49" i="2"/>
  <c r="L49" i="2"/>
  <c r="H49" i="2"/>
  <c r="G49" i="2"/>
  <c r="F49" i="2"/>
  <c r="D49" i="2"/>
  <c r="T48" i="2"/>
  <c r="R48" i="2"/>
  <c r="P48" i="2"/>
  <c r="O48" i="2"/>
  <c r="N48" i="2"/>
  <c r="L48" i="2"/>
  <c r="J48" i="2"/>
  <c r="H48" i="2"/>
  <c r="F48" i="2"/>
  <c r="T47" i="2"/>
  <c r="S47" i="2"/>
  <c r="R47" i="2"/>
  <c r="O47" i="2"/>
  <c r="N47" i="2"/>
  <c r="N46" i="2" s="1"/>
  <c r="L47" i="2"/>
  <c r="K47" i="2"/>
  <c r="J47" i="2"/>
  <c r="J46" i="2" s="1"/>
  <c r="G47" i="2"/>
  <c r="F47" i="2"/>
  <c r="T45" i="2"/>
  <c r="S45" i="2"/>
  <c r="R45" i="2"/>
  <c r="P45" i="2"/>
  <c r="Q45" i="2" s="1"/>
  <c r="N45" i="2"/>
  <c r="L45" i="2"/>
  <c r="K45" i="2"/>
  <c r="I45" i="2"/>
  <c r="F45" i="2"/>
  <c r="T44" i="2"/>
  <c r="S44" i="2"/>
  <c r="R44" i="2"/>
  <c r="P44" i="2"/>
  <c r="N44" i="2"/>
  <c r="L44" i="2"/>
  <c r="J44" i="2"/>
  <c r="G44" i="2"/>
  <c r="R43" i="2"/>
  <c r="P43" i="2"/>
  <c r="Q43" i="2" s="1"/>
  <c r="O43" i="2"/>
  <c r="N43" i="2"/>
  <c r="L43" i="2"/>
  <c r="K43" i="2"/>
  <c r="J43" i="2"/>
  <c r="H43" i="2"/>
  <c r="G43" i="2"/>
  <c r="F43" i="2"/>
  <c r="B43" i="2" s="1"/>
  <c r="S42" i="2"/>
  <c r="R42" i="2"/>
  <c r="P42" i="2"/>
  <c r="N42" i="2"/>
  <c r="J42" i="2"/>
  <c r="G42" i="2"/>
  <c r="F42" i="2"/>
  <c r="S41" i="2"/>
  <c r="R41" i="2"/>
  <c r="L41" i="2"/>
  <c r="J41" i="2"/>
  <c r="I41" i="2"/>
  <c r="H41" i="2"/>
  <c r="G41" i="2"/>
  <c r="B41" i="2"/>
  <c r="S40" i="2"/>
  <c r="R40" i="2"/>
  <c r="O40" i="2"/>
  <c r="L40" i="2"/>
  <c r="M40" i="2" s="1"/>
  <c r="J40" i="2"/>
  <c r="G40" i="2"/>
  <c r="F40" i="2"/>
  <c r="B40" i="2" s="1"/>
  <c r="U39" i="2"/>
  <c r="T39" i="2"/>
  <c r="S39" i="2"/>
  <c r="R39" i="2"/>
  <c r="P39" i="2"/>
  <c r="Q39" i="2" s="1"/>
  <c r="O39" i="2"/>
  <c r="L39" i="2"/>
  <c r="M39" i="2" s="1"/>
  <c r="K39" i="2"/>
  <c r="J39" i="2"/>
  <c r="I39" i="2"/>
  <c r="H39" i="2"/>
  <c r="F39" i="2"/>
  <c r="C39" i="2"/>
  <c r="R38" i="2"/>
  <c r="O38" i="2"/>
  <c r="Q38" i="2" s="1"/>
  <c r="N38" i="2"/>
  <c r="J38" i="2"/>
  <c r="G38" i="2"/>
  <c r="F38" i="2"/>
  <c r="T37" i="2"/>
  <c r="U37" i="2" s="1"/>
  <c r="S37" i="2"/>
  <c r="R37" i="2"/>
  <c r="P37" i="2"/>
  <c r="Q37" i="2" s="1"/>
  <c r="O37" i="2"/>
  <c r="N37" i="2"/>
  <c r="L37" i="2"/>
  <c r="M37" i="2" s="1"/>
  <c r="K37" i="2"/>
  <c r="J37" i="2"/>
  <c r="H37" i="2"/>
  <c r="R36" i="2"/>
  <c r="O36" i="2"/>
  <c r="N36" i="2"/>
  <c r="K36" i="2"/>
  <c r="J36" i="2"/>
  <c r="H36" i="2"/>
  <c r="G36" i="2"/>
  <c r="F36" i="2"/>
  <c r="T35" i="2"/>
  <c r="U35" i="2" s="1"/>
  <c r="S35" i="2"/>
  <c r="R35" i="2"/>
  <c r="P35" i="2"/>
  <c r="Q35" i="2" s="1"/>
  <c r="N35" i="2"/>
  <c r="L35" i="2"/>
  <c r="M35" i="2" s="1"/>
  <c r="K35" i="2"/>
  <c r="J35" i="2"/>
  <c r="G35" i="2"/>
  <c r="F35" i="2"/>
  <c r="C35" i="2"/>
  <c r="T34" i="2"/>
  <c r="S34" i="2"/>
  <c r="R34" i="2"/>
  <c r="P34" i="2"/>
  <c r="O34" i="2"/>
  <c r="Q34" i="2" s="1"/>
  <c r="N34" i="2"/>
  <c r="K34" i="2"/>
  <c r="J34" i="2"/>
  <c r="G34" i="2"/>
  <c r="F34" i="2"/>
  <c r="S33" i="2"/>
  <c r="R33" i="2"/>
  <c r="P33" i="2"/>
  <c r="O33" i="2"/>
  <c r="Q33" i="2" s="1"/>
  <c r="N33" i="2"/>
  <c r="L33" i="2"/>
  <c r="J33" i="2"/>
  <c r="B33" i="2" s="1"/>
  <c r="I33" i="2"/>
  <c r="H33" i="2"/>
  <c r="G33" i="2"/>
  <c r="F33" i="2"/>
  <c r="T32" i="2"/>
  <c r="R32" i="2"/>
  <c r="P32" i="2"/>
  <c r="O32" i="2"/>
  <c r="N32" i="2"/>
  <c r="K32" i="2"/>
  <c r="J32" i="2"/>
  <c r="F32" i="2"/>
  <c r="T31" i="2"/>
  <c r="U31" i="2" s="1"/>
  <c r="S31" i="2"/>
  <c r="R31" i="2"/>
  <c r="P31" i="2"/>
  <c r="N31" i="2"/>
  <c r="L31" i="2"/>
  <c r="J31" i="2"/>
  <c r="I31" i="2"/>
  <c r="H31" i="2"/>
  <c r="G31" i="2"/>
  <c r="F31" i="2"/>
  <c r="T30" i="2"/>
  <c r="S30" i="2"/>
  <c r="R30" i="2"/>
  <c r="O30" i="2"/>
  <c r="L30" i="2"/>
  <c r="K30" i="2"/>
  <c r="C30" i="2" s="1"/>
  <c r="J30" i="2"/>
  <c r="I30" i="2"/>
  <c r="H30" i="2"/>
  <c r="G30" i="2"/>
  <c r="F30" i="2"/>
  <c r="T29" i="2"/>
  <c r="U29" i="2" s="1"/>
  <c r="R29" i="2"/>
  <c r="P29" i="2"/>
  <c r="N29" i="2"/>
  <c r="L29" i="2"/>
  <c r="M29" i="2" s="1"/>
  <c r="J29" i="2"/>
  <c r="I29" i="2"/>
  <c r="H29" i="2"/>
  <c r="G29" i="2"/>
  <c r="T28" i="2"/>
  <c r="R28" i="2"/>
  <c r="P28" i="2"/>
  <c r="L28" i="2"/>
  <c r="K28" i="2"/>
  <c r="H28" i="2"/>
  <c r="G28" i="2"/>
  <c r="F28" i="2"/>
  <c r="T27" i="2"/>
  <c r="U27" i="2" s="1"/>
  <c r="S27" i="2"/>
  <c r="R27" i="2"/>
  <c r="P27" i="2"/>
  <c r="O27" i="2"/>
  <c r="N27" i="2"/>
  <c r="L27" i="2"/>
  <c r="K27" i="2"/>
  <c r="I27" i="2"/>
  <c r="H27" i="2"/>
  <c r="G27" i="2"/>
  <c r="F27" i="2"/>
  <c r="T26" i="2"/>
  <c r="S26" i="2"/>
  <c r="R26" i="2"/>
  <c r="P26" i="2"/>
  <c r="O26" i="2"/>
  <c r="K26" i="2"/>
  <c r="J26" i="2"/>
  <c r="H26" i="2"/>
  <c r="F26" i="2"/>
  <c r="T25" i="2"/>
  <c r="S25" i="2"/>
  <c r="R25" i="2"/>
  <c r="P25" i="2"/>
  <c r="Q25" i="2" s="1"/>
  <c r="O25" i="2"/>
  <c r="N25" i="2"/>
  <c r="L25" i="2"/>
  <c r="J25" i="2"/>
  <c r="I25" i="2"/>
  <c r="H25" i="2"/>
  <c r="G25" i="2"/>
  <c r="F25" i="2"/>
  <c r="B25" i="2" s="1"/>
  <c r="T24" i="2"/>
  <c r="U24" i="2" s="1"/>
  <c r="S24" i="2"/>
  <c r="R24" i="2"/>
  <c r="P24" i="2"/>
  <c r="O24" i="2"/>
  <c r="N24" i="2"/>
  <c r="L24" i="2"/>
  <c r="I24" i="2"/>
  <c r="H24" i="2"/>
  <c r="F24" i="2"/>
  <c r="R23" i="2"/>
  <c r="P23" i="2"/>
  <c r="O23" i="2"/>
  <c r="N23" i="2"/>
  <c r="M23" i="2"/>
  <c r="L23" i="2"/>
  <c r="K23" i="2"/>
  <c r="J23" i="2"/>
  <c r="I23" i="2"/>
  <c r="H23" i="2"/>
  <c r="G23" i="2"/>
  <c r="F23" i="2"/>
  <c r="B23" i="2" s="1"/>
  <c r="T22" i="2"/>
  <c r="U22" i="2" s="1"/>
  <c r="S22" i="2"/>
  <c r="R22" i="2"/>
  <c r="P22" i="2"/>
  <c r="O22" i="2"/>
  <c r="N22" i="2"/>
  <c r="L22" i="2"/>
  <c r="K22" i="2"/>
  <c r="H22" i="2"/>
  <c r="D22" i="2" s="1"/>
  <c r="F22" i="2"/>
  <c r="S21" i="2"/>
  <c r="R21" i="2"/>
  <c r="P21" i="2"/>
  <c r="O21" i="2"/>
  <c r="N21" i="2"/>
  <c r="L21" i="2"/>
  <c r="K21" i="2"/>
  <c r="J21" i="2"/>
  <c r="I21" i="2"/>
  <c r="H21" i="2"/>
  <c r="F21" i="2"/>
  <c r="S20" i="2"/>
  <c r="R20" i="2"/>
  <c r="P20" i="2"/>
  <c r="O20" i="2"/>
  <c r="N20" i="2"/>
  <c r="L20" i="2"/>
  <c r="M20" i="2" s="1"/>
  <c r="K20" i="2"/>
  <c r="J20" i="2"/>
  <c r="B20" i="2" s="1"/>
  <c r="I20" i="2"/>
  <c r="H20" i="2"/>
  <c r="G20" i="2"/>
  <c r="C20" i="2" s="1"/>
  <c r="F20" i="2"/>
  <c r="T19" i="2"/>
  <c r="S19" i="2"/>
  <c r="R19" i="2"/>
  <c r="P19" i="2"/>
  <c r="Q19" i="2" s="1"/>
  <c r="O19" i="2"/>
  <c r="N19" i="2"/>
  <c r="L19" i="2"/>
  <c r="K19" i="2"/>
  <c r="H19" i="2"/>
  <c r="T18" i="2"/>
  <c r="S18" i="2"/>
  <c r="R18" i="2"/>
  <c r="N18" i="2"/>
  <c r="L18" i="2"/>
  <c r="M18" i="2" s="1"/>
  <c r="K18" i="2"/>
  <c r="J18" i="2"/>
  <c r="I18" i="2"/>
  <c r="H18" i="2"/>
  <c r="G18" i="2"/>
  <c r="T17" i="2"/>
  <c r="U17" i="2" s="1"/>
  <c r="R17" i="2"/>
  <c r="P17" i="2"/>
  <c r="Q17" i="2" s="1"/>
  <c r="O17" i="2"/>
  <c r="N17" i="2"/>
  <c r="K17" i="2"/>
  <c r="I17" i="2"/>
  <c r="H17" i="2"/>
  <c r="G17" i="2"/>
  <c r="F17" i="2"/>
  <c r="T16" i="2"/>
  <c r="S16" i="2"/>
  <c r="R16" i="2"/>
  <c r="P16" i="2"/>
  <c r="Q16" i="2" s="1"/>
  <c r="O16" i="2"/>
  <c r="N16" i="2"/>
  <c r="L16" i="2"/>
  <c r="J16" i="2"/>
  <c r="H16" i="2"/>
  <c r="F16" i="2"/>
  <c r="T15" i="2"/>
  <c r="U15" i="2" s="1"/>
  <c r="S15" i="2"/>
  <c r="R15" i="2"/>
  <c r="P15" i="2"/>
  <c r="O15" i="2"/>
  <c r="N15" i="2"/>
  <c r="L15" i="2"/>
  <c r="M15" i="2" s="1"/>
  <c r="K15" i="2"/>
  <c r="J15" i="2"/>
  <c r="I15" i="2"/>
  <c r="H15" i="2"/>
  <c r="G15" i="2"/>
  <c r="F15" i="2"/>
  <c r="B15" i="2" s="1"/>
  <c r="T14" i="2"/>
  <c r="U14" i="2" s="1"/>
  <c r="S14" i="2"/>
  <c r="R14" i="2"/>
  <c r="P14" i="2"/>
  <c r="O14" i="2"/>
  <c r="N14" i="2"/>
  <c r="L14" i="2"/>
  <c r="M14" i="2" s="1"/>
  <c r="J14" i="2"/>
  <c r="B14" i="2" s="1"/>
  <c r="I14" i="2"/>
  <c r="H14" i="2"/>
  <c r="G14" i="2"/>
  <c r="F14" i="2"/>
  <c r="T13" i="2"/>
  <c r="S13" i="2"/>
  <c r="R13" i="2"/>
  <c r="P13" i="2"/>
  <c r="Q13" i="2" s="1"/>
  <c r="O13" i="2"/>
  <c r="N13" i="2"/>
  <c r="L13" i="2"/>
  <c r="K13" i="2"/>
  <c r="I13" i="2"/>
  <c r="H13" i="2"/>
  <c r="G13" i="2"/>
  <c r="C13" i="2" s="1"/>
  <c r="T12" i="2"/>
  <c r="U12" i="2" s="1"/>
  <c r="S12" i="2"/>
  <c r="R12" i="2"/>
  <c r="P12" i="2"/>
  <c r="Q12" i="2" s="1"/>
  <c r="O12" i="2"/>
  <c r="N12" i="2"/>
  <c r="L12" i="2"/>
  <c r="K12" i="2"/>
  <c r="C12" i="2" s="1"/>
  <c r="J12" i="2"/>
  <c r="I12" i="2"/>
  <c r="H12" i="2"/>
  <c r="G12" i="2"/>
  <c r="F12" i="2"/>
  <c r="B12" i="2"/>
  <c r="U11" i="2"/>
  <c r="T11" i="2"/>
  <c r="S11" i="2"/>
  <c r="R11" i="2"/>
  <c r="P11" i="2"/>
  <c r="O11" i="2"/>
  <c r="N11" i="2"/>
  <c r="L11" i="2"/>
  <c r="M11" i="2" s="1"/>
  <c r="K11" i="2"/>
  <c r="J11" i="2"/>
  <c r="I11" i="2"/>
  <c r="H11" i="2"/>
  <c r="G11" i="2"/>
  <c r="C11" i="2" s="1"/>
  <c r="F11" i="2"/>
  <c r="B11" i="2" s="1"/>
  <c r="T10" i="2"/>
  <c r="S10" i="2"/>
  <c r="R10" i="2"/>
  <c r="P10" i="2"/>
  <c r="O10" i="2"/>
  <c r="N10" i="2"/>
  <c r="L10" i="2"/>
  <c r="K10" i="2"/>
  <c r="J10" i="2"/>
  <c r="B10" i="2" s="1"/>
  <c r="I10" i="2"/>
  <c r="H10" i="2"/>
  <c r="F10" i="2"/>
  <c r="R9" i="2"/>
  <c r="P9" i="2"/>
  <c r="N9" i="2"/>
  <c r="J9" i="2"/>
  <c r="I9" i="2"/>
  <c r="H9" i="2"/>
  <c r="G9" i="2"/>
  <c r="F9" i="2"/>
  <c r="T8" i="2"/>
  <c r="U8" i="2" s="1"/>
  <c r="S8" i="2"/>
  <c r="R8" i="2"/>
  <c r="P8" i="2"/>
  <c r="O8" i="2"/>
  <c r="N8" i="2"/>
  <c r="L8" i="2"/>
  <c r="K8" i="2"/>
  <c r="M8" i="2" s="1"/>
  <c r="J8" i="2"/>
  <c r="F8" i="2"/>
  <c r="D72" i="1"/>
  <c r="F64" i="1"/>
  <c r="E64" i="1"/>
  <c r="D64" i="1"/>
  <c r="F38" i="1"/>
  <c r="E38" i="1"/>
  <c r="D38" i="1"/>
  <c r="F11" i="1"/>
  <c r="F72" i="1" s="1"/>
  <c r="E11" i="1"/>
  <c r="E72" i="1" s="1"/>
  <c r="D11" i="1"/>
  <c r="F6" i="1"/>
  <c r="E6" i="1"/>
  <c r="D6" i="1"/>
  <c r="D15" i="2" l="1"/>
  <c r="U44" i="2"/>
  <c r="Q49" i="2"/>
  <c r="B24" i="2"/>
  <c r="B26" i="2"/>
  <c r="C43" i="2"/>
  <c r="M10" i="2"/>
  <c r="U13" i="2"/>
  <c r="D16" i="2"/>
  <c r="Q23" i="2"/>
  <c r="B45" i="2"/>
  <c r="Q11" i="2"/>
  <c r="D14" i="2"/>
  <c r="E14" i="2" s="1"/>
  <c r="B16" i="2"/>
  <c r="U19" i="2"/>
  <c r="B21" i="2"/>
  <c r="U26" i="2"/>
  <c r="N7" i="2"/>
  <c r="M13" i="2"/>
  <c r="Q14" i="2"/>
  <c r="Q15" i="2"/>
  <c r="M19" i="2"/>
  <c r="Q22" i="2"/>
  <c r="M25" i="2"/>
  <c r="B27" i="2"/>
  <c r="C45" i="2"/>
  <c r="O46" i="2"/>
  <c r="C50" i="2"/>
  <c r="Q20" i="2"/>
  <c r="B13" i="2"/>
  <c r="B37" i="2"/>
  <c r="R7" i="2"/>
  <c r="D13" i="2"/>
  <c r="E13" i="2" s="1"/>
  <c r="D19" i="2"/>
  <c r="M22" i="2"/>
  <c r="B35" i="2"/>
  <c r="D45" i="2"/>
  <c r="E45" i="2" s="1"/>
  <c r="B48" i="2"/>
  <c r="B49" i="2"/>
  <c r="J7" i="2"/>
  <c r="U16" i="2"/>
  <c r="C18" i="2"/>
  <c r="U25" i="2"/>
  <c r="D29" i="2"/>
  <c r="B42" i="2"/>
  <c r="D35" i="2"/>
  <c r="E35" i="2" s="1"/>
  <c r="D11" i="2"/>
  <c r="E11" i="2" s="1"/>
  <c r="C15" i="2"/>
  <c r="Q21" i="2"/>
  <c r="D28" i="2"/>
  <c r="D39" i="2"/>
  <c r="M28" i="2"/>
  <c r="Q31" i="2"/>
  <c r="B32" i="2"/>
  <c r="B38" i="2"/>
  <c r="B47" i="2"/>
  <c r="B46" i="2" s="1"/>
  <c r="S46" i="2"/>
  <c r="B29" i="2"/>
  <c r="C14" i="2"/>
  <c r="Q8" i="2"/>
  <c r="U10" i="2"/>
  <c r="M12" i="2"/>
  <c r="U18" i="2"/>
  <c r="M21" i="2"/>
  <c r="Q26" i="2"/>
  <c r="M27" i="2"/>
  <c r="B30" i="2"/>
  <c r="Q24" i="2"/>
  <c r="D10" i="2"/>
  <c r="Q32" i="2"/>
  <c r="U34" i="2"/>
  <c r="B36" i="2"/>
  <c r="D37" i="2"/>
  <c r="B50" i="2"/>
  <c r="B22" i="2"/>
  <c r="E22" i="2"/>
  <c r="D21" i="2"/>
  <c r="D8" i="2"/>
  <c r="C29" i="2"/>
  <c r="P47" i="2"/>
  <c r="E50" i="5"/>
  <c r="D49" i="5"/>
  <c r="E49" i="5" s="1"/>
  <c r="T33" i="2"/>
  <c r="U33" i="2" s="1"/>
  <c r="E33" i="6"/>
  <c r="B8" i="2"/>
  <c r="B17" i="2"/>
  <c r="D24" i="2"/>
  <c r="D25" i="2"/>
  <c r="D27" i="2"/>
  <c r="T46" i="2"/>
  <c r="U46" i="2" s="1"/>
  <c r="U47" i="2"/>
  <c r="B8" i="4"/>
  <c r="AW49" i="5"/>
  <c r="E21" i="6"/>
  <c r="E23" i="6"/>
  <c r="E28" i="6"/>
  <c r="T43" i="2"/>
  <c r="E43" i="6"/>
  <c r="T9" i="2"/>
  <c r="Q10" i="2"/>
  <c r="C17" i="2"/>
  <c r="P18" i="2"/>
  <c r="G19" i="2"/>
  <c r="C19" i="2" s="1"/>
  <c r="E19" i="2" s="1"/>
  <c r="T20" i="2"/>
  <c r="C23" i="2"/>
  <c r="L26" i="2"/>
  <c r="U30" i="2"/>
  <c r="H42" i="2"/>
  <c r="F46" i="2"/>
  <c r="D7" i="3"/>
  <c r="D10" i="5"/>
  <c r="E10" i="5" s="1"/>
  <c r="E13" i="5"/>
  <c r="E32" i="5"/>
  <c r="E45" i="5"/>
  <c r="C7" i="6"/>
  <c r="S9" i="2"/>
  <c r="S7" i="2" s="1"/>
  <c r="I52" i="6"/>
  <c r="D52" i="6"/>
  <c r="Q29" i="2"/>
  <c r="L38" i="2"/>
  <c r="M38" i="2" s="1"/>
  <c r="E39" i="4"/>
  <c r="D48" i="2"/>
  <c r="H46" i="2"/>
  <c r="O28" i="2"/>
  <c r="C28" i="2" s="1"/>
  <c r="E28" i="2" s="1"/>
  <c r="E31" i="5"/>
  <c r="K16" i="2"/>
  <c r="M16" i="2" s="1"/>
  <c r="Q27" i="2"/>
  <c r="C36" i="2"/>
  <c r="C37" i="2"/>
  <c r="E37" i="2" s="1"/>
  <c r="AO8" i="4"/>
  <c r="L34" i="2"/>
  <c r="M34" i="2" s="1"/>
  <c r="E35" i="4"/>
  <c r="C47" i="4"/>
  <c r="BA49" i="5"/>
  <c r="AF7" i="6"/>
  <c r="E38" i="4"/>
  <c r="E43" i="4"/>
  <c r="K44" i="2"/>
  <c r="C44" i="2" s="1"/>
  <c r="E45" i="4"/>
  <c r="E51" i="4"/>
  <c r="L50" i="2"/>
  <c r="M50" i="2" s="1"/>
  <c r="Q36" i="2"/>
  <c r="E47" i="5"/>
  <c r="Y55" i="5"/>
  <c r="AS55" i="5"/>
  <c r="T42" i="2"/>
  <c r="U42" i="2" s="1"/>
  <c r="E42" i="6"/>
  <c r="D12" i="2"/>
  <c r="E12" i="2" s="1"/>
  <c r="B31" i="2"/>
  <c r="E49" i="2"/>
  <c r="BI8" i="4"/>
  <c r="C53" i="4"/>
  <c r="K52" i="2" s="1"/>
  <c r="F7" i="2"/>
  <c r="O9" i="2"/>
  <c r="L17" i="2"/>
  <c r="M17" i="2" s="1"/>
  <c r="P30" i="2"/>
  <c r="Q30" i="2" s="1"/>
  <c r="K33" i="2"/>
  <c r="M33" i="2" s="1"/>
  <c r="Q42" i="2"/>
  <c r="K41" i="2"/>
  <c r="E42" i="4"/>
  <c r="E26" i="5"/>
  <c r="E39" i="5"/>
  <c r="Y49" i="5"/>
  <c r="AS49" i="5"/>
  <c r="D7" i="6"/>
  <c r="E8" i="6"/>
  <c r="T38" i="2"/>
  <c r="U38" i="2" s="1"/>
  <c r="E38" i="6"/>
  <c r="T40" i="2"/>
  <c r="U40" i="2" s="1"/>
  <c r="E40" i="6"/>
  <c r="C7" i="3"/>
  <c r="E7" i="3" s="1"/>
  <c r="E8" i="3"/>
  <c r="I8" i="2" s="1"/>
  <c r="G8" i="2"/>
  <c r="D8" i="4"/>
  <c r="E10" i="4"/>
  <c r="E33" i="4"/>
  <c r="L32" i="2"/>
  <c r="L9" i="2"/>
  <c r="G52" i="2"/>
  <c r="C52" i="2" s="1"/>
  <c r="E52" i="3"/>
  <c r="I52" i="2" s="1"/>
  <c r="M55" i="5"/>
  <c r="D55" i="5"/>
  <c r="C25" i="2"/>
  <c r="C27" i="2"/>
  <c r="M30" i="2"/>
  <c r="M45" i="2"/>
  <c r="I8" i="4"/>
  <c r="M49" i="5"/>
  <c r="U28" i="2"/>
  <c r="C31" i="2"/>
  <c r="S32" i="2"/>
  <c r="U32" i="2" s="1"/>
  <c r="B9" i="2"/>
  <c r="T23" i="2"/>
  <c r="U23" i="2" s="1"/>
  <c r="K24" i="2"/>
  <c r="M24" i="2" s="1"/>
  <c r="D31" i="2"/>
  <c r="E31" i="2" s="1"/>
  <c r="B34" i="2"/>
  <c r="E37" i="3"/>
  <c r="I37" i="2" s="1"/>
  <c r="E50" i="3"/>
  <c r="I50" i="2" s="1"/>
  <c r="H50" i="2"/>
  <c r="D50" i="2" s="1"/>
  <c r="G21" i="2"/>
  <c r="C21" i="2" s="1"/>
  <c r="C34" i="2"/>
  <c r="E39" i="2"/>
  <c r="H44" i="2"/>
  <c r="D44" i="2" s="1"/>
  <c r="C47" i="2"/>
  <c r="R46" i="2"/>
  <c r="B19" i="2"/>
  <c r="G22" i="2"/>
  <c r="C22" i="2" s="1"/>
  <c r="E22" i="3"/>
  <c r="I22" i="2" s="1"/>
  <c r="C8" i="4"/>
  <c r="K9" i="2"/>
  <c r="B28" i="2"/>
  <c r="E30" i="4"/>
  <c r="D53" i="4"/>
  <c r="BQ53" i="4"/>
  <c r="CW53" i="4"/>
  <c r="E34" i="5"/>
  <c r="Y7" i="6"/>
  <c r="T36" i="2"/>
  <c r="U36" i="2" s="1"/>
  <c r="E36" i="6"/>
  <c r="M48" i="2"/>
  <c r="Q8" i="4"/>
  <c r="M42" i="2"/>
  <c r="B47" i="4"/>
  <c r="E49" i="4"/>
  <c r="AS53" i="4"/>
  <c r="BY53" i="4"/>
  <c r="E12" i="5"/>
  <c r="E24" i="5"/>
  <c r="E43" i="5"/>
  <c r="P40" i="2"/>
  <c r="Q40" i="2" s="1"/>
  <c r="AO49" i="5"/>
  <c r="AO55" i="5"/>
  <c r="M46" i="6"/>
  <c r="E47" i="6"/>
  <c r="E34" i="3"/>
  <c r="I34" i="2" s="1"/>
  <c r="H34" i="2"/>
  <c r="BA8" i="4"/>
  <c r="E15" i="4"/>
  <c r="E32" i="4"/>
  <c r="E14" i="5"/>
  <c r="E37" i="5"/>
  <c r="Q49" i="5"/>
  <c r="Q55" i="5"/>
  <c r="E17" i="6"/>
  <c r="E22" i="6"/>
  <c r="E29" i="6"/>
  <c r="Q52" i="6"/>
  <c r="C40" i="2"/>
  <c r="Q44" i="2"/>
  <c r="U45" i="2"/>
  <c r="K46" i="2"/>
  <c r="E48" i="3"/>
  <c r="I48" i="2" s="1"/>
  <c r="C46" i="3"/>
  <c r="E46" i="3" s="1"/>
  <c r="AG8" i="4"/>
  <c r="D47" i="4"/>
  <c r="E50" i="4"/>
  <c r="BI53" i="4"/>
  <c r="CO53" i="4"/>
  <c r="B10" i="5"/>
  <c r="I49" i="5"/>
  <c r="E51" i="5"/>
  <c r="I55" i="5"/>
  <c r="B55" i="5"/>
  <c r="N52" i="2" s="1"/>
  <c r="B52" i="2" s="1"/>
  <c r="Q7" i="6"/>
  <c r="E34" i="6"/>
  <c r="Q48" i="2"/>
  <c r="G10" i="2"/>
  <c r="C10" i="2" s="1"/>
  <c r="E10" i="2" s="1"/>
  <c r="G24" i="2"/>
  <c r="C24" i="2" s="1"/>
  <c r="G26" i="2"/>
  <c r="C26" i="2" s="1"/>
  <c r="C38" i="2"/>
  <c r="C42" i="2"/>
  <c r="M43" i="2"/>
  <c r="L46" i="2"/>
  <c r="M47" i="2"/>
  <c r="G48" i="2"/>
  <c r="B7" i="3"/>
  <c r="D38" i="2"/>
  <c r="E38" i="2" s="1"/>
  <c r="U52" i="3"/>
  <c r="E21" i="4"/>
  <c r="L36" i="2"/>
  <c r="E37" i="4"/>
  <c r="E41" i="4"/>
  <c r="P41" i="2"/>
  <c r="Q41" i="2" s="1"/>
  <c r="E44" i="5"/>
  <c r="E19" i="6"/>
  <c r="E26" i="6"/>
  <c r="U52" i="6"/>
  <c r="D46" i="6"/>
  <c r="E46" i="6" s="1"/>
  <c r="E50" i="2" l="1"/>
  <c r="E25" i="2"/>
  <c r="Q28" i="2"/>
  <c r="D40" i="2"/>
  <c r="E40" i="2" s="1"/>
  <c r="M46" i="2"/>
  <c r="D33" i="2"/>
  <c r="E29" i="2"/>
  <c r="E15" i="2"/>
  <c r="Q18" i="2"/>
  <c r="D18" i="2"/>
  <c r="E18" i="2" s="1"/>
  <c r="C9" i="2"/>
  <c r="M9" i="2"/>
  <c r="L7" i="2"/>
  <c r="Q9" i="2"/>
  <c r="O7" i="2"/>
  <c r="D42" i="2"/>
  <c r="E42" i="2" s="1"/>
  <c r="E24" i="2"/>
  <c r="D32" i="2"/>
  <c r="M32" i="2"/>
  <c r="C33" i="2"/>
  <c r="Q47" i="2"/>
  <c r="P46" i="2"/>
  <c r="Q46" i="2" s="1"/>
  <c r="D47" i="2"/>
  <c r="D17" i="2"/>
  <c r="E17" i="2" s="1"/>
  <c r="U9" i="2"/>
  <c r="P7" i="2"/>
  <c r="D34" i="2"/>
  <c r="E34" i="2" s="1"/>
  <c r="E44" i="2"/>
  <c r="C32" i="2"/>
  <c r="P52" i="2"/>
  <c r="Q52" i="2" s="1"/>
  <c r="E55" i="5"/>
  <c r="E8" i="4"/>
  <c r="U43" i="2"/>
  <c r="D43" i="2"/>
  <c r="E43" i="2" s="1"/>
  <c r="M44" i="2"/>
  <c r="B7" i="2"/>
  <c r="C16" i="2"/>
  <c r="E16" i="2" s="1"/>
  <c r="D30" i="2"/>
  <c r="E30" i="2" s="1"/>
  <c r="C41" i="2"/>
  <c r="M41" i="2"/>
  <c r="K7" i="2"/>
  <c r="T7" i="2"/>
  <c r="U7" i="2" s="1"/>
  <c r="C48" i="2"/>
  <c r="E48" i="2" s="1"/>
  <c r="G46" i="2"/>
  <c r="I46" i="2" s="1"/>
  <c r="G7" i="2"/>
  <c r="C8" i="2"/>
  <c r="E7" i="6"/>
  <c r="E52" i="6"/>
  <c r="T52" i="2"/>
  <c r="U52" i="2" s="1"/>
  <c r="U20" i="2"/>
  <c r="D20" i="2"/>
  <c r="E20" i="2" s="1"/>
  <c r="D41" i="2"/>
  <c r="E21" i="2"/>
  <c r="E53" i="4"/>
  <c r="L52" i="2"/>
  <c r="M26" i="2"/>
  <c r="D26" i="2"/>
  <c r="E26" i="2" s="1"/>
  <c r="D9" i="2"/>
  <c r="D36" i="2"/>
  <c r="E36" i="2" s="1"/>
  <c r="M36" i="2"/>
  <c r="E27" i="2"/>
  <c r="H7" i="2"/>
  <c r="I7" i="2" s="1"/>
  <c r="D23" i="2"/>
  <c r="E23" i="2" s="1"/>
  <c r="E33" i="2" l="1"/>
  <c r="E32" i="2"/>
  <c r="M52" i="2"/>
  <c r="D52" i="2"/>
  <c r="E52" i="2" s="1"/>
  <c r="Q7" i="2"/>
  <c r="M7" i="2"/>
  <c r="C7" i="2"/>
  <c r="D46" i="2"/>
  <c r="E47" i="2"/>
  <c r="C46" i="2"/>
  <c r="D7" i="2"/>
  <c r="E8" i="2"/>
  <c r="E9" i="2"/>
  <c r="E41" i="2"/>
  <c r="E46" i="2" l="1"/>
  <c r="E7" i="2"/>
</calcChain>
</file>

<file path=xl/sharedStrings.xml><?xml version="1.0" encoding="utf-8"?>
<sst xmlns="http://schemas.openxmlformats.org/spreadsheetml/2006/main" count="881" uniqueCount="347">
  <si>
    <t xml:space="preserve">Сведения о предоставлении из бюджета Саратовской области межбюджетных трансфертов местным бюджетам за 2017 год </t>
  </si>
  <si>
    <t>тыс. рублей</t>
  </si>
  <si>
    <t>№ п/п</t>
  </si>
  <si>
    <t>Наименование</t>
  </si>
  <si>
    <t>Код бюджетной классификации</t>
  </si>
  <si>
    <t xml:space="preserve">Закон Саратовской области           «Об областном бюджете на 2017 год и на плановый период 2018 и 2019 годов» </t>
  </si>
  <si>
    <t xml:space="preserve">Исполнение </t>
  </si>
  <si>
    <t xml:space="preserve">первоначальный бюджет              (ред. 164-ЗСО      от 12.12.2016) </t>
  </si>
  <si>
    <t>уточненный бюджет           (ред. 128-ЗСО от 20.12.2017)  +  бюджетная роспись</t>
  </si>
  <si>
    <t>1.</t>
  </si>
  <si>
    <t>Дотации - всего</t>
  </si>
  <si>
    <t>1.1.</t>
  </si>
  <si>
    <t>Дотации на выравнивание бюджетной обеспеченности муниципальных районов (городских округов) области</t>
  </si>
  <si>
    <t>000 1401 6640170200 511</t>
  </si>
  <si>
    <t>1.2.</t>
  </si>
  <si>
    <t>Дотации на выравнивание бюджетной обеспеченности поселений области</t>
  </si>
  <si>
    <t>000 1401 6640170100 511</t>
  </si>
  <si>
    <t>1.3.</t>
  </si>
  <si>
    <t>Дотации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</si>
  <si>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000 1401 6640150100 511</t>
  </si>
  <si>
    <t>1.4.</t>
  </si>
  <si>
    <t>Дотации на поддержку мер по обеспечению сбалансированности бюджетов</t>
  </si>
  <si>
    <t>000 1401 6640170300 511</t>
  </si>
  <si>
    <t>2.</t>
  </si>
  <si>
    <t>Субсидии - всего</t>
  </si>
  <si>
    <t>2.1.</t>
  </si>
  <si>
    <t>Субсидии  на обеспечение деятельности муниципальных бизнес-инкубаторов</t>
  </si>
  <si>
    <t>000 0412 5830171100 521</t>
  </si>
  <si>
    <t>2.2.</t>
  </si>
  <si>
    <t>Субсидии на реализацию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</si>
  <si>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000 0113 6640572100 521</t>
  </si>
  <si>
    <t>2.3.</t>
  </si>
  <si>
    <t>Субсидии на закупку комплектов искусственных покрытий для футбольных полей для спортивных детско-юношеских школ области, включая их доставку и сертификацию полей</t>
  </si>
  <si>
    <t>000 1102 56405R4950 521</t>
  </si>
  <si>
    <t>2.4.</t>
  </si>
  <si>
    <t>Субсидии на обеспечение мероприятий по переселению граждан из аварийного жилищного фонда</t>
  </si>
  <si>
    <t>000 0501 5380109502 522</t>
  </si>
  <si>
    <t>2.5.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</si>
  <si>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</si>
  <si>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000 0801 55206R5580 521</t>
  </si>
  <si>
    <t>2.6.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</si>
  <si>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</si>
  <si>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000 0702 51207R0970 521 </t>
  </si>
  <si>
    <t>2.7.</t>
  </si>
  <si>
    <t>Субсидии на создание в дошкольных образовательных организациях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</si>
  <si>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>000 0701 51107R0270 521</t>
  </si>
  <si>
    <t>2.8.</t>
  </si>
  <si>
    <t>Субсидии на реализацию мероприятий по содействию созданию (исходя из прогнозируемой потребности) новых мест в общеобразовательных организациях</t>
  </si>
  <si>
    <t>000 0702 51801R5200 522</t>
  </si>
  <si>
    <t>2.9.</t>
  </si>
  <si>
    <t>Субсидии на обеспечение развития и укрепления материально-технической базы муниципальных домов культуры</t>
  </si>
  <si>
    <t>000 0801 55А12R5580 521</t>
  </si>
  <si>
    <t>2.10.</t>
  </si>
  <si>
    <t>Субсидии на обеспечение расходных обязательств, связанных с повышением оплаты труда отдельным категориям работников бюджетной сферы в целях реализации Указов Президента Российской Федерации от 7 мая 2012 года № 597 «О мероприятиях по реализации государственной социальной политики» и от 1 июня 2012 года № 761 «О национальной стратегии действий в интересах детей на 2012 - 2017 годы»</t>
  </si>
  <si>
    <t>000 1403 6640171800 521</t>
  </si>
  <si>
    <t>2.11.</t>
  </si>
  <si>
    <t>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</si>
  <si>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000 0409 602П1D7600 521</t>
  </si>
  <si>
    <t>2.12.</t>
  </si>
  <si>
    <t>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приоритетного проекта «Безопасные и качественные дороги» за счет средств областного дорожного фонда</t>
  </si>
  <si>
    <t>000 0409 602П1D7700 521</t>
  </si>
  <si>
    <t>2.13.</t>
  </si>
  <si>
    <t>Субсидии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</si>
  <si>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000 0409 60207D7300 521</t>
  </si>
  <si>
    <t>2.14.</t>
  </si>
  <si>
    <t>Субсидии 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 и реконструкцию автомобильных дорог</t>
  </si>
  <si>
    <t>000 0409 61505R0180 522 000 0502 61505R0180 522 000 0702 61505R0180 522 000 1101 61505R0180 522</t>
  </si>
  <si>
    <t>2.15.</t>
  </si>
  <si>
    <t>Субсидии на исполнение муниципальных программ в целях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 на 2015-2020 годы</t>
  </si>
  <si>
    <t>000 1403 531П3R0210 522</t>
  </si>
  <si>
    <t>2.16.</t>
  </si>
  <si>
    <t>Субсидии на поддержку муниципальных программ формирования современной городской среды</t>
  </si>
  <si>
    <t>000 0503 53ВП2R5550 522</t>
  </si>
  <si>
    <t>2.17.</t>
  </si>
  <si>
    <t>Субсидии на поддержку обустройства мест массового отдыха населения (городских парков)</t>
  </si>
  <si>
    <t>000 0505 53В02R5600 521</t>
  </si>
  <si>
    <t>2.18.</t>
  </si>
  <si>
    <t>Субсидии на обеспечение жильем молодых семей</t>
  </si>
  <si>
    <t>2.19.</t>
  </si>
  <si>
    <t>Субсидии на поддержку отрасли культуры на комплектование книжных фондов муниципальных общедоступных библиотек</t>
  </si>
  <si>
    <t>000 0801 55402R5191 521</t>
  </si>
  <si>
    <t>2.20.</t>
  </si>
  <si>
    <t>Субсидии на поддержку отрасли культуры на государственную поддержку муниципальных учреждений культуры, находящихся на территории сельских поселений</t>
  </si>
  <si>
    <t>000 0801 55Б04R5192 521</t>
  </si>
  <si>
    <t>2.21.</t>
  </si>
  <si>
    <t>Субсидии на поддержку отрасли культуры на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</si>
  <si>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000 0801 55405R5193 521</t>
  </si>
  <si>
    <t>2.22.</t>
  </si>
  <si>
    <t>Субсидии на поддержку отрасли культуры на государственную поддержку лучших работников муниципальных учреждений культуры, находящихся на территории сельских поселений</t>
  </si>
  <si>
    <t>000 0801 55Б04R5194 521</t>
  </si>
  <si>
    <t>2.23.</t>
  </si>
  <si>
    <t>Субсидии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</t>
  </si>
  <si>
    <t>000 0412 58302R5270 521</t>
  </si>
  <si>
    <t>2.24.</t>
  </si>
  <si>
    <t>Субсидии на реализацию расходных обязательств, возникающих при выполнении полномочий по решению вопросов местного значения</t>
  </si>
  <si>
    <t>000 1403 6640172200 521</t>
  </si>
  <si>
    <t>2.25.</t>
  </si>
  <si>
    <t>Субсидии на грантовую поддержку местных инициатив граждан, проживающих в сельской местности, в рамках реализации муниципальных программ по устойчивому развитию сельских территорий*</t>
  </si>
  <si>
    <t>000 0405 61504R0180 521</t>
  </si>
  <si>
    <t>2.26.</t>
  </si>
  <si>
    <t>Субсидии на реализацию проектов развития муниципальных образований области, основанных на местных инициативах*</t>
  </si>
  <si>
    <t>3.</t>
  </si>
  <si>
    <t>Субвенции - всего</t>
  </si>
  <si>
    <t>3.1.</t>
  </si>
  <si>
    <t>Субвенции на финансовое обеспечение образовательной деятельности муниципальных дошкольных образовательных организаций</t>
  </si>
  <si>
    <t>000 0701 5110676700 530</t>
  </si>
  <si>
    <t>3.2.</t>
  </si>
  <si>
    <t>Субвенции 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</si>
  <si>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000 1004 5110577900 530</t>
  </si>
  <si>
    <t>3.3.</t>
  </si>
  <si>
    <t>Субвенции на организацию предоставления на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</si>
  <si>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000 0709 5110577800 530</t>
  </si>
  <si>
    <t>3.4.</t>
  </si>
  <si>
    <t>Субвенции на финансовое обеспечение образовательной деятельности муниципальных общеобразовательных учреждений</t>
  </si>
  <si>
    <t>000 0702 5121477000 530</t>
  </si>
  <si>
    <t>3.5.</t>
  </si>
  <si>
    <t>Субвенции на предоставление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</si>
  <si>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>000 0702 5121477100 530</t>
  </si>
  <si>
    <t>3.6.</t>
  </si>
  <si>
    <t>Субвенции на осуществление переданных полномочий по предоставлению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</si>
  <si>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>000 0709 5121477500 530</t>
  </si>
  <si>
    <t>3.7.</t>
  </si>
  <si>
    <t>Субвенции на предоставление субсидии частным дошкольным образовательным организациям на возмещение затрат на обеспечение образовательной деятельности</t>
  </si>
  <si>
    <t>000 0701 5110676800 530</t>
  </si>
  <si>
    <t>3.8.</t>
  </si>
  <si>
    <t>Субвенции на организацию осуществления переданных полномочий по предоставлению субсидии частным дошкольным образовательным организациям на возмещение затрат на обеспечение образовательной деятельности</t>
  </si>
  <si>
    <t>000 0709 5110677400 530</t>
  </si>
  <si>
    <t>3.9.</t>
  </si>
  <si>
    <t>Субвенции 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</si>
  <si>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000 0702 5121377200 530</t>
  </si>
  <si>
    <t>3.10.</t>
  </si>
  <si>
    <t>Субвенции 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</si>
  <si>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000 0701 5110576900 530</t>
  </si>
  <si>
    <t>3.11.</t>
  </si>
  <si>
    <t>Субвенции на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</si>
  <si>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000 0709 5121377300 530</t>
  </si>
  <si>
    <t>3.12.</t>
  </si>
  <si>
    <t>Субвенции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</si>
  <si>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 xml:space="preserve">000 0113 6511076600 530 000 0113 9610076600 530 </t>
  </si>
  <si>
    <t>3.13.</t>
  </si>
  <si>
    <t>Субвенции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</si>
  <si>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000 0106 6640177А00 530</t>
  </si>
  <si>
    <t>3.14.</t>
  </si>
  <si>
    <t>Субвенции на исполнение государственных полномочий по расчету и предоставлению дотаций бюджетам поселений</t>
  </si>
  <si>
    <t>000 1403 6640176100 530</t>
  </si>
  <si>
    <t>3.15.</t>
  </si>
  <si>
    <t>Субвенции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</si>
  <si>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5212477В00 530</t>
  </si>
  <si>
    <t>3.16.</t>
  </si>
  <si>
    <t>Субвенции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</si>
  <si>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 xml:space="preserve">000 1003 5212377Б00 530 </t>
  </si>
  <si>
    <t>3.17.</t>
  </si>
  <si>
    <t>Субвенции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</si>
  <si>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5150177Е00 530 </t>
  </si>
  <si>
    <t>3.18.</t>
  </si>
  <si>
    <t>Субвенции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</si>
  <si>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000 1004 5150177И00 530</t>
  </si>
  <si>
    <t>3.19.</t>
  </si>
  <si>
    <t>Субвенции на осуществление органами местного самоуправления отдельных государственных полномочий по осуществлению деятельности по опекеи попечительству в отношении совершеннолетних граждан</t>
  </si>
  <si>
    <t xml:space="preserve">000 1006 9610076400 530 </t>
  </si>
  <si>
    <t>3.20.</t>
  </si>
  <si>
    <t>Субвенции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</si>
  <si>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 xml:space="preserve">000 0113 6511176500 530 000 0113 9610076500 530 </t>
  </si>
  <si>
    <t>3.21.</t>
  </si>
  <si>
    <t>Субвенции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</si>
  <si>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000 0401 9610076300 530</t>
  </si>
  <si>
    <t>3.22.</t>
  </si>
  <si>
    <t>Субвенции на осуществление органами местного самоуправления отдельных государственных полномочий по проведению мероприятий по отлову и содержанию безнадзорных животных</t>
  </si>
  <si>
    <t>000 0405 9610077Д00 530</t>
  </si>
  <si>
    <t>3.23.</t>
  </si>
  <si>
    <t>Субвенции 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безнадзорных животных</t>
  </si>
  <si>
    <t>000 0405 9610077Г00 530</t>
  </si>
  <si>
    <t>3.24.</t>
  </si>
  <si>
    <t>Субвенции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</si>
  <si>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000 0203 9020051180 530</t>
  </si>
  <si>
    <t>3.25.</t>
  </si>
  <si>
    <t>Субвенции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</si>
  <si>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</si>
  <si>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4.</t>
  </si>
  <si>
    <t>Иные межбюджетные трансферты</t>
  </si>
  <si>
    <t>4.1.</t>
  </si>
  <si>
    <t>Иные межбюджетные трансферты на погашение кредиторской задолженности за выполненные в 2016 году объемы работ по капитальному ремонту, ремонту и содержанию автомобильных дорог общего пользования местного значения за счет средств областного дорожного фонда</t>
  </si>
  <si>
    <t>000 0409 99100D7500 540</t>
  </si>
  <si>
    <t>4.2.</t>
  </si>
  <si>
    <t>Иные межбюджетные трансферты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</si>
  <si>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000 0409 602П153900 540</t>
  </si>
  <si>
    <t>4.3.</t>
  </si>
  <si>
    <t>Иные межбюджетные трансферты в целях обеспечения надлежащего осуществления полномочий по решению вопросов местного значения</t>
  </si>
  <si>
    <t>000 1403 6640179200 540</t>
  </si>
  <si>
    <t>4.4.</t>
  </si>
  <si>
    <t>Иные межбюджетные трансферты на капитальный ремонт зданий муниципальных общеобразовательных учреждений</t>
  </si>
  <si>
    <t>000 0702 9940056120 540</t>
  </si>
  <si>
    <t>4.5.</t>
  </si>
  <si>
    <t xml:space="preserve">Иные межбюджетные трансферты  в целях проведения работ по благоустройству набережной и строительству эллингов, а также для благоустройства пешеходной зоны </t>
  </si>
  <si>
    <t>000 0503 9930079100 540</t>
  </si>
  <si>
    <t>4.6.</t>
  </si>
  <si>
    <t xml:space="preserve">Иные межбюджетные трансферты на премирование муниципальных образований
- победителей всероссийского конкурса "Лучшая муниципальная практика" за счет средств резервного фонда Правительства Российской Федерации
</t>
  </si>
  <si>
    <t>000 1403 994005399F 540</t>
  </si>
  <si>
    <t>4.7.</t>
  </si>
  <si>
    <t>Иные межбюджетные трансферты за счет средств, выделяемых из резервного фонда Правительства Саратовской области*</t>
  </si>
  <si>
    <t xml:space="preserve">000 0406 6640379990 540 000 0502 6640379990 540 000 0702 6640379990 540   </t>
  </si>
  <si>
    <t>ВСЕГО межбюджетных трансфертов местным бюджетам</t>
  </si>
  <si>
    <t>* в соответствии с бюджетной росписью (с распределением, утвержденным правовым актом Правительства области)</t>
  </si>
  <si>
    <t>Сведения о предоставленных из бюджета Саратовской области межбюджетных трансфертах бюджетам муниципальных образований за 2017 год</t>
  </si>
  <si>
    <t>тыс.рублей</t>
  </si>
  <si>
    <t>Наименование муниципальных образований</t>
  </si>
  <si>
    <t>Всего</t>
  </si>
  <si>
    <t>в том числе</t>
  </si>
  <si>
    <t>Дотации</t>
  </si>
  <si>
    <t>Субсидии</t>
  </si>
  <si>
    <t>Субвенции</t>
  </si>
  <si>
    <t xml:space="preserve">Иные межбюджетные трансферты
</t>
  </si>
  <si>
    <t xml:space="preserve">первоначаль-ный бюджет*  </t>
  </si>
  <si>
    <t xml:space="preserve">бюджетная роспись + уточненный бюджет**  </t>
  </si>
  <si>
    <t>исполнено</t>
  </si>
  <si>
    <t>% исполнения</t>
  </si>
  <si>
    <t xml:space="preserve">уточненный бюджет**   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</si>
  <si>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</si>
  <si>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</si>
  <si>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</si>
  <si>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</si>
  <si>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</si>
  <si>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</si>
  <si>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</si>
  <si>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</si>
  <si>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</si>
  <si>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</si>
  <si>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</si>
  <si>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</si>
  <si>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</si>
  <si>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</si>
  <si>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</si>
  <si>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</si>
  <si>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</si>
  <si>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</si>
  <si>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</si>
  <si>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</si>
  <si>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</si>
  <si>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</si>
  <si>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</si>
  <si>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</si>
  <si>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</si>
  <si>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</si>
  <si>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</si>
  <si>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</si>
  <si>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</si>
  <si>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</si>
  <si>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</si>
  <si>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</si>
  <si>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</si>
  <si>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</si>
  <si>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</si>
  <si>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 xml:space="preserve"> 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</si>
  <si>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</si>
  <si>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</si>
  <si>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</si>
  <si>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</si>
  <si>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</si>
  <si>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</si>
  <si>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ЗАТО Михайловский</t>
  </si>
  <si>
    <t>ЗАТО Светлый</t>
  </si>
  <si>
    <t>ЗАТО Шиханы</t>
  </si>
  <si>
    <t>Не распределено***</t>
  </si>
  <si>
    <t>ИТОГО</t>
  </si>
  <si>
    <t>* Закон Саратовской области «Об областном бюджете на 2017 год и на плановый период 2018 и 2019 годов» в редакции от 12.12.2016 года</t>
  </si>
  <si>
    <t>** Закон Саратовской области «Об областном бюджете на 2017 год и на плановый период 2018 и 2019 годов» в редакции от 20.12.2017 года и бюджетная роспись (распределение, утвержденное правовым актом Правительства области)</t>
  </si>
  <si>
    <t>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</si>
  <si>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Сведения о предоставлении из бюджета Саратовской области дотаций муниципальным образованиям за 2017 год</t>
  </si>
  <si>
    <t>Дотации, всего</t>
  </si>
  <si>
    <t>на выравнивание бюджетной обеспеченности муниципальных районов (городских округов) области</t>
  </si>
  <si>
    <t>на выравнивание
бюджетной обеспеченности поселений области</t>
  </si>
  <si>
    <t>дотации, связанные с особым режимом безопасного функционирования закрытых административно-территориальных образований</t>
  </si>
  <si>
    <t>на поддержку мер по обеспечению сбалансированности бюджетов</t>
  </si>
  <si>
    <t>** Закон Саратовской области «Об областном бюджете на 2017 год и на плановый период 2018 и 2019 годов» в редакции от 20.12.2017 года</t>
  </si>
  <si>
    <t>Продолжение таблицы</t>
  </si>
  <si>
    <t>Сведения о предоставлении из бюджета Саратовской области субсидий муниципальным образованиям за 2017 год</t>
  </si>
  <si>
    <t>Субсидии, всего</t>
  </si>
  <si>
    <t xml:space="preserve"> на обеспечение деятельности муниципальных
бизнес-инкубаторов</t>
  </si>
  <si>
    <t>на реализацию мероприятий по обеспечению доступности приоритетных объектов и услуг в приоритетных сферах жизнедеятельности инвалидов
и других маломобильных групп населения</t>
  </si>
  <si>
    <t>на закупку комплектов искусственных покрытий для футбольных полей для спортивных детско-юношеских школ области, включая их доставку и сертификацию полей</t>
  </si>
  <si>
    <t xml:space="preserve">на обеспечение мероприятий по переселению граждан из аварийного жилищного фонда
</t>
  </si>
  <si>
    <t>на поддержку творческой
деятельности муниципальных театров в городах с численностью населения до 300 тысяч человек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</si>
  <si>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</si>
  <si>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создание в дошкольных образовательных организациях (в том числе в организациях, осуществляющих образовательную деятельность по адаптированным основным
общеобразовательным программам) условий для получения детьми-инвалидами качественного образования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</si>
  <si>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</si>
  <si>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обеспечение развития и укрепления материально-технической базы муниципальных домов культуры</t>
  </si>
  <si>
    <t>на обеспечение расходных обязательств, связанных с повышением оплаты труда отдельным категориям работников бюджетной сферы в целях реализации Указов Президента Российской Федерации от 7 мая 2012 года № 597 «О мероприятиях по реализации государственной социальной политики» и от 1 июня 2012 года № 761 «О национальной стратегии действий в интересах детей на 2012 - 2017 годы»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</si>
  <si>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</si>
  <si>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
городских поселений области в рамках
приоритетного проекта «Безопасные и качественные дороги» за счет средств областного дорожного фонда</t>
  </si>
  <si>
    <t>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</si>
  <si>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
и реконструкцию автомобильных дорог</t>
  </si>
  <si>
    <t xml:space="preserve">на исполнение муниципальных программ в целях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
на 2015-2020 годы
</t>
  </si>
  <si>
    <t>на поддержку муниципальных программ формирования современной городской среды</t>
  </si>
  <si>
    <t>на поддержку обустройства мест массового отдыха населения (городских парков)</t>
  </si>
  <si>
    <t>на обеспечение жильем молодых семей</t>
  </si>
  <si>
    <t>на поддержку отрасли культуры на комплектование книжных фондов муниципальных общедоступных библиотек</t>
  </si>
  <si>
    <t>на поддержку отрасли культуры на государственную поддержку муниципальных учреждений культуры, находящихся на территории сельских поселений</t>
  </si>
  <si>
    <t>на поддержку отрасли культуры на подключение муниципальных общедоступных библиотек к информационно-теле­коммуникационной сети «Интернет» и развитие библиотечного дела с учетом задачи расширения информационных технологий и оцифровки</t>
  </si>
  <si>
    <t>на поддержку отрасли культуры на государственную поддержку лучших работников муниципальных учреждений культуры, находящихся на территории сельских поселений</t>
  </si>
  <si>
    <t xml:space="preserve">на софинансирование расходных обязательств по реализации мероприятий муниципальных программ развития малого и среднего предпринимательства
монопрофильных муниципальных образований
</t>
  </si>
  <si>
    <t xml:space="preserve">на реализацию расходных обязательств, возникающих при выполнении полномочий по решению вопросов местного значения
</t>
  </si>
  <si>
    <t xml:space="preserve">  на грантовую поддержку местных инициатив граждан, проживающих в сельской местности, в рамках реализации муниципальных программ по устойчивому развитию сельских территорий
</t>
  </si>
  <si>
    <t xml:space="preserve"> на реализацию проектов развития муниципальных образований области, основанных на местных инициативах
</t>
  </si>
  <si>
    <t>уточненный бюджет** и бюджетная роспись***</t>
  </si>
  <si>
    <t>бюджетная роспись***</t>
  </si>
  <si>
    <t>Не распределено****</t>
  </si>
  <si>
    <t>*** в соответствии с бюджетной росписью (с распределением, утвержденным правовым актом Правительства области)</t>
  </si>
  <si>
    <t>****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</si>
  <si>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Сведения о предоставлении из бюджета Саратовской области субвенций муниципальным образованиям за 2017 год</t>
  </si>
  <si>
    <t xml:space="preserve">Сведения о предоставлении из бюджета Саратовской области субвенций </t>
  </si>
  <si>
    <t>муниципальным образованиям за 2017 год</t>
  </si>
  <si>
    <t>Субвенции, всего</t>
  </si>
  <si>
    <t>на финансовое обеспечение образовательной деятельности муниципальных дошкольных образовательных организаций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</si>
  <si>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</si>
  <si>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r>
      <rPr>
        <sz val="12"/>
        <rFont val="Times New Roman"/>
        <family val="1"/>
        <charset val="204"/>
      </rPr>
      <t>на</t>
    </r>
    <r>
      <rPr>
        <sz val="12"/>
        <color theme="1"/>
        <rFont val="Times New Roman"/>
        <family val="1"/>
        <charset val="204"/>
      </rPr>
      <t xml:space="preserve"> организацию предоставления </t>
    </r>
    <r>
      <rPr>
        <sz val="12"/>
        <color theme="1"/>
        <rFont val="Times New Roman"/>
        <family val="1"/>
        <charset val="204"/>
      </rPr>
      <t>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  </r>
  </si>
  <si>
    <t>на финансовое обеспечение образовательной деятельности муниципальных общеобразовательных учреждений</t>
  </si>
  <si>
    <t>на предоставление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</si>
  <si>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 xml:space="preserve">на осуществление переданных полномочий по предоставлению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
</t>
  </si>
  <si>
    <t>на предоставление субсидии частным дошкольным образовательным организациям на возмещение затрат на обеспечение образовательной деятельности</t>
  </si>
  <si>
    <t>на организацию осуществления переданных полномочий по предоставлению субсидии частным дошкольным образовательным организациям на возмещение затрат на обеспечение образовательной деятельности</t>
  </si>
  <si>
    <t>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</si>
  <si>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</si>
  <si>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</si>
  <si>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</si>
  <si>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
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</si>
  <si>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исполнение государственных полномочий по расчету и предоставлению дотаций бюджетам поселений</t>
  </si>
  <si>
    <t xml:space="preserve"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
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</si>
  <si>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</si>
  <si>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</si>
  <si>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</si>
  <si>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</si>
  <si>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</si>
  <si>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</si>
  <si>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проведению мероприятий по отлову и содержанию безнадзорных животных</t>
  </si>
  <si>
    <t xml:space="preserve">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безнадзорных животных
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</si>
  <si>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
воинскому учету на территориях, где отсутствуют военные комиссариаты</t>
  </si>
  <si>
    <t>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</si>
  <si>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Сведения о предоставлении из бюджета Саратовской области иных межбюдженых трансфертов муниципальным образованиям за 2017 год</t>
  </si>
  <si>
    <t xml:space="preserve">Иные межбюджетные трансферты, всего
</t>
  </si>
  <si>
    <t xml:space="preserve"> на погашение кредиторской задолженности за выполненные в 2016 году объемы работ по капитальному ремонту, ремонту и содержанию автомобильных дорог общего пользования местного значения за счет средств областного дорожного фонда</t>
  </si>
  <si>
    <t>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</si>
  <si>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 xml:space="preserve"> в целях обеспечения надлежащего осуществления полномочий по решению вопросов местного значения</t>
  </si>
  <si>
    <t>на капитальный ремонт зданий муниципальных общеобразовательных учреждений</t>
  </si>
  <si>
    <t xml:space="preserve"> в целях проведения работ по благоустройству набережной и строительству эллингов, а также для благоустройства пешеходной зоны </t>
  </si>
  <si>
    <t xml:space="preserve">на премирование муниципальных образований
- победителей всероссийского конкурса "Лучшая муниципальная практика" за счет средств резервного фонда Правительства Российской Федерации
</t>
  </si>
  <si>
    <t>за счет средств, выделяемых из резервного фонда Правительства Саратовской области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</si>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</sst>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 ;[Red]\-#,##0.0\ "/>
    <numFmt numFmtId="165" formatCode="0000000"/>
    <numFmt numFmtId="166" formatCode="#,##0.0"/>
    <numFmt numFmtId="167" formatCode="0.0"/>
  </numFmts>
  <fonts count="19" x14ac:knownFonts="1"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</cellStyleXfs>
  <cellXfs count="149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 applyBorder="1"/>
    <xf numFmtId="164" fontId="7" fillId="0" borderId="0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left" vertical="top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/>
    </xf>
    <xf numFmtId="165" fontId="8" fillId="3" borderId="5" xfId="1" applyNumberFormat="1" applyFont="1" applyFill="1" applyBorder="1" applyAlignment="1" applyProtection="1">
      <alignment horizontal="center" vertical="center"/>
      <protection hidden="1"/>
    </xf>
    <xf numFmtId="165" fontId="8" fillId="3" borderId="5" xfId="1" applyNumberFormat="1" applyFont="1" applyFill="1" applyBorder="1" applyAlignment="1" applyProtection="1">
      <alignment horizontal="left" vertical="top" wrapText="1"/>
      <protection hidden="1"/>
    </xf>
    <xf numFmtId="165" fontId="10" fillId="3" borderId="5" xfId="1" applyNumberFormat="1" applyFont="1" applyFill="1" applyBorder="1" applyAlignment="1" applyProtection="1">
      <alignment horizontal="left" vertical="top" wrapText="1"/>
      <protection hidden="1"/>
    </xf>
    <xf numFmtId="166" fontId="8" fillId="3" borderId="5" xfId="1" applyNumberFormat="1" applyFont="1" applyFill="1" applyBorder="1" applyAlignment="1" applyProtection="1">
      <alignment horizontal="right" wrapText="1"/>
      <protection hidden="1"/>
    </xf>
    <xf numFmtId="166" fontId="8" fillId="3" borderId="5" xfId="1" applyNumberFormat="1" applyFont="1" applyFill="1" applyBorder="1" applyAlignment="1">
      <alignment horizontal="right"/>
    </xf>
    <xf numFmtId="165" fontId="10" fillId="0" borderId="5" xfId="1" applyNumberFormat="1" applyFont="1" applyFill="1" applyBorder="1" applyAlignment="1" applyProtection="1">
      <alignment horizontal="center" vertical="center"/>
      <protection hidden="1"/>
    </xf>
    <xf numFmtId="165" fontId="10" fillId="0" borderId="5" xfId="1" applyNumberFormat="1" applyFont="1" applyFill="1" applyBorder="1" applyAlignment="1" applyProtection="1">
      <alignment horizontal="left" vertical="center" wrapText="1"/>
      <protection hidden="1"/>
    </xf>
    <xf numFmtId="49" fontId="10" fillId="0" borderId="5" xfId="2" applyNumberFormat="1" applyFont="1" applyFill="1" applyBorder="1" applyAlignment="1" applyProtection="1">
      <alignment horizontal="center"/>
      <protection hidden="1"/>
    </xf>
    <xf numFmtId="166" fontId="10" fillId="0" borderId="5" xfId="1" applyNumberFormat="1" applyFont="1" applyFill="1" applyBorder="1" applyAlignment="1" applyProtection="1">
      <alignment horizontal="right" wrapText="1"/>
      <protection hidden="1"/>
    </xf>
    <xf numFmtId="166" fontId="10" fillId="0" borderId="5" xfId="1" applyNumberFormat="1" applyFont="1" applyFill="1" applyBorder="1" applyAlignment="1">
      <alignment horizontal="right"/>
    </xf>
    <xf numFmtId="165" fontId="8" fillId="4" borderId="5" xfId="1" applyNumberFormat="1" applyFont="1" applyFill="1" applyBorder="1" applyAlignment="1" applyProtection="1">
      <alignment horizontal="center" vertical="center"/>
      <protection hidden="1"/>
    </xf>
    <xf numFmtId="165" fontId="8" fillId="4" borderId="5" xfId="1" applyNumberFormat="1" applyFont="1" applyFill="1" applyBorder="1" applyAlignment="1" applyProtection="1">
      <alignment horizontal="left" vertical="top" wrapText="1"/>
      <protection hidden="1"/>
    </xf>
    <xf numFmtId="49" fontId="10" fillId="4" borderId="5" xfId="1" applyNumberFormat="1" applyFont="1" applyFill="1" applyBorder="1" applyAlignment="1" applyProtection="1">
      <alignment horizontal="left" vertical="top" wrapText="1"/>
      <protection hidden="1"/>
    </xf>
    <xf numFmtId="166" fontId="8" fillId="4" borderId="5" xfId="1" applyNumberFormat="1" applyFont="1" applyFill="1" applyBorder="1" applyAlignment="1" applyProtection="1">
      <alignment horizontal="right" wrapText="1"/>
      <protection hidden="1"/>
    </xf>
    <xf numFmtId="166" fontId="8" fillId="4" borderId="5" xfId="1" applyNumberFormat="1" applyFont="1" applyFill="1" applyBorder="1" applyAlignment="1">
      <alignment horizontal="right"/>
    </xf>
    <xf numFmtId="165" fontId="10" fillId="0" borderId="5" xfId="1" applyNumberFormat="1" applyFont="1" applyFill="1" applyBorder="1" applyAlignment="1" applyProtection="1">
      <alignment horizontal="left" vertical="top" wrapText="1"/>
      <protection hidden="1"/>
    </xf>
    <xf numFmtId="49" fontId="10" fillId="0" borderId="5" xfId="2" applyNumberFormat="1" applyFont="1" applyFill="1" applyBorder="1" applyAlignment="1" applyProtection="1">
      <alignment horizontal="center" wrapText="1"/>
      <protection hidden="1"/>
    </xf>
    <xf numFmtId="165" fontId="10" fillId="5" borderId="5" xfId="1" applyNumberFormat="1" applyFont="1" applyFill="1" applyBorder="1" applyAlignment="1" applyProtection="1">
      <alignment horizontal="left" vertical="top" wrapText="1"/>
      <protection hidden="1"/>
    </xf>
    <xf numFmtId="165" fontId="8" fillId="6" borderId="5" xfId="1" applyNumberFormat="1" applyFont="1" applyFill="1" applyBorder="1" applyAlignment="1" applyProtection="1">
      <alignment horizontal="center" vertical="center"/>
      <protection hidden="1"/>
    </xf>
    <xf numFmtId="165" fontId="8" fillId="6" borderId="5" xfId="1" applyNumberFormat="1" applyFont="1" applyFill="1" applyBorder="1" applyAlignment="1" applyProtection="1">
      <alignment horizontal="left" vertical="top" wrapText="1"/>
      <protection hidden="1"/>
    </xf>
    <xf numFmtId="166" fontId="8" fillId="6" borderId="5" xfId="1" applyNumberFormat="1" applyFont="1" applyFill="1" applyBorder="1" applyAlignment="1" applyProtection="1">
      <alignment horizontal="right" wrapText="1"/>
      <protection hidden="1"/>
    </xf>
    <xf numFmtId="166" fontId="8" fillId="6" borderId="5" xfId="1" applyNumberFormat="1" applyFont="1" applyFill="1" applyBorder="1" applyAlignment="1">
      <alignment horizontal="right"/>
    </xf>
    <xf numFmtId="165" fontId="8" fillId="7" borderId="5" xfId="1" applyNumberFormat="1" applyFont="1" applyFill="1" applyBorder="1" applyAlignment="1" applyProtection="1">
      <alignment horizontal="center" vertical="center"/>
      <protection hidden="1"/>
    </xf>
    <xf numFmtId="165" fontId="8" fillId="7" borderId="5" xfId="1" applyNumberFormat="1" applyFont="1" applyFill="1" applyBorder="1" applyAlignment="1" applyProtection="1">
      <alignment horizontal="left" vertical="top" wrapText="1"/>
      <protection hidden="1"/>
    </xf>
    <xf numFmtId="166" fontId="8" fillId="7" borderId="5" xfId="1" applyNumberFormat="1" applyFont="1" applyFill="1" applyBorder="1" applyAlignment="1" applyProtection="1">
      <alignment horizontal="right" wrapText="1"/>
      <protection hidden="1"/>
    </xf>
    <xf numFmtId="166" fontId="8" fillId="7" borderId="5" xfId="1" applyNumberFormat="1" applyFont="1" applyFill="1" applyBorder="1" applyAlignment="1">
      <alignment horizontal="right"/>
    </xf>
    <xf numFmtId="0" fontId="8" fillId="0" borderId="5" xfId="0" applyFont="1" applyBorder="1"/>
    <xf numFmtId="166" fontId="8" fillId="0" borderId="5" xfId="1" applyNumberFormat="1" applyFont="1" applyFill="1" applyBorder="1" applyAlignment="1" applyProtection="1">
      <alignment horizontal="right" wrapText="1"/>
      <protection hidden="1"/>
    </xf>
    <xf numFmtId="166" fontId="8" fillId="0" borderId="5" xfId="1" applyNumberFormat="1" applyFont="1" applyFill="1" applyBorder="1" applyAlignment="1">
      <alignment horizontal="right"/>
    </xf>
    <xf numFmtId="0" fontId="4" fillId="0" borderId="0" xfId="1" applyFont="1" applyFill="1" applyBorder="1"/>
    <xf numFmtId="165" fontId="10" fillId="0" borderId="0" xfId="1" applyNumberFormat="1" applyFont="1" applyFill="1" applyBorder="1" applyAlignment="1" applyProtection="1">
      <alignment horizontal="left" vertical="top" wrapText="1"/>
      <protection hidden="1"/>
    </xf>
    <xf numFmtId="165" fontId="10" fillId="5" borderId="0" xfId="1" applyNumberFormat="1" applyFont="1" applyFill="1" applyBorder="1" applyAlignment="1" applyProtection="1">
      <alignment horizontal="left" vertical="top" wrapText="1"/>
      <protection hidden="1"/>
    </xf>
    <xf numFmtId="166" fontId="4" fillId="0" borderId="0" xfId="1" applyNumberFormat="1" applyFont="1" applyFill="1" applyBorder="1"/>
    <xf numFmtId="0" fontId="6" fillId="0" borderId="0" xfId="1" applyFont="1" applyFill="1"/>
    <xf numFmtId="166" fontId="4" fillId="0" borderId="0" xfId="1" applyNumberFormat="1" applyFont="1" applyFill="1"/>
    <xf numFmtId="166" fontId="6" fillId="0" borderId="0" xfId="1" applyNumberFormat="1" applyFont="1" applyFill="1"/>
    <xf numFmtId="0" fontId="11" fillId="0" borderId="0" xfId="0" applyFont="1" applyAlignment="1">
      <alignment horizontal="center" vertical="center"/>
    </xf>
    <xf numFmtId="0" fontId="0" fillId="0" borderId="6" xfId="0" applyBorder="1" applyAlignment="1">
      <alignment horizontal="right"/>
    </xf>
    <xf numFmtId="0" fontId="12" fillId="8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wrapText="1"/>
    </xf>
    <xf numFmtId="166" fontId="8" fillId="9" borderId="5" xfId="0" applyNumberFormat="1" applyFont="1" applyFill="1" applyBorder="1"/>
    <xf numFmtId="0" fontId="13" fillId="0" borderId="5" xfId="0" applyFont="1" applyBorder="1" applyAlignment="1">
      <alignment wrapText="1"/>
    </xf>
    <xf numFmtId="166" fontId="10" fillId="0" borderId="5" xfId="0" applyNumberFormat="1" applyFont="1" applyBorder="1" applyAlignment="1">
      <alignment wrapText="1"/>
    </xf>
    <xf numFmtId="166" fontId="10" fillId="0" borderId="5" xfId="0" applyNumberFormat="1" applyFont="1" applyBorder="1"/>
    <xf numFmtId="167" fontId="10" fillId="0" borderId="5" xfId="0" applyNumberFormat="1" applyFont="1" applyBorder="1"/>
    <xf numFmtId="167" fontId="8" fillId="9" borderId="5" xfId="0" applyNumberFormat="1" applyFont="1" applyFill="1" applyBorder="1"/>
    <xf numFmtId="0" fontId="12" fillId="8" borderId="5" xfId="0" applyFont="1" applyFill="1" applyBorder="1" applyAlignment="1">
      <alignment wrapText="1"/>
    </xf>
    <xf numFmtId="166" fontId="8" fillId="8" borderId="5" xfId="0" applyNumberFormat="1" applyFont="1" applyFill="1" applyBorder="1"/>
    <xf numFmtId="167" fontId="8" fillId="8" borderId="5" xfId="0" applyNumberFormat="1" applyFont="1" applyFill="1" applyBorder="1"/>
    <xf numFmtId="166" fontId="8" fillId="8" borderId="0" xfId="0" applyNumberFormat="1" applyFont="1" applyFill="1" applyBorder="1"/>
    <xf numFmtId="166" fontId="10" fillId="8" borderId="5" xfId="0" applyNumberFormat="1" applyFont="1" applyFill="1" applyBorder="1"/>
    <xf numFmtId="166" fontId="0" fillId="0" borderId="0" xfId="0" applyNumberFormat="1"/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vertical="center" wrapText="1"/>
    </xf>
    <xf numFmtId="166" fontId="8" fillId="10" borderId="5" xfId="0" applyNumberFormat="1" applyFont="1" applyFill="1" applyBorder="1" applyAlignment="1">
      <alignment vertical="center"/>
    </xf>
    <xf numFmtId="167" fontId="8" fillId="10" borderId="5" xfId="0" applyNumberFormat="1" applyFont="1" applyFill="1" applyBorder="1" applyAlignment="1">
      <alignment vertical="center"/>
    </xf>
    <xf numFmtId="0" fontId="10" fillId="10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166" fontId="10" fillId="11" borderId="5" xfId="0" applyNumberFormat="1" applyFont="1" applyFill="1" applyBorder="1"/>
    <xf numFmtId="166" fontId="0" fillId="0" borderId="5" xfId="0" applyNumberFormat="1" applyBorder="1"/>
    <xf numFmtId="166" fontId="8" fillId="10" borderId="5" xfId="0" applyNumberFormat="1" applyFont="1" applyFill="1" applyBorder="1"/>
    <xf numFmtId="166" fontId="0" fillId="10" borderId="5" xfId="0" applyNumberFormat="1" applyFill="1" applyBorder="1"/>
    <xf numFmtId="0" fontId="12" fillId="11" borderId="0" xfId="0" applyFont="1" applyFill="1" applyBorder="1" applyAlignment="1">
      <alignment vertical="center" wrapText="1"/>
    </xf>
    <xf numFmtId="166" fontId="8" fillId="11" borderId="0" xfId="0" applyNumberFormat="1" applyFont="1" applyFill="1" applyBorder="1"/>
    <xf numFmtId="167" fontId="8" fillId="11" borderId="0" xfId="0" applyNumberFormat="1" applyFont="1" applyFill="1" applyBorder="1"/>
    <xf numFmtId="0" fontId="0" fillId="0" borderId="0" xfId="0" applyBorder="1"/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 applyAlignment="1"/>
    <xf numFmtId="0" fontId="0" fillId="0" borderId="0" xfId="0" applyAlignment="1">
      <alignment horizontal="right"/>
    </xf>
    <xf numFmtId="0" fontId="0" fillId="0" borderId="0" xfId="0" applyFont="1" applyBorder="1" applyAlignment="1">
      <alignment horizontal="right"/>
    </xf>
    <xf numFmtId="0" fontId="8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vertical="center" wrapText="1"/>
    </xf>
    <xf numFmtId="166" fontId="8" fillId="12" borderId="5" xfId="0" applyNumberFormat="1" applyFont="1" applyFill="1" applyBorder="1"/>
    <xf numFmtId="166" fontId="8" fillId="11" borderId="5" xfId="0" applyNumberFormat="1" applyFont="1" applyFill="1" applyBorder="1"/>
    <xf numFmtId="166" fontId="8" fillId="13" borderId="5" xfId="0" applyNumberFormat="1" applyFont="1" applyFill="1" applyBorder="1"/>
    <xf numFmtId="166" fontId="12" fillId="12" borderId="5" xfId="0" applyNumberFormat="1" applyFont="1" applyFill="1" applyBorder="1"/>
    <xf numFmtId="166" fontId="0" fillId="12" borderId="5" xfId="0" applyNumberFormat="1" applyFill="1" applyBorder="1"/>
    <xf numFmtId="4" fontId="12" fillId="12" borderId="5" xfId="0" applyNumberFormat="1" applyFont="1" applyFill="1" applyBorder="1"/>
    <xf numFmtId="0" fontId="12" fillId="13" borderId="5" xfId="0" applyFont="1" applyFill="1" applyBorder="1" applyAlignment="1">
      <alignment vertical="center" wrapText="1"/>
    </xf>
    <xf numFmtId="0" fontId="0" fillId="0" borderId="0" xfId="0" applyFill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right"/>
    </xf>
    <xf numFmtId="0" fontId="13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wrapText="1"/>
    </xf>
    <xf numFmtId="166" fontId="8" fillId="14" borderId="5" xfId="0" applyNumberFormat="1" applyFont="1" applyFill="1" applyBorder="1"/>
    <xf numFmtId="166" fontId="8" fillId="0" borderId="5" xfId="0" applyNumberFormat="1" applyFont="1" applyBorder="1"/>
    <xf numFmtId="166" fontId="13" fillId="0" borderId="5" xfId="0" applyNumberFormat="1" applyFont="1" applyBorder="1"/>
    <xf numFmtId="0" fontId="12" fillId="14" borderId="5" xfId="0" applyFont="1" applyFill="1" applyBorder="1" applyAlignment="1">
      <alignment vertical="center" wrapText="1"/>
    </xf>
    <xf numFmtId="166" fontId="0" fillId="14" borderId="5" xfId="0" applyNumberFormat="1" applyFill="1" applyBorder="1"/>
    <xf numFmtId="0" fontId="13" fillId="0" borderId="0" xfId="0" applyFont="1"/>
    <xf numFmtId="0" fontId="13" fillId="0" borderId="0" xfId="0" applyFont="1" applyBorder="1"/>
    <xf numFmtId="0" fontId="16" fillId="0" borderId="0" xfId="0" applyFont="1" applyBorder="1" applyAlignment="1">
      <alignment horizontal="right"/>
    </xf>
    <xf numFmtId="0" fontId="12" fillId="7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2" fillId="15" borderId="5" xfId="0" applyFont="1" applyFill="1" applyBorder="1" applyAlignment="1">
      <alignment vertical="center" wrapText="1"/>
    </xf>
    <xf numFmtId="166" fontId="8" fillId="15" borderId="5" xfId="0" applyNumberFormat="1" applyFont="1" applyFill="1" applyBorder="1"/>
    <xf numFmtId="166" fontId="0" fillId="15" borderId="5" xfId="0" applyNumberFormat="1" applyFill="1" applyBorder="1"/>
    <xf numFmtId="166" fontId="12" fillId="15" borderId="5" xfId="0" applyNumberFormat="1" applyFont="1" applyFill="1" applyBorder="1" applyAlignment="1">
      <alignment wrapText="1"/>
    </xf>
    <xf numFmtId="0" fontId="12" fillId="11" borderId="0" xfId="0" applyFont="1" applyFill="1" applyBorder="1" applyAlignment="1">
      <alignment wrapText="1"/>
    </xf>
    <xf numFmtId="0" fontId="0" fillId="11" borderId="0" xfId="0" applyFill="1"/>
  </cellXfs>
  <cellStyles count="10">
    <cellStyle name="Обычный" xfId="0" builtinId="0"/>
    <cellStyle name="Обычный 2" xfId="3"/>
    <cellStyle name="Обычный 2 11" xfId="2"/>
    <cellStyle name="Обычный 2 2" xfId="4"/>
    <cellStyle name="Обычный 2 2 2" xfId="5"/>
    <cellStyle name="Обычный 2 30" xfId="6"/>
    <cellStyle name="Обычный 3" xfId="7"/>
    <cellStyle name="Обычный 4" xfId="8"/>
    <cellStyle name="Обычный 5" xfId="9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Zeros="0" tabSelected="1" view="pageBreakPreview" zoomScale="85" zoomScaleNormal="70" zoomScaleSheetLayoutView="85" zoomScalePageLayoutView="55" workbookViewId="0">
      <pane xSplit="2" ySplit="5" topLeftCell="C6" activePane="bottomRight" state="frozenSplit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9" style="4" customWidth="1"/>
    <col min="2" max="2" width="71.625" style="52" customWidth="1"/>
    <col min="3" max="3" width="25.125" style="52" customWidth="1"/>
    <col min="4" max="4" width="18.125" style="52" customWidth="1"/>
    <col min="5" max="5" width="15" style="4" customWidth="1"/>
    <col min="6" max="6" width="17.25" style="4" customWidth="1"/>
    <col min="7" max="256" width="9" style="4"/>
    <col min="257" max="257" width="9" style="4" customWidth="1"/>
    <col min="258" max="258" width="71.625" style="4" customWidth="1"/>
    <col min="259" max="259" width="20.5" style="4" customWidth="1"/>
    <col min="260" max="260" width="18.125" style="4" customWidth="1"/>
    <col min="261" max="261" width="15" style="4" customWidth="1"/>
    <col min="262" max="262" width="17.25" style="4" customWidth="1"/>
    <col min="263" max="512" width="9" style="4"/>
    <col min="513" max="513" width="9" style="4" customWidth="1"/>
    <col min="514" max="514" width="71.625" style="4" customWidth="1"/>
    <col min="515" max="515" width="20.5" style="4" customWidth="1"/>
    <col min="516" max="516" width="18.125" style="4" customWidth="1"/>
    <col min="517" max="517" width="15" style="4" customWidth="1"/>
    <col min="518" max="518" width="17.25" style="4" customWidth="1"/>
    <col min="519" max="768" width="9" style="4"/>
    <col min="769" max="769" width="9" style="4" customWidth="1"/>
    <col min="770" max="770" width="71.625" style="4" customWidth="1"/>
    <col min="771" max="771" width="20.5" style="4" customWidth="1"/>
    <col min="772" max="772" width="18.125" style="4" customWidth="1"/>
    <col min="773" max="773" width="15" style="4" customWidth="1"/>
    <col min="774" max="774" width="17.25" style="4" customWidth="1"/>
    <col min="775" max="1024" width="9" style="4"/>
    <col min="1025" max="1025" width="9" style="4" customWidth="1"/>
    <col min="1026" max="1026" width="71.625" style="4" customWidth="1"/>
    <col min="1027" max="1027" width="20.5" style="4" customWidth="1"/>
    <col min="1028" max="1028" width="18.125" style="4" customWidth="1"/>
    <col min="1029" max="1029" width="15" style="4" customWidth="1"/>
    <col min="1030" max="1030" width="17.25" style="4" customWidth="1"/>
    <col min="1031" max="1280" width="9" style="4"/>
    <col min="1281" max="1281" width="9" style="4" customWidth="1"/>
    <col min="1282" max="1282" width="71.625" style="4" customWidth="1"/>
    <col min="1283" max="1283" width="20.5" style="4" customWidth="1"/>
    <col min="1284" max="1284" width="18.125" style="4" customWidth="1"/>
    <col min="1285" max="1285" width="15" style="4" customWidth="1"/>
    <col min="1286" max="1286" width="17.25" style="4" customWidth="1"/>
    <col min="1287" max="1536" width="9" style="4"/>
    <col min="1537" max="1537" width="9" style="4" customWidth="1"/>
    <col min="1538" max="1538" width="71.625" style="4" customWidth="1"/>
    <col min="1539" max="1539" width="20.5" style="4" customWidth="1"/>
    <col min="1540" max="1540" width="18.125" style="4" customWidth="1"/>
    <col min="1541" max="1541" width="15" style="4" customWidth="1"/>
    <col min="1542" max="1542" width="17.25" style="4" customWidth="1"/>
    <col min="1543" max="1792" width="9" style="4"/>
    <col min="1793" max="1793" width="9" style="4" customWidth="1"/>
    <col min="1794" max="1794" width="71.625" style="4" customWidth="1"/>
    <col min="1795" max="1795" width="20.5" style="4" customWidth="1"/>
    <col min="1796" max="1796" width="18.125" style="4" customWidth="1"/>
    <col min="1797" max="1797" width="15" style="4" customWidth="1"/>
    <col min="1798" max="1798" width="17.25" style="4" customWidth="1"/>
    <col min="1799" max="2048" width="9" style="4"/>
    <col min="2049" max="2049" width="9" style="4" customWidth="1"/>
    <col min="2050" max="2050" width="71.625" style="4" customWidth="1"/>
    <col min="2051" max="2051" width="20.5" style="4" customWidth="1"/>
    <col min="2052" max="2052" width="18.125" style="4" customWidth="1"/>
    <col min="2053" max="2053" width="15" style="4" customWidth="1"/>
    <col min="2054" max="2054" width="17.25" style="4" customWidth="1"/>
    <col min="2055" max="2304" width="9" style="4"/>
    <col min="2305" max="2305" width="9" style="4" customWidth="1"/>
    <col min="2306" max="2306" width="71.625" style="4" customWidth="1"/>
    <col min="2307" max="2307" width="20.5" style="4" customWidth="1"/>
    <col min="2308" max="2308" width="18.125" style="4" customWidth="1"/>
    <col min="2309" max="2309" width="15" style="4" customWidth="1"/>
    <col min="2310" max="2310" width="17.25" style="4" customWidth="1"/>
    <col min="2311" max="2560" width="9" style="4"/>
    <col min="2561" max="2561" width="9" style="4" customWidth="1"/>
    <col min="2562" max="2562" width="71.625" style="4" customWidth="1"/>
    <col min="2563" max="2563" width="20.5" style="4" customWidth="1"/>
    <col min="2564" max="2564" width="18.125" style="4" customWidth="1"/>
    <col min="2565" max="2565" width="15" style="4" customWidth="1"/>
    <col min="2566" max="2566" width="17.25" style="4" customWidth="1"/>
    <col min="2567" max="2816" width="9" style="4"/>
    <col min="2817" max="2817" width="9" style="4" customWidth="1"/>
    <col min="2818" max="2818" width="71.625" style="4" customWidth="1"/>
    <col min="2819" max="2819" width="20.5" style="4" customWidth="1"/>
    <col min="2820" max="2820" width="18.125" style="4" customWidth="1"/>
    <col min="2821" max="2821" width="15" style="4" customWidth="1"/>
    <col min="2822" max="2822" width="17.25" style="4" customWidth="1"/>
    <col min="2823" max="3072" width="9" style="4"/>
    <col min="3073" max="3073" width="9" style="4" customWidth="1"/>
    <col min="3074" max="3074" width="71.625" style="4" customWidth="1"/>
    <col min="3075" max="3075" width="20.5" style="4" customWidth="1"/>
    <col min="3076" max="3076" width="18.125" style="4" customWidth="1"/>
    <col min="3077" max="3077" width="15" style="4" customWidth="1"/>
    <col min="3078" max="3078" width="17.25" style="4" customWidth="1"/>
    <col min="3079" max="3328" width="9" style="4"/>
    <col min="3329" max="3329" width="9" style="4" customWidth="1"/>
    <col min="3330" max="3330" width="71.625" style="4" customWidth="1"/>
    <col min="3331" max="3331" width="20.5" style="4" customWidth="1"/>
    <col min="3332" max="3332" width="18.125" style="4" customWidth="1"/>
    <col min="3333" max="3333" width="15" style="4" customWidth="1"/>
    <col min="3334" max="3334" width="17.25" style="4" customWidth="1"/>
    <col min="3335" max="3584" width="9" style="4"/>
    <col min="3585" max="3585" width="9" style="4" customWidth="1"/>
    <col min="3586" max="3586" width="71.625" style="4" customWidth="1"/>
    <col min="3587" max="3587" width="20.5" style="4" customWidth="1"/>
    <col min="3588" max="3588" width="18.125" style="4" customWidth="1"/>
    <col min="3589" max="3589" width="15" style="4" customWidth="1"/>
    <col min="3590" max="3590" width="17.25" style="4" customWidth="1"/>
    <col min="3591" max="3840" width="9" style="4"/>
    <col min="3841" max="3841" width="9" style="4" customWidth="1"/>
    <col min="3842" max="3842" width="71.625" style="4" customWidth="1"/>
    <col min="3843" max="3843" width="20.5" style="4" customWidth="1"/>
    <col min="3844" max="3844" width="18.125" style="4" customWidth="1"/>
    <col min="3845" max="3845" width="15" style="4" customWidth="1"/>
    <col min="3846" max="3846" width="17.25" style="4" customWidth="1"/>
    <col min="3847" max="4096" width="9" style="4"/>
    <col min="4097" max="4097" width="9" style="4" customWidth="1"/>
    <col min="4098" max="4098" width="71.625" style="4" customWidth="1"/>
    <col min="4099" max="4099" width="20.5" style="4" customWidth="1"/>
    <col min="4100" max="4100" width="18.125" style="4" customWidth="1"/>
    <col min="4101" max="4101" width="15" style="4" customWidth="1"/>
    <col min="4102" max="4102" width="17.25" style="4" customWidth="1"/>
    <col min="4103" max="4352" width="9" style="4"/>
    <col min="4353" max="4353" width="9" style="4" customWidth="1"/>
    <col min="4354" max="4354" width="71.625" style="4" customWidth="1"/>
    <col min="4355" max="4355" width="20.5" style="4" customWidth="1"/>
    <col min="4356" max="4356" width="18.125" style="4" customWidth="1"/>
    <col min="4357" max="4357" width="15" style="4" customWidth="1"/>
    <col min="4358" max="4358" width="17.25" style="4" customWidth="1"/>
    <col min="4359" max="4608" width="9" style="4"/>
    <col min="4609" max="4609" width="9" style="4" customWidth="1"/>
    <col min="4610" max="4610" width="71.625" style="4" customWidth="1"/>
    <col min="4611" max="4611" width="20.5" style="4" customWidth="1"/>
    <col min="4612" max="4612" width="18.125" style="4" customWidth="1"/>
    <col min="4613" max="4613" width="15" style="4" customWidth="1"/>
    <col min="4614" max="4614" width="17.25" style="4" customWidth="1"/>
    <col min="4615" max="4864" width="9" style="4"/>
    <col min="4865" max="4865" width="9" style="4" customWidth="1"/>
    <col min="4866" max="4866" width="71.625" style="4" customWidth="1"/>
    <col min="4867" max="4867" width="20.5" style="4" customWidth="1"/>
    <col min="4868" max="4868" width="18.125" style="4" customWidth="1"/>
    <col min="4869" max="4869" width="15" style="4" customWidth="1"/>
    <col min="4870" max="4870" width="17.25" style="4" customWidth="1"/>
    <col min="4871" max="5120" width="9" style="4"/>
    <col min="5121" max="5121" width="9" style="4" customWidth="1"/>
    <col min="5122" max="5122" width="71.625" style="4" customWidth="1"/>
    <col min="5123" max="5123" width="20.5" style="4" customWidth="1"/>
    <col min="5124" max="5124" width="18.125" style="4" customWidth="1"/>
    <col min="5125" max="5125" width="15" style="4" customWidth="1"/>
    <col min="5126" max="5126" width="17.25" style="4" customWidth="1"/>
    <col min="5127" max="5376" width="9" style="4"/>
    <col min="5377" max="5377" width="9" style="4" customWidth="1"/>
    <col min="5378" max="5378" width="71.625" style="4" customWidth="1"/>
    <col min="5379" max="5379" width="20.5" style="4" customWidth="1"/>
    <col min="5380" max="5380" width="18.125" style="4" customWidth="1"/>
    <col min="5381" max="5381" width="15" style="4" customWidth="1"/>
    <col min="5382" max="5382" width="17.25" style="4" customWidth="1"/>
    <col min="5383" max="5632" width="9" style="4"/>
    <col min="5633" max="5633" width="9" style="4" customWidth="1"/>
    <col min="5634" max="5634" width="71.625" style="4" customWidth="1"/>
    <col min="5635" max="5635" width="20.5" style="4" customWidth="1"/>
    <col min="5636" max="5636" width="18.125" style="4" customWidth="1"/>
    <col min="5637" max="5637" width="15" style="4" customWidth="1"/>
    <col min="5638" max="5638" width="17.25" style="4" customWidth="1"/>
    <col min="5639" max="5888" width="9" style="4"/>
    <col min="5889" max="5889" width="9" style="4" customWidth="1"/>
    <col min="5890" max="5890" width="71.625" style="4" customWidth="1"/>
    <col min="5891" max="5891" width="20.5" style="4" customWidth="1"/>
    <col min="5892" max="5892" width="18.125" style="4" customWidth="1"/>
    <col min="5893" max="5893" width="15" style="4" customWidth="1"/>
    <col min="5894" max="5894" width="17.25" style="4" customWidth="1"/>
    <col min="5895" max="6144" width="9" style="4"/>
    <col min="6145" max="6145" width="9" style="4" customWidth="1"/>
    <col min="6146" max="6146" width="71.625" style="4" customWidth="1"/>
    <col min="6147" max="6147" width="20.5" style="4" customWidth="1"/>
    <col min="6148" max="6148" width="18.125" style="4" customWidth="1"/>
    <col min="6149" max="6149" width="15" style="4" customWidth="1"/>
    <col min="6150" max="6150" width="17.25" style="4" customWidth="1"/>
    <col min="6151" max="6400" width="9" style="4"/>
    <col min="6401" max="6401" width="9" style="4" customWidth="1"/>
    <col min="6402" max="6402" width="71.625" style="4" customWidth="1"/>
    <col min="6403" max="6403" width="20.5" style="4" customWidth="1"/>
    <col min="6404" max="6404" width="18.125" style="4" customWidth="1"/>
    <col min="6405" max="6405" width="15" style="4" customWidth="1"/>
    <col min="6406" max="6406" width="17.25" style="4" customWidth="1"/>
    <col min="6407" max="6656" width="9" style="4"/>
    <col min="6657" max="6657" width="9" style="4" customWidth="1"/>
    <col min="6658" max="6658" width="71.625" style="4" customWidth="1"/>
    <col min="6659" max="6659" width="20.5" style="4" customWidth="1"/>
    <col min="6660" max="6660" width="18.125" style="4" customWidth="1"/>
    <col min="6661" max="6661" width="15" style="4" customWidth="1"/>
    <col min="6662" max="6662" width="17.25" style="4" customWidth="1"/>
    <col min="6663" max="6912" width="9" style="4"/>
    <col min="6913" max="6913" width="9" style="4" customWidth="1"/>
    <col min="6914" max="6914" width="71.625" style="4" customWidth="1"/>
    <col min="6915" max="6915" width="20.5" style="4" customWidth="1"/>
    <col min="6916" max="6916" width="18.125" style="4" customWidth="1"/>
    <col min="6917" max="6917" width="15" style="4" customWidth="1"/>
    <col min="6918" max="6918" width="17.25" style="4" customWidth="1"/>
    <col min="6919" max="7168" width="9" style="4"/>
    <col min="7169" max="7169" width="9" style="4" customWidth="1"/>
    <col min="7170" max="7170" width="71.625" style="4" customWidth="1"/>
    <col min="7171" max="7171" width="20.5" style="4" customWidth="1"/>
    <col min="7172" max="7172" width="18.125" style="4" customWidth="1"/>
    <col min="7173" max="7173" width="15" style="4" customWidth="1"/>
    <col min="7174" max="7174" width="17.25" style="4" customWidth="1"/>
    <col min="7175" max="7424" width="9" style="4"/>
    <col min="7425" max="7425" width="9" style="4" customWidth="1"/>
    <col min="7426" max="7426" width="71.625" style="4" customWidth="1"/>
    <col min="7427" max="7427" width="20.5" style="4" customWidth="1"/>
    <col min="7428" max="7428" width="18.125" style="4" customWidth="1"/>
    <col min="7429" max="7429" width="15" style="4" customWidth="1"/>
    <col min="7430" max="7430" width="17.25" style="4" customWidth="1"/>
    <col min="7431" max="7680" width="9" style="4"/>
    <col min="7681" max="7681" width="9" style="4" customWidth="1"/>
    <col min="7682" max="7682" width="71.625" style="4" customWidth="1"/>
    <col min="7683" max="7683" width="20.5" style="4" customWidth="1"/>
    <col min="7684" max="7684" width="18.125" style="4" customWidth="1"/>
    <col min="7685" max="7685" width="15" style="4" customWidth="1"/>
    <col min="7686" max="7686" width="17.25" style="4" customWidth="1"/>
    <col min="7687" max="7936" width="9" style="4"/>
    <col min="7937" max="7937" width="9" style="4" customWidth="1"/>
    <col min="7938" max="7938" width="71.625" style="4" customWidth="1"/>
    <col min="7939" max="7939" width="20.5" style="4" customWidth="1"/>
    <col min="7940" max="7940" width="18.125" style="4" customWidth="1"/>
    <col min="7941" max="7941" width="15" style="4" customWidth="1"/>
    <col min="7942" max="7942" width="17.25" style="4" customWidth="1"/>
    <col min="7943" max="8192" width="9" style="4"/>
    <col min="8193" max="8193" width="9" style="4" customWidth="1"/>
    <col min="8194" max="8194" width="71.625" style="4" customWidth="1"/>
    <col min="8195" max="8195" width="20.5" style="4" customWidth="1"/>
    <col min="8196" max="8196" width="18.125" style="4" customWidth="1"/>
    <col min="8197" max="8197" width="15" style="4" customWidth="1"/>
    <col min="8198" max="8198" width="17.25" style="4" customWidth="1"/>
    <col min="8199" max="8448" width="9" style="4"/>
    <col min="8449" max="8449" width="9" style="4" customWidth="1"/>
    <col min="8450" max="8450" width="71.625" style="4" customWidth="1"/>
    <col min="8451" max="8451" width="20.5" style="4" customWidth="1"/>
    <col min="8452" max="8452" width="18.125" style="4" customWidth="1"/>
    <col min="8453" max="8453" width="15" style="4" customWidth="1"/>
    <col min="8454" max="8454" width="17.25" style="4" customWidth="1"/>
    <col min="8455" max="8704" width="9" style="4"/>
    <col min="8705" max="8705" width="9" style="4" customWidth="1"/>
    <col min="8706" max="8706" width="71.625" style="4" customWidth="1"/>
    <col min="8707" max="8707" width="20.5" style="4" customWidth="1"/>
    <col min="8708" max="8708" width="18.125" style="4" customWidth="1"/>
    <col min="8709" max="8709" width="15" style="4" customWidth="1"/>
    <col min="8710" max="8710" width="17.25" style="4" customWidth="1"/>
    <col min="8711" max="8960" width="9" style="4"/>
    <col min="8961" max="8961" width="9" style="4" customWidth="1"/>
    <col min="8962" max="8962" width="71.625" style="4" customWidth="1"/>
    <col min="8963" max="8963" width="20.5" style="4" customWidth="1"/>
    <col min="8964" max="8964" width="18.125" style="4" customWidth="1"/>
    <col min="8965" max="8965" width="15" style="4" customWidth="1"/>
    <col min="8966" max="8966" width="17.25" style="4" customWidth="1"/>
    <col min="8967" max="9216" width="9" style="4"/>
    <col min="9217" max="9217" width="9" style="4" customWidth="1"/>
    <col min="9218" max="9218" width="71.625" style="4" customWidth="1"/>
    <col min="9219" max="9219" width="20.5" style="4" customWidth="1"/>
    <col min="9220" max="9220" width="18.125" style="4" customWidth="1"/>
    <col min="9221" max="9221" width="15" style="4" customWidth="1"/>
    <col min="9222" max="9222" width="17.25" style="4" customWidth="1"/>
    <col min="9223" max="9472" width="9" style="4"/>
    <col min="9473" max="9473" width="9" style="4" customWidth="1"/>
    <col min="9474" max="9474" width="71.625" style="4" customWidth="1"/>
    <col min="9475" max="9475" width="20.5" style="4" customWidth="1"/>
    <col min="9476" max="9476" width="18.125" style="4" customWidth="1"/>
    <col min="9477" max="9477" width="15" style="4" customWidth="1"/>
    <col min="9478" max="9478" width="17.25" style="4" customWidth="1"/>
    <col min="9479" max="9728" width="9" style="4"/>
    <col min="9729" max="9729" width="9" style="4" customWidth="1"/>
    <col min="9730" max="9730" width="71.625" style="4" customWidth="1"/>
    <col min="9731" max="9731" width="20.5" style="4" customWidth="1"/>
    <col min="9732" max="9732" width="18.125" style="4" customWidth="1"/>
    <col min="9733" max="9733" width="15" style="4" customWidth="1"/>
    <col min="9734" max="9734" width="17.25" style="4" customWidth="1"/>
    <col min="9735" max="9984" width="9" style="4"/>
    <col min="9985" max="9985" width="9" style="4" customWidth="1"/>
    <col min="9986" max="9986" width="71.625" style="4" customWidth="1"/>
    <col min="9987" max="9987" width="20.5" style="4" customWidth="1"/>
    <col min="9988" max="9988" width="18.125" style="4" customWidth="1"/>
    <col min="9989" max="9989" width="15" style="4" customWidth="1"/>
    <col min="9990" max="9990" width="17.25" style="4" customWidth="1"/>
    <col min="9991" max="10240" width="9" style="4"/>
    <col min="10241" max="10241" width="9" style="4" customWidth="1"/>
    <col min="10242" max="10242" width="71.625" style="4" customWidth="1"/>
    <col min="10243" max="10243" width="20.5" style="4" customWidth="1"/>
    <col min="10244" max="10244" width="18.125" style="4" customWidth="1"/>
    <col min="10245" max="10245" width="15" style="4" customWidth="1"/>
    <col min="10246" max="10246" width="17.25" style="4" customWidth="1"/>
    <col min="10247" max="10496" width="9" style="4"/>
    <col min="10497" max="10497" width="9" style="4" customWidth="1"/>
    <col min="10498" max="10498" width="71.625" style="4" customWidth="1"/>
    <col min="10499" max="10499" width="20.5" style="4" customWidth="1"/>
    <col min="10500" max="10500" width="18.125" style="4" customWidth="1"/>
    <col min="10501" max="10501" width="15" style="4" customWidth="1"/>
    <col min="10502" max="10502" width="17.25" style="4" customWidth="1"/>
    <col min="10503" max="10752" width="9" style="4"/>
    <col min="10753" max="10753" width="9" style="4" customWidth="1"/>
    <col min="10754" max="10754" width="71.625" style="4" customWidth="1"/>
    <col min="10755" max="10755" width="20.5" style="4" customWidth="1"/>
    <col min="10756" max="10756" width="18.125" style="4" customWidth="1"/>
    <col min="10757" max="10757" width="15" style="4" customWidth="1"/>
    <col min="10758" max="10758" width="17.25" style="4" customWidth="1"/>
    <col min="10759" max="11008" width="9" style="4"/>
    <col min="11009" max="11009" width="9" style="4" customWidth="1"/>
    <col min="11010" max="11010" width="71.625" style="4" customWidth="1"/>
    <col min="11011" max="11011" width="20.5" style="4" customWidth="1"/>
    <col min="11012" max="11012" width="18.125" style="4" customWidth="1"/>
    <col min="11013" max="11013" width="15" style="4" customWidth="1"/>
    <col min="11014" max="11014" width="17.25" style="4" customWidth="1"/>
    <col min="11015" max="11264" width="9" style="4"/>
    <col min="11265" max="11265" width="9" style="4" customWidth="1"/>
    <col min="11266" max="11266" width="71.625" style="4" customWidth="1"/>
    <col min="11267" max="11267" width="20.5" style="4" customWidth="1"/>
    <col min="11268" max="11268" width="18.125" style="4" customWidth="1"/>
    <col min="11269" max="11269" width="15" style="4" customWidth="1"/>
    <col min="11270" max="11270" width="17.25" style="4" customWidth="1"/>
    <col min="11271" max="11520" width="9" style="4"/>
    <col min="11521" max="11521" width="9" style="4" customWidth="1"/>
    <col min="11522" max="11522" width="71.625" style="4" customWidth="1"/>
    <col min="11523" max="11523" width="20.5" style="4" customWidth="1"/>
    <col min="11524" max="11524" width="18.125" style="4" customWidth="1"/>
    <col min="11525" max="11525" width="15" style="4" customWidth="1"/>
    <col min="11526" max="11526" width="17.25" style="4" customWidth="1"/>
    <col min="11527" max="11776" width="9" style="4"/>
    <col min="11777" max="11777" width="9" style="4" customWidth="1"/>
    <col min="11778" max="11778" width="71.625" style="4" customWidth="1"/>
    <col min="11779" max="11779" width="20.5" style="4" customWidth="1"/>
    <col min="11780" max="11780" width="18.125" style="4" customWidth="1"/>
    <col min="11781" max="11781" width="15" style="4" customWidth="1"/>
    <col min="11782" max="11782" width="17.25" style="4" customWidth="1"/>
    <col min="11783" max="12032" width="9" style="4"/>
    <col min="12033" max="12033" width="9" style="4" customWidth="1"/>
    <col min="12034" max="12034" width="71.625" style="4" customWidth="1"/>
    <col min="12035" max="12035" width="20.5" style="4" customWidth="1"/>
    <col min="12036" max="12036" width="18.125" style="4" customWidth="1"/>
    <col min="12037" max="12037" width="15" style="4" customWidth="1"/>
    <col min="12038" max="12038" width="17.25" style="4" customWidth="1"/>
    <col min="12039" max="12288" width="9" style="4"/>
    <col min="12289" max="12289" width="9" style="4" customWidth="1"/>
    <col min="12290" max="12290" width="71.625" style="4" customWidth="1"/>
    <col min="12291" max="12291" width="20.5" style="4" customWidth="1"/>
    <col min="12292" max="12292" width="18.125" style="4" customWidth="1"/>
    <col min="12293" max="12293" width="15" style="4" customWidth="1"/>
    <col min="12294" max="12294" width="17.25" style="4" customWidth="1"/>
    <col min="12295" max="12544" width="9" style="4"/>
    <col min="12545" max="12545" width="9" style="4" customWidth="1"/>
    <col min="12546" max="12546" width="71.625" style="4" customWidth="1"/>
    <col min="12547" max="12547" width="20.5" style="4" customWidth="1"/>
    <col min="12548" max="12548" width="18.125" style="4" customWidth="1"/>
    <col min="12549" max="12549" width="15" style="4" customWidth="1"/>
    <col min="12550" max="12550" width="17.25" style="4" customWidth="1"/>
    <col min="12551" max="12800" width="9" style="4"/>
    <col min="12801" max="12801" width="9" style="4" customWidth="1"/>
    <col min="12802" max="12802" width="71.625" style="4" customWidth="1"/>
    <col min="12803" max="12803" width="20.5" style="4" customWidth="1"/>
    <col min="12804" max="12804" width="18.125" style="4" customWidth="1"/>
    <col min="12805" max="12805" width="15" style="4" customWidth="1"/>
    <col min="12806" max="12806" width="17.25" style="4" customWidth="1"/>
    <col min="12807" max="13056" width="9" style="4"/>
    <col min="13057" max="13057" width="9" style="4" customWidth="1"/>
    <col min="13058" max="13058" width="71.625" style="4" customWidth="1"/>
    <col min="13059" max="13059" width="20.5" style="4" customWidth="1"/>
    <col min="13060" max="13060" width="18.125" style="4" customWidth="1"/>
    <col min="13061" max="13061" width="15" style="4" customWidth="1"/>
    <col min="13062" max="13062" width="17.25" style="4" customWidth="1"/>
    <col min="13063" max="13312" width="9" style="4"/>
    <col min="13313" max="13313" width="9" style="4" customWidth="1"/>
    <col min="13314" max="13314" width="71.625" style="4" customWidth="1"/>
    <col min="13315" max="13315" width="20.5" style="4" customWidth="1"/>
    <col min="13316" max="13316" width="18.125" style="4" customWidth="1"/>
    <col min="13317" max="13317" width="15" style="4" customWidth="1"/>
    <col min="13318" max="13318" width="17.25" style="4" customWidth="1"/>
    <col min="13319" max="13568" width="9" style="4"/>
    <col min="13569" max="13569" width="9" style="4" customWidth="1"/>
    <col min="13570" max="13570" width="71.625" style="4" customWidth="1"/>
    <col min="13571" max="13571" width="20.5" style="4" customWidth="1"/>
    <col min="13572" max="13572" width="18.125" style="4" customWidth="1"/>
    <col min="13573" max="13573" width="15" style="4" customWidth="1"/>
    <col min="13574" max="13574" width="17.25" style="4" customWidth="1"/>
    <col min="13575" max="13824" width="9" style="4"/>
    <col min="13825" max="13825" width="9" style="4" customWidth="1"/>
    <col min="13826" max="13826" width="71.625" style="4" customWidth="1"/>
    <col min="13827" max="13827" width="20.5" style="4" customWidth="1"/>
    <col min="13828" max="13828" width="18.125" style="4" customWidth="1"/>
    <col min="13829" max="13829" width="15" style="4" customWidth="1"/>
    <col min="13830" max="13830" width="17.25" style="4" customWidth="1"/>
    <col min="13831" max="14080" width="9" style="4"/>
    <col min="14081" max="14081" width="9" style="4" customWidth="1"/>
    <col min="14082" max="14082" width="71.625" style="4" customWidth="1"/>
    <col min="14083" max="14083" width="20.5" style="4" customWidth="1"/>
    <col min="14084" max="14084" width="18.125" style="4" customWidth="1"/>
    <col min="14085" max="14085" width="15" style="4" customWidth="1"/>
    <col min="14086" max="14086" width="17.25" style="4" customWidth="1"/>
    <col min="14087" max="14336" width="9" style="4"/>
    <col min="14337" max="14337" width="9" style="4" customWidth="1"/>
    <col min="14338" max="14338" width="71.625" style="4" customWidth="1"/>
    <col min="14339" max="14339" width="20.5" style="4" customWidth="1"/>
    <col min="14340" max="14340" width="18.125" style="4" customWidth="1"/>
    <col min="14341" max="14341" width="15" style="4" customWidth="1"/>
    <col min="14342" max="14342" width="17.25" style="4" customWidth="1"/>
    <col min="14343" max="14592" width="9" style="4"/>
    <col min="14593" max="14593" width="9" style="4" customWidth="1"/>
    <col min="14594" max="14594" width="71.625" style="4" customWidth="1"/>
    <col min="14595" max="14595" width="20.5" style="4" customWidth="1"/>
    <col min="14596" max="14596" width="18.125" style="4" customWidth="1"/>
    <col min="14597" max="14597" width="15" style="4" customWidth="1"/>
    <col min="14598" max="14598" width="17.25" style="4" customWidth="1"/>
    <col min="14599" max="14848" width="9" style="4"/>
    <col min="14849" max="14849" width="9" style="4" customWidth="1"/>
    <col min="14850" max="14850" width="71.625" style="4" customWidth="1"/>
    <col min="14851" max="14851" width="20.5" style="4" customWidth="1"/>
    <col min="14852" max="14852" width="18.125" style="4" customWidth="1"/>
    <col min="14853" max="14853" width="15" style="4" customWidth="1"/>
    <col min="14854" max="14854" width="17.25" style="4" customWidth="1"/>
    <col min="14855" max="15104" width="9" style="4"/>
    <col min="15105" max="15105" width="9" style="4" customWidth="1"/>
    <col min="15106" max="15106" width="71.625" style="4" customWidth="1"/>
    <col min="15107" max="15107" width="20.5" style="4" customWidth="1"/>
    <col min="15108" max="15108" width="18.125" style="4" customWidth="1"/>
    <col min="15109" max="15109" width="15" style="4" customWidth="1"/>
    <col min="15110" max="15110" width="17.25" style="4" customWidth="1"/>
    <col min="15111" max="15360" width="9" style="4"/>
    <col min="15361" max="15361" width="9" style="4" customWidth="1"/>
    <col min="15362" max="15362" width="71.625" style="4" customWidth="1"/>
    <col min="15363" max="15363" width="20.5" style="4" customWidth="1"/>
    <col min="15364" max="15364" width="18.125" style="4" customWidth="1"/>
    <col min="15365" max="15365" width="15" style="4" customWidth="1"/>
    <col min="15366" max="15366" width="17.25" style="4" customWidth="1"/>
    <col min="15367" max="15616" width="9" style="4"/>
    <col min="15617" max="15617" width="9" style="4" customWidth="1"/>
    <col min="15618" max="15618" width="71.625" style="4" customWidth="1"/>
    <col min="15619" max="15619" width="20.5" style="4" customWidth="1"/>
    <col min="15620" max="15620" width="18.125" style="4" customWidth="1"/>
    <col min="15621" max="15621" width="15" style="4" customWidth="1"/>
    <col min="15622" max="15622" width="17.25" style="4" customWidth="1"/>
    <col min="15623" max="15872" width="9" style="4"/>
    <col min="15873" max="15873" width="9" style="4" customWidth="1"/>
    <col min="15874" max="15874" width="71.625" style="4" customWidth="1"/>
    <col min="15875" max="15875" width="20.5" style="4" customWidth="1"/>
    <col min="15876" max="15876" width="18.125" style="4" customWidth="1"/>
    <col min="15877" max="15877" width="15" style="4" customWidth="1"/>
    <col min="15878" max="15878" width="17.25" style="4" customWidth="1"/>
    <col min="15879" max="16128" width="9" style="4"/>
    <col min="16129" max="16129" width="9" style="4" customWidth="1"/>
    <col min="16130" max="16130" width="71.625" style="4" customWidth="1"/>
    <col min="16131" max="16131" width="20.5" style="4" customWidth="1"/>
    <col min="16132" max="16132" width="18.125" style="4" customWidth="1"/>
    <col min="16133" max="16133" width="15" style="4" customWidth="1"/>
    <col min="16134" max="16134" width="17.25" style="4" customWidth="1"/>
    <col min="16135" max="16384" width="9" style="4"/>
  </cols>
  <sheetData>
    <row r="1" spans="1:15" s="3" customFormat="1" ht="40.5" customHeight="1" x14ac:dyDescent="0.2">
      <c r="A1" s="1" t="s">
        <v>0</v>
      </c>
      <c r="B1" s="2"/>
      <c r="C1" s="2"/>
      <c r="D1" s="2"/>
      <c r="E1" s="2"/>
      <c r="F1" s="2"/>
    </row>
    <row r="2" spans="1:15" ht="42" customHeight="1" x14ac:dyDescent="0.3">
      <c r="B2" s="5"/>
      <c r="C2" s="5"/>
      <c r="D2" s="5"/>
      <c r="E2" s="6"/>
      <c r="F2" s="7" t="s">
        <v>1</v>
      </c>
    </row>
    <row r="3" spans="1:15" s="12" customFormat="1" ht="85.5" customHeight="1" x14ac:dyDescent="0.25">
      <c r="A3" s="8" t="s">
        <v>2</v>
      </c>
      <c r="B3" s="9" t="s">
        <v>3</v>
      </c>
      <c r="C3" s="8" t="s">
        <v>4</v>
      </c>
      <c r="D3" s="10" t="s">
        <v>5</v>
      </c>
      <c r="E3" s="11"/>
      <c r="F3" s="8" t="s">
        <v>6</v>
      </c>
      <c r="H3" s="13"/>
      <c r="I3" s="13"/>
      <c r="J3" s="13"/>
      <c r="K3" s="13"/>
      <c r="L3" s="13"/>
      <c r="M3" s="13"/>
      <c r="N3" s="13"/>
      <c r="O3" s="13"/>
    </row>
    <row r="4" spans="1:15" s="12" customFormat="1" ht="99.75" customHeight="1" x14ac:dyDescent="0.25">
      <c r="A4" s="14"/>
      <c r="B4" s="15"/>
      <c r="C4" s="14"/>
      <c r="D4" s="16" t="s">
        <v>7</v>
      </c>
      <c r="E4" s="17" t="s">
        <v>8</v>
      </c>
      <c r="F4" s="14"/>
      <c r="H4" s="13"/>
      <c r="I4" s="13"/>
      <c r="J4" s="13"/>
      <c r="K4" s="13"/>
      <c r="L4" s="13"/>
      <c r="M4" s="13"/>
      <c r="N4" s="13"/>
      <c r="O4" s="13"/>
    </row>
    <row r="5" spans="1:15" ht="18" customHeight="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19" t="s">
        <v>9</v>
      </c>
      <c r="B6" s="20" t="s">
        <v>10</v>
      </c>
      <c r="C6" s="21"/>
      <c r="D6" s="22">
        <f>SUM(D7:D10)</f>
        <v>2514058.5000000005</v>
      </c>
      <c r="E6" s="23">
        <f t="shared" ref="E6:F6" si="0">SUM(E7:E10)</f>
        <v>2776155.0000000005</v>
      </c>
      <c r="F6" s="23">
        <f t="shared" si="0"/>
        <v>2776155.0000000005</v>
      </c>
    </row>
    <row r="7" spans="1:15" ht="31.5" x14ac:dyDescent="0.25">
      <c r="A7" s="24" t="s">
        <v>11</v>
      </c>
      <c r="B7" s="25" t="s">
        <v>12</v>
      </c>
      <c r="C7" s="26" t="s">
        <v>13</v>
      </c>
      <c r="D7" s="27">
        <v>2362516.0000000005</v>
      </c>
      <c r="E7" s="28">
        <v>2358712.9000000004</v>
      </c>
      <c r="F7" s="28">
        <v>2358712.9000000004</v>
      </c>
    </row>
    <row r="8" spans="1:15" x14ac:dyDescent="0.25">
      <c r="A8" s="24" t="s">
        <v>14</v>
      </c>
      <c r="B8" s="25" t="s">
        <v>15</v>
      </c>
      <c r="C8" s="26" t="s">
        <v>16</v>
      </c>
      <c r="D8" s="27">
        <v>36906.5</v>
      </c>
      <c r="E8" s="28">
        <v>36906.5</v>
      </c>
      <c r="F8" s="28">
        <v>36906.5</v>
      </c>
    </row>
    <row r="9" spans="1:15" ht="47.25" x14ac:dyDescent="0.25">
      <c r="A9" s="24" t="s">
        <v>17</v>
      </c>
      <c r="B9" s="25" t="s">
        <v>18</v>
      </c>
      <c r="C9" s="26" t="s">
        <v>19</v>
      </c>
      <c r="D9" s="27">
        <v>114636</v>
      </c>
      <c r="E9" s="28">
        <v>114636</v>
      </c>
      <c r="F9" s="28">
        <v>114636</v>
      </c>
    </row>
    <row r="10" spans="1:15" x14ac:dyDescent="0.25">
      <c r="A10" s="24" t="s">
        <v>20</v>
      </c>
      <c r="B10" s="25" t="s">
        <v>21</v>
      </c>
      <c r="C10" s="26" t="s">
        <v>22</v>
      </c>
      <c r="D10" s="27">
        <v>0</v>
      </c>
      <c r="E10" s="28">
        <v>265899.60000000003</v>
      </c>
      <c r="F10" s="28">
        <v>265899.60000000003</v>
      </c>
    </row>
    <row r="11" spans="1:15" x14ac:dyDescent="0.25">
      <c r="A11" s="29" t="s">
        <v>23</v>
      </c>
      <c r="B11" s="30" t="s">
        <v>24</v>
      </c>
      <c r="C11" s="31"/>
      <c r="D11" s="32">
        <f>SUM(D12:D37)</f>
        <v>4860</v>
      </c>
      <c r="E11" s="33">
        <f t="shared" ref="E11:F11" si="1">SUM(E12:E37)</f>
        <v>7035458.9114699997</v>
      </c>
      <c r="F11" s="33">
        <f t="shared" si="1"/>
        <v>6832630.6166200005</v>
      </c>
    </row>
    <row r="12" spans="1:15" x14ac:dyDescent="0.25">
      <c r="A12" s="24" t="s">
        <v>25</v>
      </c>
      <c r="B12" s="34" t="s">
        <v>26</v>
      </c>
      <c r="C12" s="26" t="s">
        <v>27</v>
      </c>
      <c r="D12" s="27">
        <v>4860</v>
      </c>
      <c r="E12" s="28">
        <v>4860</v>
      </c>
      <c r="F12" s="28">
        <v>4860</v>
      </c>
    </row>
    <row r="13" spans="1:15" ht="47.25" x14ac:dyDescent="0.25">
      <c r="A13" s="24" t="s">
        <v>28</v>
      </c>
      <c r="B13" s="34" t="s">
        <v>29</v>
      </c>
      <c r="C13" s="26" t="s">
        <v>30</v>
      </c>
      <c r="D13" s="27">
        <v>0</v>
      </c>
      <c r="E13" s="28">
        <v>19128.2</v>
      </c>
      <c r="F13" s="28">
        <v>19015.507020000001</v>
      </c>
    </row>
    <row r="14" spans="1:15" ht="47.25" x14ac:dyDescent="0.25">
      <c r="A14" s="24" t="s">
        <v>31</v>
      </c>
      <c r="B14" s="34" t="s">
        <v>32</v>
      </c>
      <c r="C14" s="26" t="s">
        <v>33</v>
      </c>
      <c r="D14" s="27">
        <v>0</v>
      </c>
      <c r="E14" s="28">
        <v>11858.5</v>
      </c>
      <c r="F14" s="28">
        <v>11302.91129</v>
      </c>
    </row>
    <row r="15" spans="1:15" ht="31.5" x14ac:dyDescent="0.25">
      <c r="A15" s="24" t="s">
        <v>34</v>
      </c>
      <c r="B15" s="34" t="s">
        <v>35</v>
      </c>
      <c r="C15" s="26" t="s">
        <v>36</v>
      </c>
      <c r="D15" s="27">
        <v>0</v>
      </c>
      <c r="E15" s="28">
        <v>1801306.2851</v>
      </c>
      <c r="F15" s="28">
        <v>1752904.9642</v>
      </c>
    </row>
    <row r="16" spans="1:15" ht="31.5" x14ac:dyDescent="0.25">
      <c r="A16" s="24" t="s">
        <v>37</v>
      </c>
      <c r="B16" s="34" t="s">
        <v>38</v>
      </c>
      <c r="C16" s="26" t="s">
        <v>39</v>
      </c>
      <c r="D16" s="27">
        <v>0</v>
      </c>
      <c r="E16" s="28">
        <v>15690</v>
      </c>
      <c r="F16" s="28">
        <v>15690</v>
      </c>
    </row>
    <row r="17" spans="1:6" ht="31.5" x14ac:dyDescent="0.25">
      <c r="A17" s="24" t="s">
        <v>40</v>
      </c>
      <c r="B17" s="34" t="s">
        <v>41</v>
      </c>
      <c r="C17" s="26" t="s">
        <v>42</v>
      </c>
      <c r="D17" s="27">
        <v>0</v>
      </c>
      <c r="E17" s="28">
        <v>23032</v>
      </c>
      <c r="F17" s="28">
        <v>23032</v>
      </c>
    </row>
    <row r="18" spans="1:6" ht="63" x14ac:dyDescent="0.25">
      <c r="A18" s="24" t="s">
        <v>43</v>
      </c>
      <c r="B18" s="34" t="s">
        <v>44</v>
      </c>
      <c r="C18" s="26" t="s">
        <v>45</v>
      </c>
      <c r="D18" s="27">
        <v>0</v>
      </c>
      <c r="E18" s="28">
        <v>10367</v>
      </c>
      <c r="F18" s="28">
        <v>10367</v>
      </c>
    </row>
    <row r="19" spans="1:6" ht="31.5" customHeight="1" x14ac:dyDescent="0.25">
      <c r="A19" s="24" t="s">
        <v>46</v>
      </c>
      <c r="B19" s="34" t="s">
        <v>47</v>
      </c>
      <c r="C19" s="26" t="s">
        <v>48</v>
      </c>
      <c r="D19" s="27">
        <v>0</v>
      </c>
      <c r="E19" s="28">
        <v>454458.3</v>
      </c>
      <c r="F19" s="28">
        <v>454458.3</v>
      </c>
    </row>
    <row r="20" spans="1:6" ht="31.5" x14ac:dyDescent="0.25">
      <c r="A20" s="24" t="s">
        <v>49</v>
      </c>
      <c r="B20" s="34" t="s">
        <v>50</v>
      </c>
      <c r="C20" s="26" t="s">
        <v>51</v>
      </c>
      <c r="D20" s="27"/>
      <c r="E20" s="28">
        <v>49042</v>
      </c>
      <c r="F20" s="28">
        <v>49042</v>
      </c>
    </row>
    <row r="21" spans="1:6" ht="94.5" x14ac:dyDescent="0.25">
      <c r="A21" s="24" t="s">
        <v>52</v>
      </c>
      <c r="B21" s="34" t="s">
        <v>53</v>
      </c>
      <c r="C21" s="26" t="s">
        <v>54</v>
      </c>
      <c r="D21" s="27">
        <v>0</v>
      </c>
      <c r="E21" s="28">
        <v>390335.79999999987</v>
      </c>
      <c r="F21" s="28">
        <v>388373.56162999995</v>
      </c>
    </row>
    <row r="22" spans="1:6" ht="78.75" x14ac:dyDescent="0.25">
      <c r="A22" s="24" t="s">
        <v>55</v>
      </c>
      <c r="B22" s="34" t="s">
        <v>56</v>
      </c>
      <c r="C22" s="26" t="s">
        <v>57</v>
      </c>
      <c r="D22" s="27">
        <v>0</v>
      </c>
      <c r="E22" s="28">
        <v>730369</v>
      </c>
      <c r="F22" s="28">
        <v>730369</v>
      </c>
    </row>
    <row r="23" spans="1:6" ht="78.75" x14ac:dyDescent="0.25">
      <c r="A23" s="24" t="s">
        <v>58</v>
      </c>
      <c r="B23" s="34" t="s">
        <v>59</v>
      </c>
      <c r="C23" s="26" t="s">
        <v>60</v>
      </c>
      <c r="D23" s="27">
        <v>0</v>
      </c>
      <c r="E23" s="28">
        <v>269630</v>
      </c>
      <c r="F23" s="28">
        <v>269630</v>
      </c>
    </row>
    <row r="24" spans="1:6" ht="47.25" x14ac:dyDescent="0.25">
      <c r="A24" s="24" t="s">
        <v>61</v>
      </c>
      <c r="B24" s="34" t="s">
        <v>62</v>
      </c>
      <c r="C24" s="35" t="s">
        <v>63</v>
      </c>
      <c r="D24" s="27">
        <v>0</v>
      </c>
      <c r="E24" s="28">
        <v>258634.60000000003</v>
      </c>
      <c r="F24" s="28">
        <v>244783.85112999997</v>
      </c>
    </row>
    <row r="25" spans="1:6" ht="69.75" customHeight="1" x14ac:dyDescent="0.25">
      <c r="A25" s="24" t="s">
        <v>64</v>
      </c>
      <c r="B25" s="34" t="s">
        <v>65</v>
      </c>
      <c r="C25" s="35" t="s">
        <v>66</v>
      </c>
      <c r="D25" s="27">
        <v>0</v>
      </c>
      <c r="E25" s="28">
        <v>255654.19999999998</v>
      </c>
      <c r="F25" s="28">
        <v>175859.77710000001</v>
      </c>
    </row>
    <row r="26" spans="1:6" ht="69.75" customHeight="1" x14ac:dyDescent="0.25">
      <c r="A26" s="24" t="s">
        <v>67</v>
      </c>
      <c r="B26" s="34" t="s">
        <v>68</v>
      </c>
      <c r="C26" s="26" t="s">
        <v>69</v>
      </c>
      <c r="D26" s="27">
        <v>0</v>
      </c>
      <c r="E26" s="28">
        <v>701080.8</v>
      </c>
      <c r="F26" s="28">
        <v>669996.67905999999</v>
      </c>
    </row>
    <row r="27" spans="1:6" ht="31.5" x14ac:dyDescent="0.25">
      <c r="A27" s="24" t="s">
        <v>70</v>
      </c>
      <c r="B27" s="34" t="s">
        <v>71</v>
      </c>
      <c r="C27" s="26" t="s">
        <v>72</v>
      </c>
      <c r="D27" s="27">
        <v>0</v>
      </c>
      <c r="E27" s="28">
        <v>588792.30000000005</v>
      </c>
      <c r="F27" s="28">
        <v>568503.67445000005</v>
      </c>
    </row>
    <row r="28" spans="1:6" ht="31.5" x14ac:dyDescent="0.25">
      <c r="A28" s="24" t="s">
        <v>73</v>
      </c>
      <c r="B28" s="34" t="s">
        <v>74</v>
      </c>
      <c r="C28" s="26" t="s">
        <v>75</v>
      </c>
      <c r="D28" s="27">
        <v>0</v>
      </c>
      <c r="E28" s="28">
        <v>17092.919999999998</v>
      </c>
      <c r="F28" s="28">
        <v>17092.919999999998</v>
      </c>
    </row>
    <row r="29" spans="1:6" x14ac:dyDescent="0.25">
      <c r="A29" s="24" t="s">
        <v>76</v>
      </c>
      <c r="B29" s="34" t="s">
        <v>77</v>
      </c>
      <c r="C29" s="26"/>
      <c r="D29" s="27">
        <v>0</v>
      </c>
      <c r="E29" s="28">
        <v>65573.799999999988</v>
      </c>
      <c r="F29" s="28">
        <v>61632.840260000004</v>
      </c>
    </row>
    <row r="30" spans="1:6" ht="31.5" x14ac:dyDescent="0.25">
      <c r="A30" s="24" t="s">
        <v>78</v>
      </c>
      <c r="B30" s="34" t="s">
        <v>79</v>
      </c>
      <c r="C30" s="26" t="s">
        <v>80</v>
      </c>
      <c r="D30" s="27">
        <v>0</v>
      </c>
      <c r="E30" s="28">
        <v>2242.6999999999998</v>
      </c>
      <c r="F30" s="28">
        <v>2242.6999999999998</v>
      </c>
    </row>
    <row r="31" spans="1:6" ht="47.25" x14ac:dyDescent="0.25">
      <c r="A31" s="24" t="s">
        <v>81</v>
      </c>
      <c r="B31" s="34" t="s">
        <v>82</v>
      </c>
      <c r="C31" s="26" t="s">
        <v>83</v>
      </c>
      <c r="D31" s="27">
        <v>0</v>
      </c>
      <c r="E31" s="28">
        <v>2500</v>
      </c>
      <c r="F31" s="28">
        <v>2500</v>
      </c>
    </row>
    <row r="32" spans="1:6" ht="63" x14ac:dyDescent="0.25">
      <c r="A32" s="24" t="s">
        <v>84</v>
      </c>
      <c r="B32" s="34" t="s">
        <v>85</v>
      </c>
      <c r="C32" s="26" t="s">
        <v>86</v>
      </c>
      <c r="D32" s="27">
        <v>0</v>
      </c>
      <c r="E32" s="28">
        <v>3755.3999999999978</v>
      </c>
      <c r="F32" s="28">
        <v>3755.3999999999978</v>
      </c>
    </row>
    <row r="33" spans="1:6" ht="47.25" x14ac:dyDescent="0.25">
      <c r="A33" s="24" t="s">
        <v>87</v>
      </c>
      <c r="B33" s="34" t="s">
        <v>88</v>
      </c>
      <c r="C33" s="26" t="s">
        <v>89</v>
      </c>
      <c r="D33" s="27">
        <v>0</v>
      </c>
      <c r="E33" s="28">
        <v>1100</v>
      </c>
      <c r="F33" s="28">
        <v>1100</v>
      </c>
    </row>
    <row r="34" spans="1:6" ht="47.25" x14ac:dyDescent="0.25">
      <c r="A34" s="24" t="s">
        <v>90</v>
      </c>
      <c r="B34" s="34" t="s">
        <v>91</v>
      </c>
      <c r="C34" s="26" t="s">
        <v>92</v>
      </c>
      <c r="D34" s="27">
        <v>0</v>
      </c>
      <c r="E34" s="28">
        <v>8675</v>
      </c>
      <c r="F34" s="28">
        <v>8675</v>
      </c>
    </row>
    <row r="35" spans="1:6" ht="33.75" customHeight="1" x14ac:dyDescent="0.25">
      <c r="A35" s="24" t="s">
        <v>93</v>
      </c>
      <c r="B35" s="34" t="s">
        <v>94</v>
      </c>
      <c r="C35" s="26" t="s">
        <v>95</v>
      </c>
      <c r="D35" s="27">
        <v>0</v>
      </c>
      <c r="E35" s="28">
        <v>1329759.2</v>
      </c>
      <c r="F35" s="28">
        <v>1329759.2</v>
      </c>
    </row>
    <row r="36" spans="1:6" ht="47.25" x14ac:dyDescent="0.25">
      <c r="A36" s="24" t="s">
        <v>96</v>
      </c>
      <c r="B36" s="36" t="s">
        <v>97</v>
      </c>
      <c r="C36" s="26" t="s">
        <v>98</v>
      </c>
      <c r="D36" s="27">
        <v>0</v>
      </c>
      <c r="E36" s="28">
        <v>587</v>
      </c>
      <c r="F36" s="28">
        <v>587</v>
      </c>
    </row>
    <row r="37" spans="1:6" ht="31.5" x14ac:dyDescent="0.25">
      <c r="A37" s="24" t="s">
        <v>99</v>
      </c>
      <c r="B37" s="36" t="s">
        <v>100</v>
      </c>
      <c r="C37" s="26" t="s">
        <v>30</v>
      </c>
      <c r="D37" s="27">
        <v>0</v>
      </c>
      <c r="E37" s="28">
        <v>19933.906369999993</v>
      </c>
      <c r="F37" s="28">
        <v>17096.330480000001</v>
      </c>
    </row>
    <row r="38" spans="1:6" x14ac:dyDescent="0.25">
      <c r="A38" s="37" t="s">
        <v>101</v>
      </c>
      <c r="B38" s="38" t="s">
        <v>102</v>
      </c>
      <c r="C38" s="38"/>
      <c r="D38" s="39">
        <f>SUM(D39:D63)</f>
        <v>16372308.700000001</v>
      </c>
      <c r="E38" s="40">
        <f t="shared" ref="E38:F38" si="2">SUM(E39:E63)</f>
        <v>16486851.800000001</v>
      </c>
      <c r="F38" s="40">
        <f t="shared" si="2"/>
        <v>16465913.086999999</v>
      </c>
    </row>
    <row r="39" spans="1:6" ht="31.5" x14ac:dyDescent="0.25">
      <c r="A39" s="24" t="s">
        <v>103</v>
      </c>
      <c r="B39" s="34" t="s">
        <v>104</v>
      </c>
      <c r="C39" s="26" t="s">
        <v>105</v>
      </c>
      <c r="D39" s="27">
        <v>4145570.8000000003</v>
      </c>
      <c r="E39" s="28">
        <v>4145570.8000000007</v>
      </c>
      <c r="F39" s="28">
        <v>4142130.6243500006</v>
      </c>
    </row>
    <row r="40" spans="1:6" ht="47.25" x14ac:dyDescent="0.25">
      <c r="A40" s="24" t="s">
        <v>106</v>
      </c>
      <c r="B40" s="34" t="s">
        <v>107</v>
      </c>
      <c r="C40" s="26" t="s">
        <v>108</v>
      </c>
      <c r="D40" s="27">
        <v>330427.09999999998</v>
      </c>
      <c r="E40" s="28">
        <v>417986.89999999997</v>
      </c>
      <c r="F40" s="28">
        <v>417797.12388999999</v>
      </c>
    </row>
    <row r="41" spans="1:6" ht="78.75" x14ac:dyDescent="0.25">
      <c r="A41" s="24" t="s">
        <v>109</v>
      </c>
      <c r="B41" s="34" t="s">
        <v>110</v>
      </c>
      <c r="C41" s="26" t="s">
        <v>111</v>
      </c>
      <c r="D41" s="27">
        <v>15045.799999999997</v>
      </c>
      <c r="E41" s="28">
        <v>16365.799999999997</v>
      </c>
      <c r="F41" s="28">
        <v>16246.850889999996</v>
      </c>
    </row>
    <row r="42" spans="1:6" ht="31.5" x14ac:dyDescent="0.25">
      <c r="A42" s="24" t="s">
        <v>112</v>
      </c>
      <c r="B42" s="34" t="s">
        <v>113</v>
      </c>
      <c r="C42" s="26" t="s">
        <v>114</v>
      </c>
      <c r="D42" s="27">
        <v>10423128.700000001</v>
      </c>
      <c r="E42" s="28">
        <v>10509868.299999999</v>
      </c>
      <c r="F42" s="28">
        <v>10507640.30439</v>
      </c>
    </row>
    <row r="43" spans="1:6" ht="63" x14ac:dyDescent="0.25">
      <c r="A43" s="24" t="s">
        <v>115</v>
      </c>
      <c r="B43" s="34" t="s">
        <v>116</v>
      </c>
      <c r="C43" s="26" t="s">
        <v>117</v>
      </c>
      <c r="D43" s="27">
        <v>74319.399999999994</v>
      </c>
      <c r="E43" s="28">
        <v>74509</v>
      </c>
      <c r="F43" s="28">
        <v>74509</v>
      </c>
    </row>
    <row r="44" spans="1:6" ht="78.75" x14ac:dyDescent="0.25">
      <c r="A44" s="24" t="s">
        <v>118</v>
      </c>
      <c r="B44" s="34" t="s">
        <v>119</v>
      </c>
      <c r="C44" s="26" t="s">
        <v>120</v>
      </c>
      <c r="D44" s="27">
        <v>743.2</v>
      </c>
      <c r="E44" s="28">
        <v>745.30000000000007</v>
      </c>
      <c r="F44" s="28">
        <v>710.1</v>
      </c>
    </row>
    <row r="45" spans="1:6" ht="47.25" x14ac:dyDescent="0.25">
      <c r="A45" s="24" t="s">
        <v>121</v>
      </c>
      <c r="B45" s="34" t="s">
        <v>122</v>
      </c>
      <c r="C45" s="26" t="s">
        <v>123</v>
      </c>
      <c r="D45" s="27">
        <v>29823</v>
      </c>
      <c r="E45" s="28">
        <v>30025.100000000002</v>
      </c>
      <c r="F45" s="28">
        <v>30025.100000000002</v>
      </c>
    </row>
    <row r="46" spans="1:6" ht="49.5" customHeight="1" x14ac:dyDescent="0.25">
      <c r="A46" s="24" t="s">
        <v>124</v>
      </c>
      <c r="B46" s="34" t="s">
        <v>125</v>
      </c>
      <c r="C46" s="26" t="s">
        <v>126</v>
      </c>
      <c r="D46" s="27">
        <v>298.2</v>
      </c>
      <c r="E46" s="28">
        <v>300.2</v>
      </c>
      <c r="F46" s="28">
        <v>296.7</v>
      </c>
    </row>
    <row r="47" spans="1:6" ht="63" x14ac:dyDescent="0.25">
      <c r="A47" s="24" t="s">
        <v>127</v>
      </c>
      <c r="B47" s="34" t="s">
        <v>128</v>
      </c>
      <c r="C47" s="26" t="s">
        <v>129</v>
      </c>
      <c r="D47" s="27">
        <v>268349.5</v>
      </c>
      <c r="E47" s="28">
        <v>263389.69999999995</v>
      </c>
      <c r="F47" s="28">
        <v>258683.59291999997</v>
      </c>
    </row>
    <row r="48" spans="1:6" ht="63" x14ac:dyDescent="0.25">
      <c r="A48" s="24" t="s">
        <v>130</v>
      </c>
      <c r="B48" s="34" t="s">
        <v>131</v>
      </c>
      <c r="C48" s="26" t="s">
        <v>132</v>
      </c>
      <c r="D48" s="27">
        <v>72400.999999999985</v>
      </c>
      <c r="E48" s="28">
        <v>71801.8</v>
      </c>
      <c r="F48" s="28">
        <v>69836.98311999999</v>
      </c>
    </row>
    <row r="49" spans="1:6" ht="110.25" x14ac:dyDescent="0.25">
      <c r="A49" s="24" t="s">
        <v>133</v>
      </c>
      <c r="B49" s="34" t="s">
        <v>134</v>
      </c>
      <c r="C49" s="26" t="s">
        <v>135</v>
      </c>
      <c r="D49" s="27">
        <v>17010.900000000001</v>
      </c>
      <c r="E49" s="28">
        <v>17222.099999999999</v>
      </c>
      <c r="F49" s="28">
        <v>17194.388790000001</v>
      </c>
    </row>
    <row r="50" spans="1:6" ht="47.25" x14ac:dyDescent="0.25">
      <c r="A50" s="24" t="s">
        <v>136</v>
      </c>
      <c r="B50" s="34" t="s">
        <v>137</v>
      </c>
      <c r="C50" s="35" t="s">
        <v>138</v>
      </c>
      <c r="D50" s="27">
        <v>17708.299999999992</v>
      </c>
      <c r="E50" s="28">
        <v>17708.299999999992</v>
      </c>
      <c r="F50" s="28">
        <v>17647.859429999997</v>
      </c>
    </row>
    <row r="51" spans="1:6" ht="110.25" x14ac:dyDescent="0.25">
      <c r="A51" s="24" t="s">
        <v>139</v>
      </c>
      <c r="B51" s="34" t="s">
        <v>140</v>
      </c>
      <c r="C51" s="26" t="s">
        <v>141</v>
      </c>
      <c r="D51" s="27">
        <v>9215.1</v>
      </c>
      <c r="E51" s="28">
        <v>9215.1</v>
      </c>
      <c r="F51" s="28">
        <v>9040.5803899999992</v>
      </c>
    </row>
    <row r="52" spans="1:6" ht="31.5" x14ac:dyDescent="0.25">
      <c r="A52" s="24" t="s">
        <v>142</v>
      </c>
      <c r="B52" s="34" t="s">
        <v>143</v>
      </c>
      <c r="C52" s="26" t="s">
        <v>144</v>
      </c>
      <c r="D52" s="27">
        <v>69310.699999999983</v>
      </c>
      <c r="E52" s="28">
        <v>69239.100000000006</v>
      </c>
      <c r="F52" s="28">
        <v>69239.100000000006</v>
      </c>
    </row>
    <row r="53" spans="1:6" ht="47.25" x14ac:dyDescent="0.25">
      <c r="A53" s="24" t="s">
        <v>145</v>
      </c>
      <c r="B53" s="34" t="s">
        <v>146</v>
      </c>
      <c r="C53" s="26" t="s">
        <v>147</v>
      </c>
      <c r="D53" s="27">
        <v>737705.89999999991</v>
      </c>
      <c r="E53" s="28">
        <v>681113.49999999988</v>
      </c>
      <c r="F53" s="28">
        <v>677915.42957000015</v>
      </c>
    </row>
    <row r="54" spans="1:6" ht="47.25" x14ac:dyDescent="0.25">
      <c r="A54" s="24" t="s">
        <v>148</v>
      </c>
      <c r="B54" s="34" t="s">
        <v>149</v>
      </c>
      <c r="C54" s="26" t="s">
        <v>150</v>
      </c>
      <c r="D54" s="27">
        <v>39006</v>
      </c>
      <c r="E54" s="28">
        <v>39006</v>
      </c>
      <c r="F54" s="28">
        <v>38788.034799999994</v>
      </c>
    </row>
    <row r="55" spans="1:6" ht="94.5" x14ac:dyDescent="0.25">
      <c r="A55" s="24" t="s">
        <v>151</v>
      </c>
      <c r="B55" s="34" t="s">
        <v>152</v>
      </c>
      <c r="C55" s="26" t="s">
        <v>153</v>
      </c>
      <c r="D55" s="27">
        <v>42172.399999999994</v>
      </c>
      <c r="E55" s="28">
        <v>42172.399999999994</v>
      </c>
      <c r="F55" s="28">
        <v>41954.860439999997</v>
      </c>
    </row>
    <row r="56" spans="1:6" ht="99.75" customHeight="1" x14ac:dyDescent="0.25">
      <c r="A56" s="24" t="s">
        <v>154</v>
      </c>
      <c r="B56" s="34" t="s">
        <v>155</v>
      </c>
      <c r="C56" s="26" t="s">
        <v>156</v>
      </c>
      <c r="D56" s="27">
        <v>1808.5</v>
      </c>
      <c r="E56" s="28">
        <v>1533.4</v>
      </c>
      <c r="F56" s="28">
        <v>1382.6382600000002</v>
      </c>
    </row>
    <row r="57" spans="1:6" ht="47.25" x14ac:dyDescent="0.25">
      <c r="A57" s="24" t="s">
        <v>157</v>
      </c>
      <c r="B57" s="34" t="s">
        <v>158</v>
      </c>
      <c r="C57" s="26" t="s">
        <v>159</v>
      </c>
      <c r="D57" s="27">
        <v>13623.200000000008</v>
      </c>
      <c r="E57" s="28">
        <v>13623.200000000008</v>
      </c>
      <c r="F57" s="28">
        <v>13480.389020000006</v>
      </c>
    </row>
    <row r="58" spans="1:6" ht="66.75" customHeight="1" x14ac:dyDescent="0.25">
      <c r="A58" s="24" t="s">
        <v>160</v>
      </c>
      <c r="B58" s="34" t="s">
        <v>161</v>
      </c>
      <c r="C58" s="35" t="s">
        <v>162</v>
      </c>
      <c r="D58" s="27">
        <v>10811.599999999997</v>
      </c>
      <c r="E58" s="28">
        <v>10811.599999999997</v>
      </c>
      <c r="F58" s="28">
        <v>10271.985789999997</v>
      </c>
    </row>
    <row r="59" spans="1:6" ht="31.5" x14ac:dyDescent="0.25">
      <c r="A59" s="24" t="s">
        <v>163</v>
      </c>
      <c r="B59" s="34" t="s">
        <v>164</v>
      </c>
      <c r="C59" s="26" t="s">
        <v>165</v>
      </c>
      <c r="D59" s="27">
        <v>9483.8000000000011</v>
      </c>
      <c r="E59" s="28">
        <v>9483.8000000000011</v>
      </c>
      <c r="F59" s="28">
        <v>9471.7996500000008</v>
      </c>
    </row>
    <row r="60" spans="1:6" ht="47.25" x14ac:dyDescent="0.25">
      <c r="A60" s="24" t="s">
        <v>166</v>
      </c>
      <c r="B60" s="34" t="s">
        <v>167</v>
      </c>
      <c r="C60" s="26" t="s">
        <v>168</v>
      </c>
      <c r="D60" s="27">
        <v>8438.2999999999993</v>
      </c>
      <c r="E60" s="28">
        <v>8438.2999999999993</v>
      </c>
      <c r="F60" s="28">
        <v>5134.4860000000008</v>
      </c>
    </row>
    <row r="61" spans="1:6" ht="47.25" x14ac:dyDescent="0.25">
      <c r="A61" s="24" t="s">
        <v>169</v>
      </c>
      <c r="B61" s="34" t="s">
        <v>170</v>
      </c>
      <c r="C61" s="26" t="s">
        <v>171</v>
      </c>
      <c r="D61" s="27">
        <v>123.69999999999999</v>
      </c>
      <c r="E61" s="28">
        <v>123.69999999999999</v>
      </c>
      <c r="F61" s="28">
        <v>76.564999999999998</v>
      </c>
    </row>
    <row r="62" spans="1:6" ht="63" x14ac:dyDescent="0.25">
      <c r="A62" s="24" t="s">
        <v>172</v>
      </c>
      <c r="B62" s="34" t="s">
        <v>173</v>
      </c>
      <c r="C62" s="26" t="s">
        <v>174</v>
      </c>
      <c r="D62" s="27">
        <v>35783.599999999999</v>
      </c>
      <c r="E62" s="28">
        <v>35783.599999999999</v>
      </c>
      <c r="F62" s="28">
        <v>35717.494499999993</v>
      </c>
    </row>
    <row r="63" spans="1:6" ht="47.25" x14ac:dyDescent="0.25">
      <c r="A63" s="24" t="s">
        <v>175</v>
      </c>
      <c r="B63" s="34" t="s">
        <v>176</v>
      </c>
      <c r="C63" s="26" t="s">
        <v>177</v>
      </c>
      <c r="D63" s="27"/>
      <c r="E63" s="28">
        <v>814.80000000000007</v>
      </c>
      <c r="F63" s="28">
        <v>721.09580000000005</v>
      </c>
    </row>
    <row r="64" spans="1:6" x14ac:dyDescent="0.25">
      <c r="A64" s="41" t="s">
        <v>178</v>
      </c>
      <c r="B64" s="42" t="s">
        <v>179</v>
      </c>
      <c r="C64" s="43"/>
      <c r="D64" s="43">
        <f>SUM(D65:D71)</f>
        <v>0</v>
      </c>
      <c r="E64" s="44">
        <f t="shared" ref="E64:F64" si="3">SUM(E65:E71)</f>
        <v>739596.30135999992</v>
      </c>
      <c r="F64" s="44">
        <f t="shared" si="3"/>
        <v>644187.71258999989</v>
      </c>
    </row>
    <row r="65" spans="1:10" ht="63" x14ac:dyDescent="0.25">
      <c r="A65" s="24" t="s">
        <v>180</v>
      </c>
      <c r="B65" s="34" t="s">
        <v>181</v>
      </c>
      <c r="C65" s="26" t="s">
        <v>182</v>
      </c>
      <c r="D65" s="27"/>
      <c r="E65" s="28">
        <v>109291.67675000001</v>
      </c>
      <c r="F65" s="28">
        <v>84336.077449999982</v>
      </c>
    </row>
    <row r="66" spans="1:10" ht="82.5" customHeight="1" x14ac:dyDescent="0.25">
      <c r="A66" s="24" t="s">
        <v>183</v>
      </c>
      <c r="B66" s="34" t="s">
        <v>184</v>
      </c>
      <c r="C66" s="26" t="s">
        <v>185</v>
      </c>
      <c r="D66" s="27"/>
      <c r="E66" s="28">
        <v>100950</v>
      </c>
      <c r="F66" s="28">
        <v>100950</v>
      </c>
    </row>
    <row r="67" spans="1:10" ht="31.5" x14ac:dyDescent="0.25">
      <c r="A67" s="24" t="s">
        <v>186</v>
      </c>
      <c r="B67" s="34" t="s">
        <v>187</v>
      </c>
      <c r="C67" s="26" t="s">
        <v>188</v>
      </c>
      <c r="D67" s="27"/>
      <c r="E67" s="28">
        <v>409347.29617999989</v>
      </c>
      <c r="F67" s="28">
        <v>409206.42223999999</v>
      </c>
    </row>
    <row r="68" spans="1:10" ht="31.5" x14ac:dyDescent="0.25">
      <c r="A68" s="24" t="s">
        <v>189</v>
      </c>
      <c r="B68" s="34" t="s">
        <v>190</v>
      </c>
      <c r="C68" s="26" t="s">
        <v>191</v>
      </c>
      <c r="D68" s="28"/>
      <c r="E68" s="28">
        <v>9192.2999999999993</v>
      </c>
      <c r="F68" s="28">
        <v>6891.7689</v>
      </c>
    </row>
    <row r="69" spans="1:10" ht="47.25" x14ac:dyDescent="0.25">
      <c r="A69" s="24" t="s">
        <v>192</v>
      </c>
      <c r="B69" s="34" t="s">
        <v>193</v>
      </c>
      <c r="C69" s="26" t="s">
        <v>194</v>
      </c>
      <c r="D69" s="28"/>
      <c r="E69" s="28">
        <v>95000</v>
      </c>
      <c r="F69" s="28">
        <v>26988.415570000001</v>
      </c>
    </row>
    <row r="70" spans="1:10" ht="49.5" customHeight="1" x14ac:dyDescent="0.25">
      <c r="A70" s="24" t="s">
        <v>195</v>
      </c>
      <c r="B70" s="34" t="s">
        <v>196</v>
      </c>
      <c r="C70" s="26" t="s">
        <v>197</v>
      </c>
      <c r="D70" s="28"/>
      <c r="E70" s="28">
        <v>640</v>
      </c>
      <c r="F70" s="28">
        <v>640</v>
      </c>
    </row>
    <row r="71" spans="1:10" ht="51.75" customHeight="1" x14ac:dyDescent="0.25">
      <c r="A71" s="24" t="s">
        <v>198</v>
      </c>
      <c r="B71" s="36" t="s">
        <v>199</v>
      </c>
      <c r="C71" s="35" t="s">
        <v>200</v>
      </c>
      <c r="D71" s="28"/>
      <c r="E71" s="28">
        <v>15175.028429999998</v>
      </c>
      <c r="F71" s="28">
        <v>15175.028429999998</v>
      </c>
    </row>
    <row r="72" spans="1:10" x14ac:dyDescent="0.25">
      <c r="A72" s="24"/>
      <c r="B72" s="45" t="s">
        <v>201</v>
      </c>
      <c r="C72" s="26"/>
      <c r="D72" s="46">
        <f>D6+D11+D38+D64</f>
        <v>18891227.200000003</v>
      </c>
      <c r="E72" s="47">
        <f t="shared" ref="E72:F72" si="4">E6+E11+E38+E64</f>
        <v>27038062.01283</v>
      </c>
      <c r="F72" s="47">
        <f t="shared" si="4"/>
        <v>26718886.416210003</v>
      </c>
    </row>
    <row r="73" spans="1:10" x14ac:dyDescent="0.25">
      <c r="A73" s="48"/>
      <c r="B73" s="49"/>
      <c r="C73" s="6"/>
      <c r="D73" s="6"/>
      <c r="E73" s="48"/>
      <c r="F73" s="48"/>
    </row>
    <row r="74" spans="1:10" ht="34.5" customHeight="1" x14ac:dyDescent="0.25">
      <c r="A74" s="48"/>
      <c r="B74" s="50" t="s">
        <v>202</v>
      </c>
      <c r="C74" s="6"/>
      <c r="D74" s="6"/>
      <c r="E74" s="48"/>
      <c r="F74" s="48"/>
    </row>
    <row r="75" spans="1:10" x14ac:dyDescent="0.25">
      <c r="A75" s="48"/>
      <c r="B75" s="49"/>
      <c r="C75" s="6"/>
      <c r="D75" s="6"/>
      <c r="E75" s="48"/>
      <c r="F75" s="48"/>
    </row>
    <row r="76" spans="1:10" x14ac:dyDescent="0.25">
      <c r="A76" s="48"/>
      <c r="B76" s="49"/>
      <c r="C76" s="6"/>
      <c r="D76" s="6"/>
      <c r="E76" s="51"/>
      <c r="F76" s="48"/>
    </row>
    <row r="77" spans="1:10" x14ac:dyDescent="0.25">
      <c r="J77" s="53"/>
    </row>
    <row r="79" spans="1:10" x14ac:dyDescent="0.25">
      <c r="D79" s="54"/>
      <c r="E79" s="54"/>
      <c r="G79" s="53"/>
      <c r="J79" s="53"/>
    </row>
  </sheetData>
  <mergeCells count="7">
    <mergeCell ref="H3:O5"/>
    <mergeCell ref="A1:F1"/>
    <mergeCell ref="A3:A4"/>
    <mergeCell ref="B3:B4"/>
    <mergeCell ref="C3:C4"/>
    <mergeCell ref="D3:E3"/>
    <mergeCell ref="F3:F4"/>
  </mergeCells>
  <printOptions horizontalCentered="1"/>
  <pageMargins left="0.11811023622047245" right="0.11811023622047245" top="0.35433070866141736" bottom="0.55118110236220474" header="0.31496062992125984" footer="0.31496062992125984"/>
  <pageSetup paperSize="9" scale="50" fitToHeight="0" orientation="portrait" blackAndWhite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Zeros="0" zoomScale="85" zoomScaleNormal="85" zoomScaleSheetLayoutView="85" workbookViewId="0">
      <pane xSplit="1" ySplit="6" topLeftCell="B34" activePane="bottomRight" state="frozen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20.625" customWidth="1"/>
    <col min="2" max="2" width="16.875" customWidth="1"/>
    <col min="3" max="3" width="16.625" customWidth="1"/>
    <col min="4" max="4" width="16.75" customWidth="1"/>
    <col min="5" max="5" width="12.375" customWidth="1"/>
    <col min="6" max="6" width="15.5" customWidth="1"/>
    <col min="7" max="7" width="14.75" customWidth="1"/>
    <col min="8" max="8" width="16" customWidth="1"/>
    <col min="9" max="9" width="12.375" customWidth="1"/>
    <col min="10" max="10" width="14.25" customWidth="1"/>
    <col min="11" max="11" width="14.875" customWidth="1"/>
    <col min="12" max="12" width="15.25" customWidth="1"/>
    <col min="13" max="13" width="12.75" customWidth="1"/>
    <col min="14" max="14" width="17.125" customWidth="1"/>
    <col min="15" max="15" width="15.5" customWidth="1"/>
    <col min="16" max="16" width="16.375" customWidth="1"/>
    <col min="17" max="17" width="13.125" customWidth="1"/>
    <col min="18" max="18" width="14.625" customWidth="1"/>
    <col min="19" max="19" width="13.125" customWidth="1"/>
    <col min="20" max="20" width="13.625" customWidth="1"/>
    <col min="21" max="21" width="12.625" customWidth="1"/>
  </cols>
  <sheetData>
    <row r="1" spans="1:21" ht="20.25" x14ac:dyDescent="0.25">
      <c r="A1" s="55" t="s">
        <v>203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30.75" customHeight="1" x14ac:dyDescent="0.25">
      <c r="T2" s="56" t="s">
        <v>204</v>
      </c>
      <c r="U2" s="56"/>
    </row>
    <row r="3" spans="1:21" ht="15.75" customHeight="1" x14ac:dyDescent="0.25">
      <c r="A3" s="57" t="s">
        <v>205</v>
      </c>
      <c r="B3" s="58" t="s">
        <v>206</v>
      </c>
      <c r="C3" s="58"/>
      <c r="D3" s="58"/>
      <c r="E3" s="58"/>
      <c r="F3" s="59" t="s">
        <v>207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17.25" customHeight="1" x14ac:dyDescent="0.25">
      <c r="A4" s="57"/>
      <c r="B4" s="58"/>
      <c r="C4" s="58"/>
      <c r="D4" s="58"/>
      <c r="E4" s="58"/>
      <c r="F4" s="60" t="s">
        <v>208</v>
      </c>
      <c r="G4" s="60"/>
      <c r="H4" s="60"/>
      <c r="I4" s="60"/>
      <c r="J4" s="61" t="s">
        <v>209</v>
      </c>
      <c r="K4" s="61"/>
      <c r="L4" s="61"/>
      <c r="M4" s="61"/>
      <c r="N4" s="62" t="s">
        <v>210</v>
      </c>
      <c r="O4" s="62"/>
      <c r="P4" s="62"/>
      <c r="Q4" s="62"/>
      <c r="R4" s="63" t="s">
        <v>211</v>
      </c>
      <c r="S4" s="63"/>
      <c r="T4" s="63"/>
      <c r="U4" s="63"/>
    </row>
    <row r="5" spans="1:21" ht="27" customHeight="1" x14ac:dyDescent="0.25">
      <c r="A5" s="57"/>
      <c r="B5" s="58"/>
      <c r="C5" s="58"/>
      <c r="D5" s="58"/>
      <c r="E5" s="58"/>
      <c r="F5" s="60"/>
      <c r="G5" s="60"/>
      <c r="H5" s="60"/>
      <c r="I5" s="60"/>
      <c r="J5" s="61"/>
      <c r="K5" s="61"/>
      <c r="L5" s="61"/>
      <c r="M5" s="61"/>
      <c r="N5" s="62"/>
      <c r="O5" s="62"/>
      <c r="P5" s="62"/>
      <c r="Q5" s="62"/>
      <c r="R5" s="63"/>
      <c r="S5" s="63"/>
      <c r="T5" s="63"/>
      <c r="U5" s="63"/>
    </row>
    <row r="6" spans="1:21" ht="64.5" customHeight="1" x14ac:dyDescent="0.25">
      <c r="A6" s="57"/>
      <c r="B6" s="64" t="s">
        <v>212</v>
      </c>
      <c r="C6" s="64" t="s">
        <v>213</v>
      </c>
      <c r="D6" s="64" t="s">
        <v>214</v>
      </c>
      <c r="E6" s="64" t="s">
        <v>215</v>
      </c>
      <c r="F6" s="65" t="s">
        <v>212</v>
      </c>
      <c r="G6" s="65" t="s">
        <v>216</v>
      </c>
      <c r="H6" s="66" t="s">
        <v>214</v>
      </c>
      <c r="I6" s="65" t="s">
        <v>215</v>
      </c>
      <c r="J6" s="67" t="s">
        <v>212</v>
      </c>
      <c r="K6" s="67" t="s">
        <v>213</v>
      </c>
      <c r="L6" s="67" t="s">
        <v>214</v>
      </c>
      <c r="M6" s="67" t="s">
        <v>215</v>
      </c>
      <c r="N6" s="68" t="s">
        <v>212</v>
      </c>
      <c r="O6" s="68" t="s">
        <v>216</v>
      </c>
      <c r="P6" s="68" t="s">
        <v>214</v>
      </c>
      <c r="Q6" s="68" t="s">
        <v>215</v>
      </c>
      <c r="R6" s="69" t="s">
        <v>212</v>
      </c>
      <c r="S6" s="69" t="s">
        <v>213</v>
      </c>
      <c r="T6" s="69" t="s">
        <v>214</v>
      </c>
      <c r="U6" s="69" t="s">
        <v>215</v>
      </c>
    </row>
    <row r="7" spans="1:21" ht="30.75" customHeight="1" x14ac:dyDescent="0.25">
      <c r="A7" s="70" t="s">
        <v>217</v>
      </c>
      <c r="B7" s="71">
        <f>SUM(B8:B45)</f>
        <v>13955331.699999994</v>
      </c>
      <c r="C7" s="71">
        <f t="shared" ref="C7:D7" si="0">SUM(C8:C45)</f>
        <v>18269738.693300001</v>
      </c>
      <c r="D7" s="71">
        <f t="shared" si="0"/>
        <v>18116168.33594</v>
      </c>
      <c r="E7" s="71">
        <f>D7/C7%</f>
        <v>99.159427729438079</v>
      </c>
      <c r="F7" s="71">
        <f t="shared" ref="F7:H7" si="1">SUM(F8:F45)</f>
        <v>2299493.9000000004</v>
      </c>
      <c r="G7" s="71">
        <f t="shared" si="1"/>
        <v>2560744.2000000002</v>
      </c>
      <c r="H7" s="71">
        <f t="shared" si="1"/>
        <v>2560744.2000000002</v>
      </c>
      <c r="I7" s="71">
        <f>H7/G7%</f>
        <v>100</v>
      </c>
      <c r="J7" s="71">
        <f t="shared" ref="J7:L7" si="2">SUM(J8:J45)</f>
        <v>4860</v>
      </c>
      <c r="K7" s="71">
        <f t="shared" si="2"/>
        <v>3420362.9504000004</v>
      </c>
      <c r="L7" s="71">
        <f t="shared" si="2"/>
        <v>3310218.9356200006</v>
      </c>
      <c r="M7" s="71">
        <f>L7/K7%</f>
        <v>96.779756523584169</v>
      </c>
      <c r="N7" s="71">
        <f t="shared" ref="N7:P7" si="3">SUM(N8:N45)</f>
        <v>11650977.800000003</v>
      </c>
      <c r="O7" s="71">
        <f t="shared" si="3"/>
        <v>11737649.24154</v>
      </c>
      <c r="P7" s="71">
        <f t="shared" si="3"/>
        <v>11721619.9033</v>
      </c>
      <c r="Q7" s="71">
        <f>P7/O7%</f>
        <v>99.863436554371788</v>
      </c>
      <c r="R7" s="71">
        <f t="shared" ref="R7:T7" si="4">SUM(R8:R45)</f>
        <v>0</v>
      </c>
      <c r="S7" s="71">
        <f t="shared" si="4"/>
        <v>550982.30135999992</v>
      </c>
      <c r="T7" s="71">
        <f t="shared" si="4"/>
        <v>523585.29702</v>
      </c>
      <c r="U7" s="71">
        <f>T7/S7%</f>
        <v>95.02760718949132</v>
      </c>
    </row>
    <row r="8" spans="1:21" ht="31.5" x14ac:dyDescent="0.25">
      <c r="A8" s="72" t="s">
        <v>218</v>
      </c>
      <c r="B8" s="73">
        <f t="shared" ref="B8:D45" si="5">F8+J8+N8+R8</f>
        <v>232253.79999999996</v>
      </c>
      <c r="C8" s="73">
        <f t="shared" si="5"/>
        <v>317976.39299999992</v>
      </c>
      <c r="D8" s="73">
        <f t="shared" si="5"/>
        <v>314992.93386999995</v>
      </c>
      <c r="E8" s="73">
        <f>D8/C8%</f>
        <v>99.061735652180957</v>
      </c>
      <c r="F8" s="74">
        <f>Дотации!B8</f>
        <v>50847</v>
      </c>
      <c r="G8" s="74">
        <f>Дотации!C8</f>
        <v>73835.199999999997</v>
      </c>
      <c r="H8" s="74">
        <f>Дотации!D8</f>
        <v>73835.199999999997</v>
      </c>
      <c r="I8" s="75">
        <f>Дотации!E8</f>
        <v>100</v>
      </c>
      <c r="J8" s="74">
        <f>Субсидии!B9</f>
        <v>0</v>
      </c>
      <c r="K8" s="74">
        <f>Субсидии!C9</f>
        <v>40740.593000000001</v>
      </c>
      <c r="L8" s="74">
        <f>Субсидии!D9</f>
        <v>40317.670409999999</v>
      </c>
      <c r="M8" s="74">
        <f>L8/K8%</f>
        <v>98.961913514611823</v>
      </c>
      <c r="N8" s="74">
        <f>Субвенции!B11</f>
        <v>181406.79999999996</v>
      </c>
      <c r="O8" s="74">
        <f>Субвенции!C11</f>
        <v>177821.09999999995</v>
      </c>
      <c r="P8" s="74">
        <f>Субвенции!D11</f>
        <v>177561.09455999994</v>
      </c>
      <c r="Q8" s="74">
        <f>P8/O8%</f>
        <v>99.853782571359631</v>
      </c>
      <c r="R8" s="74">
        <f>Иные!B8</f>
        <v>0</v>
      </c>
      <c r="S8" s="74">
        <f>Иные!C8</f>
        <v>25579.5</v>
      </c>
      <c r="T8" s="74">
        <f>Иные!D8</f>
        <v>23278.9689</v>
      </c>
      <c r="U8" s="74">
        <f>T8/S8%</f>
        <v>91.006348443089195</v>
      </c>
    </row>
    <row r="9" spans="1:21" x14ac:dyDescent="0.25">
      <c r="A9" s="72" t="s">
        <v>219</v>
      </c>
      <c r="B9" s="73">
        <f t="shared" si="5"/>
        <v>238315.30000000002</v>
      </c>
      <c r="C9" s="73">
        <f t="shared" si="5"/>
        <v>266010.79622000002</v>
      </c>
      <c r="D9" s="73">
        <f t="shared" si="5"/>
        <v>265242.81460000004</v>
      </c>
      <c r="E9" s="73">
        <f t="shared" ref="E9:E50" si="6">D9/C9%</f>
        <v>99.711296822943666</v>
      </c>
      <c r="F9" s="74">
        <f>Дотации!B9</f>
        <v>65902.399999999994</v>
      </c>
      <c r="G9" s="74">
        <f>Дотации!C9</f>
        <v>65902.399999999994</v>
      </c>
      <c r="H9" s="74">
        <f>Дотации!D9</f>
        <v>65902.399999999994</v>
      </c>
      <c r="I9" s="75">
        <f>Дотации!E9</f>
        <v>100.00000000000001</v>
      </c>
      <c r="J9" s="74">
        <f>Субсидии!B10</f>
        <v>0</v>
      </c>
      <c r="K9" s="74">
        <f>Субсидии!C10</f>
        <v>17299.356919999998</v>
      </c>
      <c r="L9" s="74">
        <f>Субсидии!D10</f>
        <v>16593.803639999998</v>
      </c>
      <c r="M9" s="74">
        <f t="shared" ref="M9:M50" si="7">L9/K9%</f>
        <v>95.921505734214307</v>
      </c>
      <c r="N9" s="74">
        <f>Субвенции!B12</f>
        <v>172412.90000000002</v>
      </c>
      <c r="O9" s="74">
        <f>Субвенции!C12</f>
        <v>176444.40000000005</v>
      </c>
      <c r="P9" s="74">
        <f>Субвенции!D12</f>
        <v>176381.97166000004</v>
      </c>
      <c r="Q9" s="74">
        <f t="shared" ref="Q9:Q50" si="8">P9/O9%</f>
        <v>99.964618690080272</v>
      </c>
      <c r="R9" s="74">
        <f>Иные!B9</f>
        <v>0</v>
      </c>
      <c r="S9" s="74">
        <f>Иные!C9</f>
        <v>6364.6392999999998</v>
      </c>
      <c r="T9" s="74">
        <f>Иные!D9</f>
        <v>6364.6392999999998</v>
      </c>
      <c r="U9" s="74">
        <f t="shared" ref="U9:U46" si="9">T9/S9%</f>
        <v>100</v>
      </c>
    </row>
    <row r="10" spans="1:21" x14ac:dyDescent="0.25">
      <c r="A10" s="72" t="s">
        <v>220</v>
      </c>
      <c r="B10" s="73">
        <f t="shared" si="5"/>
        <v>361583.30000000005</v>
      </c>
      <c r="C10" s="73">
        <f t="shared" si="5"/>
        <v>415316.63066000008</v>
      </c>
      <c r="D10" s="73">
        <f t="shared" si="5"/>
        <v>411763.53500999999</v>
      </c>
      <c r="E10" s="73">
        <f t="shared" si="6"/>
        <v>99.144485101799631</v>
      </c>
      <c r="F10" s="74">
        <f>Дотации!B10</f>
        <v>84308.5</v>
      </c>
      <c r="G10" s="74">
        <f>Дотации!C10</f>
        <v>84308.5</v>
      </c>
      <c r="H10" s="74">
        <f>Дотации!D10</f>
        <v>84308.5</v>
      </c>
      <c r="I10" s="75">
        <f>Дотации!E10</f>
        <v>100</v>
      </c>
      <c r="J10" s="74">
        <f>Субсидии!B11</f>
        <v>0</v>
      </c>
      <c r="K10" s="74">
        <f>Субсидии!C11</f>
        <v>37681.430659999998</v>
      </c>
      <c r="L10" s="74">
        <f>Субсидии!D11</f>
        <v>37681.410380000001</v>
      </c>
      <c r="M10" s="74">
        <f t="shared" si="7"/>
        <v>99.999946180387411</v>
      </c>
      <c r="N10" s="74">
        <f>Субвенции!B13</f>
        <v>277274.80000000005</v>
      </c>
      <c r="O10" s="74">
        <f>Субвенции!C13</f>
        <v>285820.00000000006</v>
      </c>
      <c r="P10" s="74">
        <f>Субвенции!D13</f>
        <v>285628.12462999998</v>
      </c>
      <c r="Q10" s="74">
        <f t="shared" si="8"/>
        <v>99.932868459170066</v>
      </c>
      <c r="R10" s="74">
        <f>Иные!B10</f>
        <v>0</v>
      </c>
      <c r="S10" s="74">
        <f>Иные!C10</f>
        <v>7506.7</v>
      </c>
      <c r="T10" s="74">
        <f>Иные!D10</f>
        <v>4145.5</v>
      </c>
      <c r="U10" s="74">
        <f t="shared" si="9"/>
        <v>55.223999893428541</v>
      </c>
    </row>
    <row r="11" spans="1:21" ht="31.5" x14ac:dyDescent="0.25">
      <c r="A11" s="72" t="s">
        <v>221</v>
      </c>
      <c r="B11" s="73">
        <f t="shared" si="5"/>
        <v>308186.39999999991</v>
      </c>
      <c r="C11" s="73">
        <f t="shared" si="5"/>
        <v>393751.29645999992</v>
      </c>
      <c r="D11" s="73">
        <f t="shared" si="5"/>
        <v>393453.13491999992</v>
      </c>
      <c r="E11" s="73">
        <f t="shared" si="6"/>
        <v>99.924276683612064</v>
      </c>
      <c r="F11" s="74">
        <f>Дотации!B11</f>
        <v>62002.6</v>
      </c>
      <c r="G11" s="74">
        <f>Дотации!C11</f>
        <v>68754.100000000006</v>
      </c>
      <c r="H11" s="74">
        <f>Дотации!D11</f>
        <v>68754.100000000006</v>
      </c>
      <c r="I11" s="75">
        <f>Дотации!E11</f>
        <v>100</v>
      </c>
      <c r="J11" s="74">
        <f>Субсидии!B12</f>
        <v>0</v>
      </c>
      <c r="K11" s="74">
        <f>Субсидии!C12</f>
        <v>55776.054919999995</v>
      </c>
      <c r="L11" s="74">
        <f>Субсидии!D12</f>
        <v>55622.846589999994</v>
      </c>
      <c r="M11" s="74">
        <f t="shared" si="7"/>
        <v>99.725315226722756</v>
      </c>
      <c r="N11" s="74">
        <f>Субвенции!B14</f>
        <v>246183.79999999993</v>
      </c>
      <c r="O11" s="74">
        <f>Субвенции!C14</f>
        <v>249352.84153999996</v>
      </c>
      <c r="P11" s="74">
        <f>Субвенции!D14</f>
        <v>249207.88832999996</v>
      </c>
      <c r="Q11" s="74">
        <f t="shared" si="8"/>
        <v>99.941868234143726</v>
      </c>
      <c r="R11" s="74">
        <f>Иные!B11</f>
        <v>0</v>
      </c>
      <c r="S11" s="74">
        <f>Иные!C11</f>
        <v>19868.300000000003</v>
      </c>
      <c r="T11" s="74">
        <f>Иные!D11</f>
        <v>19868.300000000003</v>
      </c>
      <c r="U11" s="74">
        <f t="shared" si="9"/>
        <v>100</v>
      </c>
    </row>
    <row r="12" spans="1:21" x14ac:dyDescent="0.25">
      <c r="A12" s="72" t="s">
        <v>222</v>
      </c>
      <c r="B12" s="73">
        <f t="shared" si="5"/>
        <v>1341912.9000000001</v>
      </c>
      <c r="C12" s="73">
        <f t="shared" si="5"/>
        <v>1493573.3939999999</v>
      </c>
      <c r="D12" s="73">
        <f t="shared" si="5"/>
        <v>1487439.3619200001</v>
      </c>
      <c r="E12" s="73">
        <f t="shared" si="6"/>
        <v>99.58930494446129</v>
      </c>
      <c r="F12" s="74">
        <f>Дотации!B12</f>
        <v>0</v>
      </c>
      <c r="G12" s="74">
        <f>Дотации!C12</f>
        <v>0</v>
      </c>
      <c r="H12" s="74">
        <f>Дотации!D12</f>
        <v>0</v>
      </c>
      <c r="I12" s="75" t="str">
        <f>Дотации!E12</f>
        <v xml:space="preserve"> </v>
      </c>
      <c r="J12" s="74">
        <f>Субсидии!B13</f>
        <v>4860</v>
      </c>
      <c r="K12" s="74">
        <f>Субсидии!C13</f>
        <v>126067.4</v>
      </c>
      <c r="L12" s="74">
        <f>Субсидии!D13</f>
        <v>120256.85973000001</v>
      </c>
      <c r="M12" s="74">
        <f t="shared" si="7"/>
        <v>95.390925592183237</v>
      </c>
      <c r="N12" s="74">
        <f>Субвенции!B15</f>
        <v>1337052.9000000001</v>
      </c>
      <c r="O12" s="74">
        <f>Субвенции!C15</f>
        <v>1363679.8</v>
      </c>
      <c r="P12" s="74">
        <f>Субвенции!D15</f>
        <v>1363356.3081900002</v>
      </c>
      <c r="Q12" s="74">
        <f t="shared" si="8"/>
        <v>99.976278022890725</v>
      </c>
      <c r="R12" s="74">
        <f>Иные!B12</f>
        <v>0</v>
      </c>
      <c r="S12" s="74">
        <f>Иные!C12</f>
        <v>3826.194</v>
      </c>
      <c r="T12" s="74">
        <f>Иные!D12</f>
        <v>3826.194</v>
      </c>
      <c r="U12" s="74">
        <f t="shared" si="9"/>
        <v>99.999999999999986</v>
      </c>
    </row>
    <row r="13" spans="1:21" x14ac:dyDescent="0.25">
      <c r="A13" s="72" t="s">
        <v>223</v>
      </c>
      <c r="B13" s="73">
        <f t="shared" si="5"/>
        <v>832315.09999999974</v>
      </c>
      <c r="C13" s="73">
        <f t="shared" si="5"/>
        <v>1190064.9702699999</v>
      </c>
      <c r="D13" s="73">
        <f t="shared" si="5"/>
        <v>1176252.0772199999</v>
      </c>
      <c r="E13" s="73">
        <f t="shared" si="6"/>
        <v>98.839316054579257</v>
      </c>
      <c r="F13" s="74">
        <f>Дотации!B13</f>
        <v>124929.60000000001</v>
      </c>
      <c r="G13" s="74">
        <f>Дотации!C13</f>
        <v>124929.60000000001</v>
      </c>
      <c r="H13" s="74">
        <f>Дотации!D13</f>
        <v>124929.60000000001</v>
      </c>
      <c r="I13" s="75">
        <f>Дотации!E13</f>
        <v>100</v>
      </c>
      <c r="J13" s="74">
        <f>Субсидии!B14</f>
        <v>0</v>
      </c>
      <c r="K13" s="74">
        <f>Субсидии!C14</f>
        <v>299991.30540000001</v>
      </c>
      <c r="L13" s="74">
        <f>Субсидии!D14</f>
        <v>289590.52359</v>
      </c>
      <c r="M13" s="74">
        <f t="shared" si="7"/>
        <v>96.532972248601709</v>
      </c>
      <c r="N13" s="74">
        <f>Субвенции!B16</f>
        <v>707385.49999999977</v>
      </c>
      <c r="O13" s="74">
        <f>Субвенции!C16</f>
        <v>711858.59999999986</v>
      </c>
      <c r="P13" s="74">
        <f>Субвенции!D16</f>
        <v>708557.96199999994</v>
      </c>
      <c r="Q13" s="74">
        <f t="shared" si="8"/>
        <v>99.536335165438771</v>
      </c>
      <c r="R13" s="74">
        <f>Иные!B13</f>
        <v>0</v>
      </c>
      <c r="S13" s="74">
        <f>Иные!C13</f>
        <v>53285.464869999996</v>
      </c>
      <c r="T13" s="74">
        <f>Иные!D13</f>
        <v>53173.991629999997</v>
      </c>
      <c r="U13" s="74">
        <f t="shared" si="9"/>
        <v>99.790799910872579</v>
      </c>
    </row>
    <row r="14" spans="1:21" x14ac:dyDescent="0.25">
      <c r="A14" s="72" t="s">
        <v>224</v>
      </c>
      <c r="B14" s="73">
        <f t="shared" si="5"/>
        <v>137531.90000000002</v>
      </c>
      <c r="C14" s="73">
        <f t="shared" si="5"/>
        <v>179928.69912</v>
      </c>
      <c r="D14" s="73">
        <f t="shared" si="5"/>
        <v>179818.28425</v>
      </c>
      <c r="E14" s="73">
        <f t="shared" si="6"/>
        <v>99.938634097539733</v>
      </c>
      <c r="F14" s="74">
        <f>Дотации!B14</f>
        <v>35882.400000000001</v>
      </c>
      <c r="G14" s="74">
        <f>Дотации!C14</f>
        <v>39732.299999999996</v>
      </c>
      <c r="H14" s="74">
        <f>Дотации!D14</f>
        <v>39732.299999999996</v>
      </c>
      <c r="I14" s="75">
        <f>Дотации!E14</f>
        <v>100</v>
      </c>
      <c r="J14" s="74">
        <f>Субсидии!B15</f>
        <v>0</v>
      </c>
      <c r="K14" s="74">
        <f>Субсидии!C15</f>
        <v>32854.99912</v>
      </c>
      <c r="L14" s="74">
        <f>Субсидии!D15</f>
        <v>32849.379529999998</v>
      </c>
      <c r="M14" s="74">
        <f t="shared" si="7"/>
        <v>99.982895784049546</v>
      </c>
      <c r="N14" s="74">
        <f>Субвенции!B17</f>
        <v>101649.50000000001</v>
      </c>
      <c r="O14" s="74">
        <f>Субвенции!C17</f>
        <v>102254.10000000002</v>
      </c>
      <c r="P14" s="74">
        <f>Субвенции!D17</f>
        <v>102149.30472000001</v>
      </c>
      <c r="Q14" s="74">
        <f t="shared" si="8"/>
        <v>99.897514838035832</v>
      </c>
      <c r="R14" s="74">
        <f>Иные!B14</f>
        <v>0</v>
      </c>
      <c r="S14" s="74">
        <f>Иные!C14</f>
        <v>5087.2999999999993</v>
      </c>
      <c r="T14" s="74">
        <f>Иные!D14</f>
        <v>5087.2999999999993</v>
      </c>
      <c r="U14" s="74">
        <f t="shared" si="9"/>
        <v>100</v>
      </c>
    </row>
    <row r="15" spans="1:21" x14ac:dyDescent="0.25">
      <c r="A15" s="72" t="s">
        <v>225</v>
      </c>
      <c r="B15" s="73">
        <f t="shared" si="5"/>
        <v>630932.79999999981</v>
      </c>
      <c r="C15" s="73">
        <f t="shared" si="5"/>
        <v>885738.1327999999</v>
      </c>
      <c r="D15" s="73">
        <f t="shared" si="5"/>
        <v>881334.96296000003</v>
      </c>
      <c r="E15" s="73">
        <f t="shared" si="6"/>
        <v>99.502881305778203</v>
      </c>
      <c r="F15" s="74">
        <f>Дотации!B15</f>
        <v>6757.4</v>
      </c>
      <c r="G15" s="74">
        <f>Дотации!C15</f>
        <v>67551.7</v>
      </c>
      <c r="H15" s="74">
        <f>Дотации!D15</f>
        <v>67551.7</v>
      </c>
      <c r="I15" s="75">
        <f>Дотации!E15</f>
        <v>100</v>
      </c>
      <c r="J15" s="74">
        <f>Субсидии!B16</f>
        <v>0</v>
      </c>
      <c r="K15" s="74">
        <f>Субсидии!C16</f>
        <v>162810.2328</v>
      </c>
      <c r="L15" s="74">
        <f>Субсидии!D16</f>
        <v>162664.07882000002</v>
      </c>
      <c r="M15" s="74">
        <f t="shared" si="7"/>
        <v>99.910230470476932</v>
      </c>
      <c r="N15" s="74">
        <f>Субвенции!B18</f>
        <v>624175.39999999979</v>
      </c>
      <c r="O15" s="74">
        <f>Субвенции!C18</f>
        <v>626651.59999999986</v>
      </c>
      <c r="P15" s="74">
        <f>Субвенции!D18</f>
        <v>625464.41142999998</v>
      </c>
      <c r="Q15" s="74">
        <f t="shared" si="8"/>
        <v>99.810550460574916</v>
      </c>
      <c r="R15" s="74">
        <f>Иные!B15</f>
        <v>0</v>
      </c>
      <c r="S15" s="74">
        <f>Иные!C15</f>
        <v>28724.6</v>
      </c>
      <c r="T15" s="74">
        <f>Иные!D15</f>
        <v>25654.772710000001</v>
      </c>
      <c r="U15" s="74">
        <f t="shared" si="9"/>
        <v>89.312898038614989</v>
      </c>
    </row>
    <row r="16" spans="1:21" x14ac:dyDescent="0.25">
      <c r="A16" s="72" t="s">
        <v>226</v>
      </c>
      <c r="B16" s="73">
        <f t="shared" si="5"/>
        <v>137564.20000000001</v>
      </c>
      <c r="C16" s="73">
        <f t="shared" si="5"/>
        <v>205732.24</v>
      </c>
      <c r="D16" s="73">
        <f t="shared" si="5"/>
        <v>204986.01733999999</v>
      </c>
      <c r="E16" s="73">
        <f t="shared" si="6"/>
        <v>99.63728453061124</v>
      </c>
      <c r="F16" s="74">
        <f>Дотации!B16</f>
        <v>34748.800000000003</v>
      </c>
      <c r="G16" s="74">
        <f>Дотации!C16</f>
        <v>34053.800000000003</v>
      </c>
      <c r="H16" s="74">
        <f>Дотации!D16</f>
        <v>34053.800000000003</v>
      </c>
      <c r="I16" s="75">
        <f>Дотации!E16</f>
        <v>100</v>
      </c>
      <c r="J16" s="74">
        <f>Субсидии!B17</f>
        <v>0</v>
      </c>
      <c r="K16" s="74">
        <f>Субсидии!C17</f>
        <v>49762.239999999998</v>
      </c>
      <c r="L16" s="74">
        <f>Субсидии!D17</f>
        <v>49762.239999999998</v>
      </c>
      <c r="M16" s="74">
        <f t="shared" si="7"/>
        <v>100</v>
      </c>
      <c r="N16" s="74">
        <f>Субвенции!B19</f>
        <v>102815.40000000001</v>
      </c>
      <c r="O16" s="74">
        <f>Субвенции!C19</f>
        <v>98484.400000000009</v>
      </c>
      <c r="P16" s="74">
        <f>Субвенции!D19</f>
        <v>97739.347750000001</v>
      </c>
      <c r="Q16" s="74">
        <f t="shared" si="8"/>
        <v>99.243481962625552</v>
      </c>
      <c r="R16" s="74">
        <f>Иные!B16</f>
        <v>0</v>
      </c>
      <c r="S16" s="74">
        <f>Иные!C16</f>
        <v>23431.8</v>
      </c>
      <c r="T16" s="74">
        <f>Иные!D16</f>
        <v>23430.62959</v>
      </c>
      <c r="U16" s="74">
        <f t="shared" si="9"/>
        <v>99.99500503589141</v>
      </c>
    </row>
    <row r="17" spans="1:21" x14ac:dyDescent="0.25">
      <c r="A17" s="72" t="s">
        <v>227</v>
      </c>
      <c r="B17" s="73">
        <f t="shared" si="5"/>
        <v>250862.10000000003</v>
      </c>
      <c r="C17" s="73">
        <f t="shared" si="5"/>
        <v>296673.88540000003</v>
      </c>
      <c r="D17" s="73">
        <f t="shared" si="5"/>
        <v>295060.99569000001</v>
      </c>
      <c r="E17" s="73">
        <f t="shared" si="6"/>
        <v>99.456342539949077</v>
      </c>
      <c r="F17" s="74">
        <f>Дотации!B17</f>
        <v>76846.8</v>
      </c>
      <c r="G17" s="74">
        <f>Дотации!C17</f>
        <v>77180.899999999994</v>
      </c>
      <c r="H17" s="74">
        <f>Дотации!D17</f>
        <v>77180.899999999994</v>
      </c>
      <c r="I17" s="75">
        <f>Дотации!E17</f>
        <v>100</v>
      </c>
      <c r="J17" s="74">
        <f>Субсидии!B18</f>
        <v>0</v>
      </c>
      <c r="K17" s="74">
        <f>Субсидии!C18</f>
        <v>35706.782399999996</v>
      </c>
      <c r="L17" s="74">
        <f>Субсидии!D18</f>
        <v>34531.120259999996</v>
      </c>
      <c r="M17" s="74">
        <f t="shared" si="7"/>
        <v>96.707454267848007</v>
      </c>
      <c r="N17" s="74">
        <f>Субвенции!B20</f>
        <v>174015.30000000005</v>
      </c>
      <c r="O17" s="74">
        <f>Субвенции!C20</f>
        <v>178165.60000000006</v>
      </c>
      <c r="P17" s="74">
        <f>Субвенции!D20</f>
        <v>177928.37243000005</v>
      </c>
      <c r="Q17" s="74">
        <f t="shared" si="8"/>
        <v>99.866849958690111</v>
      </c>
      <c r="R17" s="74">
        <f>Иные!B17</f>
        <v>0</v>
      </c>
      <c r="S17" s="74">
        <f>Иные!C17</f>
        <v>5620.6030000000001</v>
      </c>
      <c r="T17" s="74">
        <f>Иные!D17</f>
        <v>5420.6030000000001</v>
      </c>
      <c r="U17" s="74">
        <f t="shared" si="9"/>
        <v>96.441662931895394</v>
      </c>
    </row>
    <row r="18" spans="1:21" x14ac:dyDescent="0.25">
      <c r="A18" s="72" t="s">
        <v>228</v>
      </c>
      <c r="B18" s="73">
        <f t="shared" si="5"/>
        <v>131687</v>
      </c>
      <c r="C18" s="73">
        <f t="shared" si="5"/>
        <v>164303.28529999999</v>
      </c>
      <c r="D18" s="73">
        <f t="shared" si="5"/>
        <v>164150.37273</v>
      </c>
      <c r="E18" s="73">
        <f t="shared" si="6"/>
        <v>99.906932737394271</v>
      </c>
      <c r="F18" s="74">
        <f>Дотации!B18</f>
        <v>28525.9</v>
      </c>
      <c r="G18" s="74">
        <f>Дотации!C18</f>
        <v>29138.799999999999</v>
      </c>
      <c r="H18" s="74">
        <f>Дотации!D18</f>
        <v>29138.799999999999</v>
      </c>
      <c r="I18" s="75">
        <f>Дотации!E18</f>
        <v>100</v>
      </c>
      <c r="J18" s="74">
        <f>Субсидии!B19</f>
        <v>0</v>
      </c>
      <c r="K18" s="74">
        <f>Субсидии!C19</f>
        <v>21004.327300000001</v>
      </c>
      <c r="L18" s="74">
        <f>Субсидии!D19</f>
        <v>21004.327300000001</v>
      </c>
      <c r="M18" s="74">
        <f t="shared" si="7"/>
        <v>100</v>
      </c>
      <c r="N18" s="74">
        <f>Субвенции!B21</f>
        <v>103161.09999999999</v>
      </c>
      <c r="O18" s="74">
        <f>Субвенции!C21</f>
        <v>104267</v>
      </c>
      <c r="P18" s="74">
        <f>Субвенции!D21</f>
        <v>104114.08743000001</v>
      </c>
      <c r="Q18" s="74">
        <f t="shared" si="8"/>
        <v>99.853345190712318</v>
      </c>
      <c r="R18" s="74">
        <f>Иные!B18</f>
        <v>0</v>
      </c>
      <c r="S18" s="74">
        <f>Иные!C18</f>
        <v>9893.1579999999994</v>
      </c>
      <c r="T18" s="74">
        <f>Иные!D18</f>
        <v>9893.1579999999994</v>
      </c>
      <c r="U18" s="74">
        <f t="shared" si="9"/>
        <v>100</v>
      </c>
    </row>
    <row r="19" spans="1:21" x14ac:dyDescent="0.25">
      <c r="A19" s="72" t="s">
        <v>229</v>
      </c>
      <c r="B19" s="73">
        <f t="shared" si="5"/>
        <v>203454.69999999998</v>
      </c>
      <c r="C19" s="73">
        <f t="shared" si="5"/>
        <v>269675.62286</v>
      </c>
      <c r="D19" s="73">
        <f t="shared" si="5"/>
        <v>269542.59435000003</v>
      </c>
      <c r="E19" s="73">
        <f t="shared" si="6"/>
        <v>99.950670917679105</v>
      </c>
      <c r="F19" s="74">
        <f>Дотации!B19</f>
        <v>27695.4</v>
      </c>
      <c r="G19" s="74">
        <f>Дотации!C19</f>
        <v>43653.8</v>
      </c>
      <c r="H19" s="74">
        <f>Дотации!D19</f>
        <v>43653.8</v>
      </c>
      <c r="I19" s="75">
        <f>Дотации!E19</f>
        <v>100</v>
      </c>
      <c r="J19" s="74">
        <f>Субсидии!B20</f>
        <v>0</v>
      </c>
      <c r="K19" s="74">
        <f>Субсидии!C20</f>
        <v>44097.447339999999</v>
      </c>
      <c r="L19" s="74">
        <f>Субсидии!D20</f>
        <v>44092.034950000001</v>
      </c>
      <c r="M19" s="74">
        <f t="shared" si="7"/>
        <v>99.98772629635846</v>
      </c>
      <c r="N19" s="74">
        <f>Субвенции!B22</f>
        <v>175759.3</v>
      </c>
      <c r="O19" s="74">
        <f>Субвенции!C22</f>
        <v>174780.1</v>
      </c>
      <c r="P19" s="74">
        <f>Субвенции!D22</f>
        <v>174652.48388000001</v>
      </c>
      <c r="Q19" s="74">
        <f t="shared" si="8"/>
        <v>99.926984753985153</v>
      </c>
      <c r="R19" s="74">
        <f>Иные!B19</f>
        <v>0</v>
      </c>
      <c r="S19" s="74">
        <f>Иные!C19</f>
        <v>7144.2755200000001</v>
      </c>
      <c r="T19" s="74">
        <f>Иные!D19</f>
        <v>7144.2755200000001</v>
      </c>
      <c r="U19" s="74">
        <f t="shared" si="9"/>
        <v>99.999999999999986</v>
      </c>
    </row>
    <row r="20" spans="1:21" x14ac:dyDescent="0.25">
      <c r="A20" s="72" t="s">
        <v>230</v>
      </c>
      <c r="B20" s="73">
        <f t="shared" si="5"/>
        <v>456269.29999999993</v>
      </c>
      <c r="C20" s="73">
        <f t="shared" si="5"/>
        <v>524696.49049999996</v>
      </c>
      <c r="D20" s="73">
        <f t="shared" si="5"/>
        <v>523892.92303999991</v>
      </c>
      <c r="E20" s="73">
        <f t="shared" si="6"/>
        <v>99.846850993946177</v>
      </c>
      <c r="F20" s="74">
        <f>Дотации!B20</f>
        <v>93682.6</v>
      </c>
      <c r="G20" s="74">
        <f>Дотации!C20</f>
        <v>93682.6</v>
      </c>
      <c r="H20" s="74">
        <f>Дотации!D20</f>
        <v>93682.6</v>
      </c>
      <c r="I20" s="75">
        <f>Дотации!E20</f>
        <v>100</v>
      </c>
      <c r="J20" s="74">
        <f>Субсидии!B21</f>
        <v>0</v>
      </c>
      <c r="K20" s="74">
        <f>Субсидии!C21</f>
        <v>44689.4905</v>
      </c>
      <c r="L20" s="74">
        <f>Субсидии!D21</f>
        <v>44689.4905</v>
      </c>
      <c r="M20" s="74">
        <f t="shared" si="7"/>
        <v>100</v>
      </c>
      <c r="N20" s="74">
        <f>Субвенции!B23</f>
        <v>362586.69999999995</v>
      </c>
      <c r="O20" s="74">
        <f>Субвенции!C23</f>
        <v>365572.6</v>
      </c>
      <c r="P20" s="74">
        <f>Субвенции!D23</f>
        <v>364769.05537999992</v>
      </c>
      <c r="Q20" s="74">
        <f t="shared" si="8"/>
        <v>99.780195610940197</v>
      </c>
      <c r="R20" s="74">
        <f>Иные!B20</f>
        <v>0</v>
      </c>
      <c r="S20" s="74">
        <f>Иные!C20</f>
        <v>20751.8</v>
      </c>
      <c r="T20" s="74">
        <f>Иные!D20</f>
        <v>20751.777159999998</v>
      </c>
      <c r="U20" s="74">
        <f t="shared" si="9"/>
        <v>99.999889937258445</v>
      </c>
    </row>
    <row r="21" spans="1:21" x14ac:dyDescent="0.25">
      <c r="A21" s="72" t="s">
        <v>231</v>
      </c>
      <c r="B21" s="73">
        <f t="shared" si="5"/>
        <v>171654.8</v>
      </c>
      <c r="C21" s="73">
        <f t="shared" si="5"/>
        <v>278344.8</v>
      </c>
      <c r="D21" s="73">
        <f t="shared" si="5"/>
        <v>278323.38183000003</v>
      </c>
      <c r="E21" s="73">
        <f t="shared" si="6"/>
        <v>99.99230516611054</v>
      </c>
      <c r="F21" s="74">
        <f>Дотации!B21</f>
        <v>16049.3</v>
      </c>
      <c r="G21" s="74">
        <f>Дотации!C21</f>
        <v>65039.600000000006</v>
      </c>
      <c r="H21" s="74">
        <f>Дотации!D21</f>
        <v>65039.600000000006</v>
      </c>
      <c r="I21" s="75">
        <f>Дотации!E21</f>
        <v>100</v>
      </c>
      <c r="J21" s="74">
        <f>Субсидии!B22</f>
        <v>0</v>
      </c>
      <c r="K21" s="74">
        <f>Субсидии!C22</f>
        <v>35726.699999999997</v>
      </c>
      <c r="L21" s="74">
        <f>Субсидии!D22</f>
        <v>35726.699999999997</v>
      </c>
      <c r="M21" s="74">
        <f t="shared" si="7"/>
        <v>100</v>
      </c>
      <c r="N21" s="74">
        <f>Субвенции!B24</f>
        <v>155605.5</v>
      </c>
      <c r="O21" s="74">
        <f>Субвенции!C24</f>
        <v>157918.70000000001</v>
      </c>
      <c r="P21" s="74">
        <f>Субвенции!D24</f>
        <v>157897.28183000002</v>
      </c>
      <c r="Q21" s="74">
        <f t="shared" si="8"/>
        <v>99.98643721737831</v>
      </c>
      <c r="R21" s="74">
        <f>Иные!B21</f>
        <v>0</v>
      </c>
      <c r="S21" s="74">
        <f>Иные!C21</f>
        <v>19659.8</v>
      </c>
      <c r="T21" s="74">
        <f>Иные!D21</f>
        <v>19659.8</v>
      </c>
      <c r="U21" s="74">
        <f t="shared" si="9"/>
        <v>100</v>
      </c>
    </row>
    <row r="22" spans="1:21" x14ac:dyDescent="0.25">
      <c r="A22" s="72" t="s">
        <v>232</v>
      </c>
      <c r="B22" s="73">
        <f t="shared" si="5"/>
        <v>336061.50000000006</v>
      </c>
      <c r="C22" s="73">
        <f t="shared" si="5"/>
        <v>429358.32958999998</v>
      </c>
      <c r="D22" s="73">
        <f t="shared" si="5"/>
        <v>427867.51033000002</v>
      </c>
      <c r="E22" s="73">
        <f t="shared" si="6"/>
        <v>99.652779704676149</v>
      </c>
      <c r="F22" s="74">
        <f>Дотации!B22</f>
        <v>77961.8</v>
      </c>
      <c r="G22" s="74">
        <f>Дотации!C22</f>
        <v>77961.8</v>
      </c>
      <c r="H22" s="74">
        <f>Дотации!D22</f>
        <v>77961.8</v>
      </c>
      <c r="I22" s="75">
        <f>Дотации!E22</f>
        <v>100</v>
      </c>
      <c r="J22" s="74">
        <f>Субсидии!B23</f>
        <v>0</v>
      </c>
      <c r="K22" s="74">
        <f>Субсидии!C23</f>
        <v>81288.53959</v>
      </c>
      <c r="L22" s="74">
        <f>Субсидии!D23</f>
        <v>79944.501329999999</v>
      </c>
      <c r="M22" s="74">
        <f t="shared" si="7"/>
        <v>98.346583335388956</v>
      </c>
      <c r="N22" s="74">
        <f>Субвенции!B25</f>
        <v>258099.70000000004</v>
      </c>
      <c r="O22" s="74">
        <f>Субвенции!C25</f>
        <v>257675.50000000003</v>
      </c>
      <c r="P22" s="74">
        <f>Субвенции!D25</f>
        <v>257528.71900000004</v>
      </c>
      <c r="Q22" s="74">
        <f t="shared" si="8"/>
        <v>99.943036493574297</v>
      </c>
      <c r="R22" s="74">
        <f>Иные!B22</f>
        <v>0</v>
      </c>
      <c r="S22" s="74">
        <f>Иные!C22</f>
        <v>12432.49</v>
      </c>
      <c r="T22" s="74">
        <f>Иные!D22</f>
        <v>12432.49</v>
      </c>
      <c r="U22" s="74">
        <f t="shared" si="9"/>
        <v>100</v>
      </c>
    </row>
    <row r="23" spans="1:21" x14ac:dyDescent="0.25">
      <c r="A23" s="72" t="s">
        <v>233</v>
      </c>
      <c r="B23" s="73">
        <f t="shared" si="5"/>
        <v>409479.60000000003</v>
      </c>
      <c r="C23" s="73">
        <f t="shared" si="5"/>
        <v>521006.38067999994</v>
      </c>
      <c r="D23" s="73">
        <f t="shared" si="5"/>
        <v>520416.59720999992</v>
      </c>
      <c r="E23" s="73">
        <f t="shared" si="6"/>
        <v>99.886799184833336</v>
      </c>
      <c r="F23" s="74">
        <f>Дотации!B23</f>
        <v>92950.8</v>
      </c>
      <c r="G23" s="74">
        <f>Дотации!C23</f>
        <v>92950.8</v>
      </c>
      <c r="H23" s="74">
        <f>Дотации!D23</f>
        <v>92950.8</v>
      </c>
      <c r="I23" s="75">
        <f>Дотации!E23</f>
        <v>100</v>
      </c>
      <c r="J23" s="74">
        <f>Субсидии!B24</f>
        <v>0</v>
      </c>
      <c r="K23" s="74">
        <f>Субсидии!C24</f>
        <v>88746.672079999989</v>
      </c>
      <c r="L23" s="74">
        <f>Субсидии!D24</f>
        <v>88345.062989999991</v>
      </c>
      <c r="M23" s="74">
        <f t="shared" si="7"/>
        <v>99.547465746503747</v>
      </c>
      <c r="N23" s="74">
        <f>Субвенции!B26</f>
        <v>316528.80000000005</v>
      </c>
      <c r="O23" s="74">
        <f>Субвенции!C26</f>
        <v>319950.3</v>
      </c>
      <c r="P23" s="74">
        <f>Субвенции!D26</f>
        <v>319762.12561999995</v>
      </c>
      <c r="Q23" s="74">
        <f t="shared" si="8"/>
        <v>99.941186371758363</v>
      </c>
      <c r="R23" s="74">
        <f>Иные!B23</f>
        <v>0</v>
      </c>
      <c r="S23" s="74">
        <f>Иные!C23</f>
        <v>19358.6086</v>
      </c>
      <c r="T23" s="74">
        <f>Иные!D23</f>
        <v>19358.6086</v>
      </c>
      <c r="U23" s="74">
        <f t="shared" si="9"/>
        <v>100</v>
      </c>
    </row>
    <row r="24" spans="1:21" x14ac:dyDescent="0.25">
      <c r="A24" s="72" t="s">
        <v>234</v>
      </c>
      <c r="B24" s="73">
        <f t="shared" si="5"/>
        <v>343087.29999999981</v>
      </c>
      <c r="C24" s="73">
        <f t="shared" si="5"/>
        <v>387471.53762999986</v>
      </c>
      <c r="D24" s="73">
        <f t="shared" si="5"/>
        <v>386917.05162999994</v>
      </c>
      <c r="E24" s="73">
        <f t="shared" si="6"/>
        <v>99.856896327562154</v>
      </c>
      <c r="F24" s="74">
        <f>Дотации!B24</f>
        <v>72039</v>
      </c>
      <c r="G24" s="74">
        <f>Дотации!C24</f>
        <v>82015.200000000012</v>
      </c>
      <c r="H24" s="74">
        <f>Дотации!D24</f>
        <v>82015.200000000012</v>
      </c>
      <c r="I24" s="75">
        <f>Дотации!E24</f>
        <v>100</v>
      </c>
      <c r="J24" s="74">
        <f>Субсидии!B25</f>
        <v>0</v>
      </c>
      <c r="K24" s="74">
        <f>Субсидии!C25</f>
        <v>27322.467629999999</v>
      </c>
      <c r="L24" s="74">
        <f>Субсидии!D25</f>
        <v>27223.715129999997</v>
      </c>
      <c r="M24" s="74">
        <f t="shared" si="7"/>
        <v>99.638566686811359</v>
      </c>
      <c r="N24" s="74">
        <f>Субвенции!B27</f>
        <v>271048.29999999981</v>
      </c>
      <c r="O24" s="74">
        <f>Субвенции!C27</f>
        <v>271890.19999999984</v>
      </c>
      <c r="P24" s="74">
        <f>Субвенции!D27</f>
        <v>271434.46649999992</v>
      </c>
      <c r="Q24" s="74">
        <f t="shared" si="8"/>
        <v>99.832383256182126</v>
      </c>
      <c r="R24" s="74">
        <f>Иные!B24</f>
        <v>0</v>
      </c>
      <c r="S24" s="74">
        <f>Иные!C24</f>
        <v>6243.67</v>
      </c>
      <c r="T24" s="74">
        <f>Иные!D24</f>
        <v>6243.67</v>
      </c>
      <c r="U24" s="74">
        <f t="shared" si="9"/>
        <v>100</v>
      </c>
    </row>
    <row r="25" spans="1:21" x14ac:dyDescent="0.25">
      <c r="A25" s="72" t="s">
        <v>235</v>
      </c>
      <c r="B25" s="73">
        <f t="shared" si="5"/>
        <v>153396.40000000002</v>
      </c>
      <c r="C25" s="73">
        <f t="shared" si="5"/>
        <v>203801.35951000004</v>
      </c>
      <c r="D25" s="73">
        <f t="shared" si="5"/>
        <v>202817.47326000003</v>
      </c>
      <c r="E25" s="73">
        <f t="shared" si="6"/>
        <v>99.517232734675773</v>
      </c>
      <c r="F25" s="74">
        <f>Дотации!B25</f>
        <v>49423.1</v>
      </c>
      <c r="G25" s="74">
        <f>Дотации!C25</f>
        <v>49849.4</v>
      </c>
      <c r="H25" s="74">
        <f>Дотации!D25</f>
        <v>49849.4</v>
      </c>
      <c r="I25" s="75">
        <f>Дотации!E25</f>
        <v>100</v>
      </c>
      <c r="J25" s="74">
        <f>Субсидии!B26</f>
        <v>0</v>
      </c>
      <c r="K25" s="74">
        <f>Субсидии!C26</f>
        <v>36298.776740000001</v>
      </c>
      <c r="L25" s="74">
        <f>Субсидии!D26</f>
        <v>35524.96989</v>
      </c>
      <c r="M25" s="74">
        <f t="shared" si="7"/>
        <v>97.868228850953841</v>
      </c>
      <c r="N25" s="74">
        <f>Субвенции!B28</f>
        <v>103973.30000000003</v>
      </c>
      <c r="O25" s="74">
        <f>Субвенции!C28</f>
        <v>110761.10000000003</v>
      </c>
      <c r="P25" s="74">
        <f>Субвенции!D28</f>
        <v>110551.0206</v>
      </c>
      <c r="Q25" s="74">
        <f t="shared" si="8"/>
        <v>99.81033106388432</v>
      </c>
      <c r="R25" s="74">
        <f>Иные!B25</f>
        <v>0</v>
      </c>
      <c r="S25" s="74">
        <f>Иные!C25</f>
        <v>6892.08277</v>
      </c>
      <c r="T25" s="74">
        <f>Иные!D25</f>
        <v>6892.08277</v>
      </c>
      <c r="U25" s="74">
        <f t="shared" si="9"/>
        <v>100</v>
      </c>
    </row>
    <row r="26" spans="1:21" x14ac:dyDescent="0.25">
      <c r="A26" s="72" t="s">
        <v>236</v>
      </c>
      <c r="B26" s="73">
        <f t="shared" si="5"/>
        <v>228303.30000000005</v>
      </c>
      <c r="C26" s="73">
        <f t="shared" si="5"/>
        <v>263990.02600000001</v>
      </c>
      <c r="D26" s="73">
        <f t="shared" si="5"/>
        <v>263895.04431999999</v>
      </c>
      <c r="E26" s="73">
        <f t="shared" si="6"/>
        <v>99.964020731601408</v>
      </c>
      <c r="F26" s="74">
        <f>Дотации!B26</f>
        <v>53382.5</v>
      </c>
      <c r="G26" s="74">
        <f>Дотации!C26</f>
        <v>58890.2</v>
      </c>
      <c r="H26" s="74">
        <f>Дотации!D26</f>
        <v>58890.2</v>
      </c>
      <c r="I26" s="75">
        <f>Дотации!E26</f>
        <v>100</v>
      </c>
      <c r="J26" s="74">
        <f>Субсидии!B27</f>
        <v>0</v>
      </c>
      <c r="K26" s="74">
        <f>Субсидии!C27</f>
        <v>28546.725999999999</v>
      </c>
      <c r="L26" s="74">
        <f>Субсидии!D27</f>
        <v>28546.725999999999</v>
      </c>
      <c r="M26" s="74">
        <f t="shared" si="7"/>
        <v>99.999999999999986</v>
      </c>
      <c r="N26" s="74">
        <f>Субвенции!B29</f>
        <v>174920.80000000005</v>
      </c>
      <c r="O26" s="74">
        <f>Субвенции!C29</f>
        <v>171062.90000000002</v>
      </c>
      <c r="P26" s="74">
        <f>Субвенции!D29</f>
        <v>170967.91832</v>
      </c>
      <c r="Q26" s="74">
        <f t="shared" si="8"/>
        <v>99.944475581788907</v>
      </c>
      <c r="R26" s="74">
        <f>Иные!B26</f>
        <v>0</v>
      </c>
      <c r="S26" s="74">
        <f>Иные!C26</f>
        <v>5490.2</v>
      </c>
      <c r="T26" s="74">
        <f>Иные!D26</f>
        <v>5490.2</v>
      </c>
      <c r="U26" s="74">
        <f t="shared" si="9"/>
        <v>100</v>
      </c>
    </row>
    <row r="27" spans="1:21" x14ac:dyDescent="0.25">
      <c r="A27" s="72" t="s">
        <v>237</v>
      </c>
      <c r="B27" s="73">
        <f t="shared" si="5"/>
        <v>652977.1</v>
      </c>
      <c r="C27" s="73">
        <f t="shared" si="5"/>
        <v>732395.70093999989</v>
      </c>
      <c r="D27" s="73">
        <f t="shared" si="5"/>
        <v>727641.86830999993</v>
      </c>
      <c r="E27" s="73">
        <f t="shared" si="6"/>
        <v>99.350920189195733</v>
      </c>
      <c r="F27" s="74">
        <f>Дотации!B27</f>
        <v>148892.9</v>
      </c>
      <c r="G27" s="74">
        <f>Дотации!C27</f>
        <v>148892.9</v>
      </c>
      <c r="H27" s="74">
        <f>Дотации!D27</f>
        <v>148892.9</v>
      </c>
      <c r="I27" s="75">
        <f>Дотации!E27</f>
        <v>100</v>
      </c>
      <c r="J27" s="74">
        <f>Субсидии!B28</f>
        <v>0</v>
      </c>
      <c r="K27" s="74">
        <f>Субсидии!C28</f>
        <v>69743.889949999997</v>
      </c>
      <c r="L27" s="74">
        <f>Субсидии!D28</f>
        <v>69497.90406999999</v>
      </c>
      <c r="M27" s="74">
        <f t="shared" si="7"/>
        <v>99.647301175520383</v>
      </c>
      <c r="N27" s="74">
        <f>Субвенции!B30</f>
        <v>504084.19999999995</v>
      </c>
      <c r="O27" s="74">
        <f>Субвенции!C30</f>
        <v>499701.99999999994</v>
      </c>
      <c r="P27" s="74">
        <f>Субвенции!D30</f>
        <v>499574.92005999997</v>
      </c>
      <c r="Q27" s="74">
        <f t="shared" si="8"/>
        <v>99.974568855037603</v>
      </c>
      <c r="R27" s="74">
        <f>Иные!B27</f>
        <v>0</v>
      </c>
      <c r="S27" s="74">
        <f>Иные!C27</f>
        <v>14056.91099</v>
      </c>
      <c r="T27" s="74">
        <f>Иные!D27</f>
        <v>9676.1441799999993</v>
      </c>
      <c r="U27" s="74">
        <f t="shared" si="9"/>
        <v>68.835494418962668</v>
      </c>
    </row>
    <row r="28" spans="1:21" ht="15" customHeight="1" x14ac:dyDescent="0.25">
      <c r="A28" s="72" t="s">
        <v>238</v>
      </c>
      <c r="B28" s="73">
        <f t="shared" si="5"/>
        <v>199886.1</v>
      </c>
      <c r="C28" s="73">
        <f t="shared" si="5"/>
        <v>285841.99999999994</v>
      </c>
      <c r="D28" s="73">
        <f t="shared" si="5"/>
        <v>285745.10814999993</v>
      </c>
      <c r="E28" s="73">
        <f t="shared" si="6"/>
        <v>99.966103004456997</v>
      </c>
      <c r="F28" s="74">
        <f>Дотации!B28</f>
        <v>55226.6</v>
      </c>
      <c r="G28" s="74">
        <f>Дотации!C28</f>
        <v>97535.5</v>
      </c>
      <c r="H28" s="74">
        <f>Дотации!D28</f>
        <v>97535.5</v>
      </c>
      <c r="I28" s="75">
        <f>Дотации!E28</f>
        <v>100</v>
      </c>
      <c r="J28" s="74">
        <f>Субсидии!B29</f>
        <v>0</v>
      </c>
      <c r="K28" s="74">
        <f>Субсидии!C29</f>
        <v>26665.399999999998</v>
      </c>
      <c r="L28" s="74">
        <f>Субсидии!D29</f>
        <v>26665.399999999998</v>
      </c>
      <c r="M28" s="74">
        <f t="shared" si="7"/>
        <v>100</v>
      </c>
      <c r="N28" s="74">
        <f>Субвенции!B31</f>
        <v>144659.5</v>
      </c>
      <c r="O28" s="74">
        <f>Субвенции!C31</f>
        <v>144295.79999999999</v>
      </c>
      <c r="P28" s="74">
        <f>Субвенции!D31</f>
        <v>144225.19607999997</v>
      </c>
      <c r="Q28" s="74">
        <f t="shared" si="8"/>
        <v>99.951070010353718</v>
      </c>
      <c r="R28" s="74">
        <f>Иные!B28</f>
        <v>0</v>
      </c>
      <c r="S28" s="74">
        <f>Иные!C28</f>
        <v>17345.3</v>
      </c>
      <c r="T28" s="74">
        <f>Иные!D28</f>
        <v>17319.012070000001</v>
      </c>
      <c r="U28" s="74">
        <f t="shared" si="9"/>
        <v>99.848443497662188</v>
      </c>
    </row>
    <row r="29" spans="1:21" x14ac:dyDescent="0.25">
      <c r="A29" s="72" t="s">
        <v>239</v>
      </c>
      <c r="B29" s="73">
        <f t="shared" si="5"/>
        <v>375165.89999999997</v>
      </c>
      <c r="C29" s="73">
        <f t="shared" si="5"/>
        <v>463990.52272999997</v>
      </c>
      <c r="D29" s="73">
        <f t="shared" si="5"/>
        <v>463806.57751999999</v>
      </c>
      <c r="E29" s="73">
        <f t="shared" si="6"/>
        <v>99.960355826037627</v>
      </c>
      <c r="F29" s="74">
        <f>Дотации!B29</f>
        <v>126699.9</v>
      </c>
      <c r="G29" s="74">
        <f>Дотации!C29</f>
        <v>126699.9</v>
      </c>
      <c r="H29" s="74">
        <f>Дотации!D29</f>
        <v>126699.9</v>
      </c>
      <c r="I29" s="75">
        <f>Дотации!E29</f>
        <v>100</v>
      </c>
      <c r="J29" s="74">
        <f>Субсидии!B30</f>
        <v>0</v>
      </c>
      <c r="K29" s="74">
        <f>Субсидии!C30</f>
        <v>77346.32273</v>
      </c>
      <c r="L29" s="74">
        <f>Субсидии!D30</f>
        <v>77290.765729999999</v>
      </c>
      <c r="M29" s="74">
        <f t="shared" si="7"/>
        <v>99.928171116558531</v>
      </c>
      <c r="N29" s="74">
        <f>Субвенции!B32</f>
        <v>248465.99999999997</v>
      </c>
      <c r="O29" s="74">
        <f>Субвенции!C32</f>
        <v>248918.59999999998</v>
      </c>
      <c r="P29" s="74">
        <f>Субвенции!D32</f>
        <v>248790.21179</v>
      </c>
      <c r="Q29" s="74">
        <f t="shared" si="8"/>
        <v>99.948421608509776</v>
      </c>
      <c r="R29" s="74">
        <f>Иные!B29</f>
        <v>0</v>
      </c>
      <c r="S29" s="74">
        <f>Иные!C29</f>
        <v>11025.699999999999</v>
      </c>
      <c r="T29" s="74">
        <f>Иные!D29</f>
        <v>11025.699999999999</v>
      </c>
      <c r="U29" s="74">
        <f t="shared" si="9"/>
        <v>100</v>
      </c>
    </row>
    <row r="30" spans="1:21" x14ac:dyDescent="0.25">
      <c r="A30" s="72" t="s">
        <v>240</v>
      </c>
      <c r="B30" s="73">
        <f t="shared" si="5"/>
        <v>264933.90000000002</v>
      </c>
      <c r="C30" s="73">
        <f t="shared" si="5"/>
        <v>336630.04800000007</v>
      </c>
      <c r="D30" s="73">
        <f t="shared" si="5"/>
        <v>333909.02334000007</v>
      </c>
      <c r="E30" s="73">
        <f t="shared" si="6"/>
        <v>99.191686934613756</v>
      </c>
      <c r="F30" s="74">
        <f>Дотации!B30</f>
        <v>78815.8</v>
      </c>
      <c r="G30" s="74">
        <f>Дотации!C30</f>
        <v>78815.8</v>
      </c>
      <c r="H30" s="74">
        <f>Дотации!D30</f>
        <v>78815.8</v>
      </c>
      <c r="I30" s="75">
        <f>Дотации!E30</f>
        <v>100</v>
      </c>
      <c r="J30" s="74">
        <f>Субсидии!B31</f>
        <v>0</v>
      </c>
      <c r="K30" s="74">
        <f>Субсидии!C31</f>
        <v>40594.034</v>
      </c>
      <c r="L30" s="74">
        <f>Субсидии!D31</f>
        <v>40363.74336</v>
      </c>
      <c r="M30" s="74">
        <f t="shared" si="7"/>
        <v>99.432698312269238</v>
      </c>
      <c r="N30" s="74">
        <f>Субвенции!B33</f>
        <v>186118.1</v>
      </c>
      <c r="O30" s="74">
        <f>Субвенции!C33</f>
        <v>180042.20000000004</v>
      </c>
      <c r="P30" s="74">
        <f>Субвенции!D33</f>
        <v>177551.46598000004</v>
      </c>
      <c r="Q30" s="74">
        <f t="shared" si="8"/>
        <v>98.616583212158034</v>
      </c>
      <c r="R30" s="74">
        <f>Иные!B30</f>
        <v>0</v>
      </c>
      <c r="S30" s="74">
        <f>Иные!C30</f>
        <v>37178.013999999996</v>
      </c>
      <c r="T30" s="74">
        <f>Иные!D30</f>
        <v>37178.013999999996</v>
      </c>
      <c r="U30" s="74">
        <f t="shared" si="9"/>
        <v>100</v>
      </c>
    </row>
    <row r="31" spans="1:21" x14ac:dyDescent="0.25">
      <c r="A31" s="72" t="s">
        <v>241</v>
      </c>
      <c r="B31" s="73">
        <f t="shared" si="5"/>
        <v>215184.7</v>
      </c>
      <c r="C31" s="73">
        <f t="shared" si="5"/>
        <v>270915.69999999995</v>
      </c>
      <c r="D31" s="73">
        <f t="shared" si="5"/>
        <v>270828.75426999998</v>
      </c>
      <c r="E31" s="73">
        <f t="shared" si="6"/>
        <v>99.967906721537361</v>
      </c>
      <c r="F31" s="74">
        <f>Дотации!B31</f>
        <v>42321</v>
      </c>
      <c r="G31" s="74">
        <f>Дотации!C31</f>
        <v>42321</v>
      </c>
      <c r="H31" s="74">
        <f>Дотации!D31</f>
        <v>42321</v>
      </c>
      <c r="I31" s="75">
        <f>Дотации!E31</f>
        <v>100</v>
      </c>
      <c r="J31" s="74">
        <f>Субсидии!B32</f>
        <v>0</v>
      </c>
      <c r="K31" s="74">
        <f>Субсидии!C32</f>
        <v>51914.899999999994</v>
      </c>
      <c r="L31" s="74">
        <f>Субсидии!D32</f>
        <v>51914.899999999994</v>
      </c>
      <c r="M31" s="74">
        <f t="shared" si="7"/>
        <v>100.00000000000001</v>
      </c>
      <c r="N31" s="74">
        <f>Субвенции!B34</f>
        <v>172863.7</v>
      </c>
      <c r="O31" s="74">
        <f>Субвенции!C34</f>
        <v>173271.7</v>
      </c>
      <c r="P31" s="74">
        <f>Субвенции!D34</f>
        <v>173184.75427</v>
      </c>
      <c r="Q31" s="74">
        <f t="shared" si="8"/>
        <v>99.949821159485367</v>
      </c>
      <c r="R31" s="74">
        <f>Иные!B31</f>
        <v>0</v>
      </c>
      <c r="S31" s="74">
        <f>Иные!C31</f>
        <v>3408.1</v>
      </c>
      <c r="T31" s="74">
        <f>Иные!D31</f>
        <v>3408.1</v>
      </c>
      <c r="U31" s="74">
        <f t="shared" si="9"/>
        <v>100.00000000000001</v>
      </c>
    </row>
    <row r="32" spans="1:21" x14ac:dyDescent="0.25">
      <c r="A32" s="72" t="s">
        <v>242</v>
      </c>
      <c r="B32" s="73">
        <f t="shared" si="5"/>
        <v>396253.29999999993</v>
      </c>
      <c r="C32" s="73">
        <f t="shared" si="5"/>
        <v>503470.60499999992</v>
      </c>
      <c r="D32" s="73">
        <f t="shared" si="5"/>
        <v>499478.84521000006</v>
      </c>
      <c r="E32" s="73">
        <f t="shared" si="6"/>
        <v>99.207151370833287</v>
      </c>
      <c r="F32" s="74">
        <f>Дотации!B32</f>
        <v>115087.6</v>
      </c>
      <c r="G32" s="74">
        <f>Дотации!C32</f>
        <v>115087.6</v>
      </c>
      <c r="H32" s="74">
        <f>Дотации!D32</f>
        <v>115087.6</v>
      </c>
      <c r="I32" s="75">
        <f>Дотации!E32</f>
        <v>100.00000000000001</v>
      </c>
      <c r="J32" s="74">
        <f>Субсидии!B33</f>
        <v>0</v>
      </c>
      <c r="K32" s="74">
        <f>Субсидии!C33</f>
        <v>78761.375</v>
      </c>
      <c r="L32" s="74">
        <f>Субсидии!D33</f>
        <v>78678.436499999996</v>
      </c>
      <c r="M32" s="74">
        <f t="shared" si="7"/>
        <v>99.894696480349666</v>
      </c>
      <c r="N32" s="74">
        <f>Субвенции!B35</f>
        <v>281165.6999999999</v>
      </c>
      <c r="O32" s="74">
        <f>Субвенции!C35</f>
        <v>283048.79999999993</v>
      </c>
      <c r="P32" s="74">
        <f>Субвенции!D35</f>
        <v>282888.08463000006</v>
      </c>
      <c r="Q32" s="74">
        <f t="shared" si="8"/>
        <v>99.943219907662609</v>
      </c>
      <c r="R32" s="74">
        <f>Иные!B32</f>
        <v>0</v>
      </c>
      <c r="S32" s="74">
        <f>Иные!C32</f>
        <v>26572.829999999998</v>
      </c>
      <c r="T32" s="74">
        <f>Иные!D32</f>
        <v>22824.72408</v>
      </c>
      <c r="U32" s="74">
        <f t="shared" si="9"/>
        <v>85.894968958895234</v>
      </c>
    </row>
    <row r="33" spans="1:21" x14ac:dyDescent="0.25">
      <c r="A33" s="72" t="s">
        <v>243</v>
      </c>
      <c r="B33" s="73">
        <f t="shared" si="5"/>
        <v>206061.6</v>
      </c>
      <c r="C33" s="73">
        <f t="shared" si="5"/>
        <v>263937.57500000001</v>
      </c>
      <c r="D33" s="73">
        <f t="shared" si="5"/>
        <v>263832.16198999999</v>
      </c>
      <c r="E33" s="73">
        <f t="shared" si="6"/>
        <v>99.960061385727286</v>
      </c>
      <c r="F33" s="74">
        <f>Дотации!B33</f>
        <v>58287.5</v>
      </c>
      <c r="G33" s="74">
        <f>Дотации!C33</f>
        <v>71002.8</v>
      </c>
      <c r="H33" s="74">
        <f>Дотации!D33</f>
        <v>71002.8</v>
      </c>
      <c r="I33" s="75">
        <f>Дотации!E33</f>
        <v>100</v>
      </c>
      <c r="J33" s="74">
        <f>Субсидии!B34</f>
        <v>0</v>
      </c>
      <c r="K33" s="74">
        <f>Субсидии!C34</f>
        <v>39138.775000000001</v>
      </c>
      <c r="L33" s="74">
        <f>Субсидии!D34</f>
        <v>39138.775000000001</v>
      </c>
      <c r="M33" s="74">
        <f t="shared" si="7"/>
        <v>100</v>
      </c>
      <c r="N33" s="74">
        <f>Субвенции!B36</f>
        <v>147774.1</v>
      </c>
      <c r="O33" s="74">
        <f>Субвенции!C36</f>
        <v>143276.6</v>
      </c>
      <c r="P33" s="74">
        <f>Субвенции!D36</f>
        <v>143171.18698999999</v>
      </c>
      <c r="Q33" s="74">
        <f t="shared" si="8"/>
        <v>99.92642691828253</v>
      </c>
      <c r="R33" s="74">
        <f>Иные!B33</f>
        <v>0</v>
      </c>
      <c r="S33" s="74">
        <f>Иные!C33</f>
        <v>10519.4</v>
      </c>
      <c r="T33" s="74">
        <f>Иные!D33</f>
        <v>10519.4</v>
      </c>
      <c r="U33" s="74">
        <f t="shared" si="9"/>
        <v>100</v>
      </c>
    </row>
    <row r="34" spans="1:21" x14ac:dyDescent="0.25">
      <c r="A34" s="72" t="s">
        <v>244</v>
      </c>
      <c r="B34" s="73">
        <f t="shared" si="5"/>
        <v>557679.69999999995</v>
      </c>
      <c r="C34" s="73">
        <f t="shared" si="5"/>
        <v>724926.93073999987</v>
      </c>
      <c r="D34" s="73">
        <f t="shared" si="5"/>
        <v>722699.80573999998</v>
      </c>
      <c r="E34" s="73">
        <f t="shared" si="6"/>
        <v>99.692779381540362</v>
      </c>
      <c r="F34" s="74">
        <f>Дотации!B34</f>
        <v>134329</v>
      </c>
      <c r="G34" s="74">
        <f>Дотации!C34</f>
        <v>134329</v>
      </c>
      <c r="H34" s="74">
        <f>Дотации!D34</f>
        <v>134329</v>
      </c>
      <c r="I34" s="75">
        <f>Дотации!E34</f>
        <v>100</v>
      </c>
      <c r="J34" s="74">
        <f>Субсидии!B35</f>
        <v>0</v>
      </c>
      <c r="K34" s="74">
        <f>Субсидии!C35</f>
        <v>137411.61515</v>
      </c>
      <c r="L34" s="74">
        <f>Субсидии!D35</f>
        <v>135398.49638999999</v>
      </c>
      <c r="M34" s="74">
        <f t="shared" si="7"/>
        <v>98.534971910633274</v>
      </c>
      <c r="N34" s="74">
        <f>Субвенции!B37</f>
        <v>423350.7</v>
      </c>
      <c r="O34" s="74">
        <f>Субвенции!C37</f>
        <v>432495.89999999997</v>
      </c>
      <c r="P34" s="74">
        <f>Субвенции!D37</f>
        <v>432281.89376000001</v>
      </c>
      <c r="Q34" s="74">
        <f t="shared" si="8"/>
        <v>99.95051831936442</v>
      </c>
      <c r="R34" s="74">
        <f>Иные!B34</f>
        <v>0</v>
      </c>
      <c r="S34" s="74">
        <f>Иные!C34</f>
        <v>20690.415589999997</v>
      </c>
      <c r="T34" s="74">
        <f>Иные!D34</f>
        <v>20690.415589999997</v>
      </c>
      <c r="U34" s="74">
        <f t="shared" si="9"/>
        <v>100</v>
      </c>
    </row>
    <row r="35" spans="1:21" x14ac:dyDescent="0.25">
      <c r="A35" s="72" t="s">
        <v>245</v>
      </c>
      <c r="B35" s="73">
        <f t="shared" si="5"/>
        <v>222915.59999999998</v>
      </c>
      <c r="C35" s="73">
        <f t="shared" si="5"/>
        <v>249135.79132999998</v>
      </c>
      <c r="D35" s="73">
        <f t="shared" si="5"/>
        <v>247874.72782999996</v>
      </c>
      <c r="E35" s="73">
        <f t="shared" si="6"/>
        <v>99.493824836139396</v>
      </c>
      <c r="F35" s="74">
        <f>Дотации!B35</f>
        <v>73644.399999999994</v>
      </c>
      <c r="G35" s="74">
        <f>Дотации!C35</f>
        <v>73644.399999999994</v>
      </c>
      <c r="H35" s="74">
        <f>Дотации!D35</f>
        <v>73644.399999999994</v>
      </c>
      <c r="I35" s="75">
        <f>Дотации!E35</f>
        <v>100</v>
      </c>
      <c r="J35" s="74">
        <f>Субсидии!B36</f>
        <v>0</v>
      </c>
      <c r="K35" s="74">
        <f>Субсидии!C36</f>
        <v>24297.974749999998</v>
      </c>
      <c r="L35" s="74">
        <f>Субсидии!D36</f>
        <v>23306.148590000001</v>
      </c>
      <c r="M35" s="74">
        <f t="shared" si="7"/>
        <v>95.918070661424167</v>
      </c>
      <c r="N35" s="74">
        <f>Субвенции!B38</f>
        <v>149271.19999999998</v>
      </c>
      <c r="O35" s="74">
        <f>Субвенции!C38</f>
        <v>148089.9</v>
      </c>
      <c r="P35" s="74">
        <f>Субвенции!D38</f>
        <v>147820.66265999997</v>
      </c>
      <c r="Q35" s="74">
        <f t="shared" si="8"/>
        <v>99.818193313656082</v>
      </c>
      <c r="R35" s="74">
        <f>Иные!B35</f>
        <v>0</v>
      </c>
      <c r="S35" s="74">
        <f>Иные!C35</f>
        <v>3103.5165799999995</v>
      </c>
      <c r="T35" s="74">
        <f>Иные!D35</f>
        <v>3103.5165799999995</v>
      </c>
      <c r="U35" s="74">
        <f t="shared" si="9"/>
        <v>100</v>
      </c>
    </row>
    <row r="36" spans="1:21" x14ac:dyDescent="0.25">
      <c r="A36" s="72" t="s">
        <v>246</v>
      </c>
      <c r="B36" s="73">
        <f t="shared" si="5"/>
        <v>153880.20000000004</v>
      </c>
      <c r="C36" s="73">
        <f t="shared" si="5"/>
        <v>173862.69500000001</v>
      </c>
      <c r="D36" s="73">
        <f t="shared" si="5"/>
        <v>171958.79595000003</v>
      </c>
      <c r="E36" s="73">
        <f t="shared" si="6"/>
        <v>98.904941022569574</v>
      </c>
      <c r="F36" s="74">
        <f>Дотации!B36</f>
        <v>47145.5</v>
      </c>
      <c r="G36" s="74">
        <f>Дотации!C36</f>
        <v>47145.5</v>
      </c>
      <c r="H36" s="74">
        <f>Дотации!D36</f>
        <v>47145.5</v>
      </c>
      <c r="I36" s="75">
        <f>Дотации!E36</f>
        <v>100</v>
      </c>
      <c r="J36" s="74">
        <f>Субсидии!B37</f>
        <v>0</v>
      </c>
      <c r="K36" s="74">
        <f>Субсидии!C37</f>
        <v>21320.799999999999</v>
      </c>
      <c r="L36" s="74">
        <f>Субсидии!D37</f>
        <v>20381.169269999999</v>
      </c>
      <c r="M36" s="74">
        <f t="shared" si="7"/>
        <v>95.592891777044002</v>
      </c>
      <c r="N36" s="74">
        <f>Субвенции!B39</f>
        <v>106734.70000000004</v>
      </c>
      <c r="O36" s="74">
        <f>Субвенции!C39</f>
        <v>104011.40000000002</v>
      </c>
      <c r="P36" s="74">
        <f>Субвенции!D39</f>
        <v>103092.06608000002</v>
      </c>
      <c r="Q36" s="74">
        <f t="shared" si="8"/>
        <v>99.116121963553994</v>
      </c>
      <c r="R36" s="74">
        <f>Иные!B36</f>
        <v>0</v>
      </c>
      <c r="S36" s="74">
        <f>Иные!C36</f>
        <v>1384.9949999999999</v>
      </c>
      <c r="T36" s="74">
        <f>Иные!D36</f>
        <v>1340.0606</v>
      </c>
      <c r="U36" s="74">
        <f t="shared" si="9"/>
        <v>96.755627276632765</v>
      </c>
    </row>
    <row r="37" spans="1:21" x14ac:dyDescent="0.25">
      <c r="A37" s="72" t="s">
        <v>247</v>
      </c>
      <c r="B37" s="73">
        <f t="shared" si="5"/>
        <v>468801.19999999995</v>
      </c>
      <c r="C37" s="73">
        <f t="shared" si="5"/>
        <v>515587.68981999991</v>
      </c>
      <c r="D37" s="73">
        <f t="shared" si="5"/>
        <v>514873.48179999989</v>
      </c>
      <c r="E37" s="73">
        <f t="shared" si="6"/>
        <v>99.861476906043009</v>
      </c>
      <c r="F37" s="74">
        <f>Дотации!B37</f>
        <v>116001.5</v>
      </c>
      <c r="G37" s="74">
        <f>Дотации!C37</f>
        <v>116001.5</v>
      </c>
      <c r="H37" s="74">
        <f>Дотации!D37</f>
        <v>116001.5</v>
      </c>
      <c r="I37" s="75">
        <f>Дотации!E37</f>
        <v>99.999999999999986</v>
      </c>
      <c r="J37" s="74">
        <f>Субсидии!B38</f>
        <v>0</v>
      </c>
      <c r="K37" s="74">
        <f>Субсидии!C38</f>
        <v>39396.289819999998</v>
      </c>
      <c r="L37" s="74">
        <f>Субсидии!D38</f>
        <v>39382.600660000004</v>
      </c>
      <c r="M37" s="74">
        <f t="shared" si="7"/>
        <v>99.965252667034022</v>
      </c>
      <c r="N37" s="74">
        <f>Субвенции!B40</f>
        <v>352799.69999999995</v>
      </c>
      <c r="O37" s="74">
        <f>Субвенции!C40</f>
        <v>357672.59999999992</v>
      </c>
      <c r="P37" s="74">
        <f>Субвенции!D40</f>
        <v>356972.08113999991</v>
      </c>
      <c r="Q37" s="74">
        <f t="shared" si="8"/>
        <v>99.804145226668183</v>
      </c>
      <c r="R37" s="74">
        <f>Иные!B37</f>
        <v>0</v>
      </c>
      <c r="S37" s="74">
        <f>Иные!C37</f>
        <v>2517.3000000000002</v>
      </c>
      <c r="T37" s="74">
        <f>Иные!D37</f>
        <v>2517.3000000000002</v>
      </c>
      <c r="U37" s="74">
        <f t="shared" si="9"/>
        <v>100</v>
      </c>
    </row>
    <row r="38" spans="1:21" x14ac:dyDescent="0.25">
      <c r="A38" s="72" t="s">
        <v>248</v>
      </c>
      <c r="B38" s="73">
        <f t="shared" si="5"/>
        <v>207739.7</v>
      </c>
      <c r="C38" s="73">
        <f t="shared" si="5"/>
        <v>247116.09969000003</v>
      </c>
      <c r="D38" s="73">
        <f t="shared" si="5"/>
        <v>237647.04721000005</v>
      </c>
      <c r="E38" s="73">
        <f t="shared" si="6"/>
        <v>96.16817662148334</v>
      </c>
      <c r="F38" s="74">
        <f>Дотации!B38</f>
        <v>47188.6</v>
      </c>
      <c r="G38" s="74">
        <f>Дотации!C38</f>
        <v>47188.6</v>
      </c>
      <c r="H38" s="74">
        <f>Дотации!D38</f>
        <v>47188.6</v>
      </c>
      <c r="I38" s="75">
        <f>Дотации!E38</f>
        <v>100</v>
      </c>
      <c r="J38" s="74">
        <f>Субсидии!B39</f>
        <v>0</v>
      </c>
      <c r="K38" s="74">
        <f>Субсидии!C39</f>
        <v>18997.299999999996</v>
      </c>
      <c r="L38" s="74">
        <f>Субсидии!D39</f>
        <v>18023.926900000002</v>
      </c>
      <c r="M38" s="74">
        <f t="shared" si="7"/>
        <v>94.876255573160435</v>
      </c>
      <c r="N38" s="74">
        <f>Субвенции!B41</f>
        <v>160551.1</v>
      </c>
      <c r="O38" s="74">
        <f>Субвенции!C41</f>
        <v>167409.30000000005</v>
      </c>
      <c r="P38" s="74">
        <f>Субвенции!D41</f>
        <v>167370.78400000004</v>
      </c>
      <c r="Q38" s="74">
        <f t="shared" si="8"/>
        <v>99.976992914969472</v>
      </c>
      <c r="R38" s="74">
        <f>Иные!B38</f>
        <v>0</v>
      </c>
      <c r="S38" s="74">
        <f>Иные!C38</f>
        <v>13520.89969</v>
      </c>
      <c r="T38" s="74">
        <f>Иные!D38</f>
        <v>5063.7363099999993</v>
      </c>
      <c r="U38" s="74">
        <f t="shared" si="9"/>
        <v>37.451178738831395</v>
      </c>
    </row>
    <row r="39" spans="1:21" x14ac:dyDescent="0.25">
      <c r="A39" s="72" t="s">
        <v>249</v>
      </c>
      <c r="B39" s="73">
        <f t="shared" si="5"/>
        <v>370960.6</v>
      </c>
      <c r="C39" s="73">
        <f t="shared" si="5"/>
        <v>448540.36911999999</v>
      </c>
      <c r="D39" s="73">
        <f t="shared" si="5"/>
        <v>446733.06364999985</v>
      </c>
      <c r="E39" s="73">
        <f t="shared" si="6"/>
        <v>99.597069607458977</v>
      </c>
      <c r="F39" s="74">
        <f>Дотации!B39</f>
        <v>0</v>
      </c>
      <c r="G39" s="74">
        <f>Дотации!C39</f>
        <v>0</v>
      </c>
      <c r="H39" s="74">
        <f>Дотации!D39</f>
        <v>0</v>
      </c>
      <c r="I39" s="75" t="str">
        <f>Дотации!E39</f>
        <v xml:space="preserve"> </v>
      </c>
      <c r="J39" s="74">
        <f>Субсидии!B40</f>
        <v>0</v>
      </c>
      <c r="K39" s="74">
        <f>Субсидии!C40</f>
        <v>44482.542300000001</v>
      </c>
      <c r="L39" s="74">
        <f>Субсидии!D40</f>
        <v>43222.688120000006</v>
      </c>
      <c r="M39" s="74">
        <f t="shared" si="7"/>
        <v>97.1677558995993</v>
      </c>
      <c r="N39" s="74">
        <f>Субвенции!B42</f>
        <v>370960.6</v>
      </c>
      <c r="O39" s="74">
        <f>Субвенции!C42</f>
        <v>376065.9</v>
      </c>
      <c r="P39" s="74">
        <f>Субвенции!D42</f>
        <v>375621.76731999987</v>
      </c>
      <c r="Q39" s="74">
        <f t="shared" si="8"/>
        <v>99.881900305239014</v>
      </c>
      <c r="R39" s="74">
        <f>Иные!B39</f>
        <v>0</v>
      </c>
      <c r="S39" s="74">
        <f>Иные!C39</f>
        <v>27991.926820000001</v>
      </c>
      <c r="T39" s="74">
        <f>Иные!D39</f>
        <v>27888.608209999999</v>
      </c>
      <c r="U39" s="74">
        <f t="shared" si="9"/>
        <v>99.630898542053259</v>
      </c>
    </row>
    <row r="40" spans="1:21" x14ac:dyDescent="0.25">
      <c r="A40" s="72" t="s">
        <v>250</v>
      </c>
      <c r="B40" s="73">
        <f t="shared" si="5"/>
        <v>196040.00000000006</v>
      </c>
      <c r="C40" s="73">
        <f t="shared" si="5"/>
        <v>303774.75893000001</v>
      </c>
      <c r="D40" s="73">
        <f t="shared" si="5"/>
        <v>302799.54253999999</v>
      </c>
      <c r="E40" s="73">
        <f t="shared" si="6"/>
        <v>99.678967273833067</v>
      </c>
      <c r="F40" s="74">
        <f>Дотации!B40</f>
        <v>24729.7</v>
      </c>
      <c r="G40" s="74">
        <f>Дотации!C40</f>
        <v>41281.699999999997</v>
      </c>
      <c r="H40" s="74">
        <f>Дотации!D40</f>
        <v>41281.699999999997</v>
      </c>
      <c r="I40" s="75">
        <f>Дотации!E40</f>
        <v>100</v>
      </c>
      <c r="J40" s="74">
        <f>Субсидии!B41</f>
        <v>0</v>
      </c>
      <c r="K40" s="74">
        <f>Субсидии!C41</f>
        <v>72988.400299999994</v>
      </c>
      <c r="L40" s="74">
        <f>Субсидии!D41</f>
        <v>72184.228579999995</v>
      </c>
      <c r="M40" s="74">
        <f t="shared" si="7"/>
        <v>98.89821983124078</v>
      </c>
      <c r="N40" s="74">
        <f>Субвенции!B43</f>
        <v>171310.30000000005</v>
      </c>
      <c r="O40" s="74">
        <f>Субвенции!C43</f>
        <v>172185.40000000002</v>
      </c>
      <c r="P40" s="74">
        <f>Субвенции!D43</f>
        <v>172107.45533</v>
      </c>
      <c r="Q40" s="74">
        <f t="shared" si="8"/>
        <v>99.954732125952589</v>
      </c>
      <c r="R40" s="74">
        <f>Иные!B40</f>
        <v>0</v>
      </c>
      <c r="S40" s="74">
        <f>Иные!C40</f>
        <v>17319.25863</v>
      </c>
      <c r="T40" s="74">
        <f>Иные!D40</f>
        <v>17226.158629999998</v>
      </c>
      <c r="U40" s="74">
        <f t="shared" si="9"/>
        <v>99.462448122122623</v>
      </c>
    </row>
    <row r="41" spans="1:21" x14ac:dyDescent="0.25">
      <c r="A41" s="72" t="s">
        <v>251</v>
      </c>
      <c r="B41" s="73">
        <f t="shared" si="5"/>
        <v>221552</v>
      </c>
      <c r="C41" s="73">
        <f t="shared" si="5"/>
        <v>280347.027</v>
      </c>
      <c r="D41" s="73">
        <f t="shared" si="5"/>
        <v>278931.70471000002</v>
      </c>
      <c r="E41" s="73">
        <f t="shared" si="6"/>
        <v>99.495153451368694</v>
      </c>
      <c r="F41" s="74">
        <f>Дотации!B41</f>
        <v>0</v>
      </c>
      <c r="G41" s="74">
        <f>Дотации!C41</f>
        <v>0</v>
      </c>
      <c r="H41" s="74">
        <f>Дотации!D41</f>
        <v>0</v>
      </c>
      <c r="I41" s="75" t="str">
        <f>Дотации!E41</f>
        <v xml:space="preserve"> </v>
      </c>
      <c r="J41" s="74">
        <f>Субсидии!B42</f>
        <v>0</v>
      </c>
      <c r="K41" s="74">
        <f>Субсидии!C42</f>
        <v>47617.726999999992</v>
      </c>
      <c r="L41" s="74">
        <f>Субсидии!D42</f>
        <v>46243.399409999998</v>
      </c>
      <c r="M41" s="74">
        <f t="shared" si="7"/>
        <v>97.113832018903395</v>
      </c>
      <c r="N41" s="74">
        <f>Субвенции!B44</f>
        <v>221552</v>
      </c>
      <c r="O41" s="74">
        <f>Субвенции!C44</f>
        <v>232729.3</v>
      </c>
      <c r="P41" s="74">
        <f>Субвенции!D44</f>
        <v>232688.30530000001</v>
      </c>
      <c r="Q41" s="74">
        <f t="shared" si="8"/>
        <v>99.98238524328481</v>
      </c>
      <c r="R41" s="74">
        <f>Иные!B41</f>
        <v>0</v>
      </c>
      <c r="S41" s="74">
        <f>Иные!C41</f>
        <v>0</v>
      </c>
      <c r="T41" s="74">
        <f>Иные!D41</f>
        <v>0</v>
      </c>
      <c r="U41" s="74" t="s">
        <v>252</v>
      </c>
    </row>
    <row r="42" spans="1:21" x14ac:dyDescent="0.25">
      <c r="A42" s="72" t="s">
        <v>253</v>
      </c>
      <c r="B42" s="73">
        <f t="shared" si="5"/>
        <v>147107.80000000005</v>
      </c>
      <c r="C42" s="73">
        <f t="shared" si="5"/>
        <v>172430.25900000005</v>
      </c>
      <c r="D42" s="73">
        <f t="shared" si="5"/>
        <v>172342.90792000003</v>
      </c>
      <c r="E42" s="73">
        <f t="shared" si="6"/>
        <v>99.949341211625722</v>
      </c>
      <c r="F42" s="74">
        <f>Дотации!B42</f>
        <v>47128</v>
      </c>
      <c r="G42" s="74">
        <f>Дотации!C42</f>
        <v>61307.3</v>
      </c>
      <c r="H42" s="74">
        <f>Дотации!D42</f>
        <v>61307.3</v>
      </c>
      <c r="I42" s="75">
        <f>Дотации!E42</f>
        <v>100.00000000000001</v>
      </c>
      <c r="J42" s="74">
        <f>Субсидии!B43</f>
        <v>0</v>
      </c>
      <c r="K42" s="74">
        <f>Субсидии!C43</f>
        <v>14030.418000000001</v>
      </c>
      <c r="L42" s="74">
        <f>Субсидии!D43</f>
        <v>14021.047</v>
      </c>
      <c r="M42" s="74">
        <f t="shared" si="7"/>
        <v>99.933209402599417</v>
      </c>
      <c r="N42" s="74">
        <f>Субвенции!B45</f>
        <v>99979.800000000032</v>
      </c>
      <c r="O42" s="74">
        <f>Субвенции!C45</f>
        <v>95082.300000000032</v>
      </c>
      <c r="P42" s="74">
        <f>Субвенции!D45</f>
        <v>95004.319920000009</v>
      </c>
      <c r="Q42" s="74">
        <f t="shared" si="8"/>
        <v>99.917986754632537</v>
      </c>
      <c r="R42" s="74">
        <f>Иные!B42</f>
        <v>0</v>
      </c>
      <c r="S42" s="74">
        <f>Иные!C42</f>
        <v>2010.241</v>
      </c>
      <c r="T42" s="74">
        <f>Иные!D42</f>
        <v>2010.241</v>
      </c>
      <c r="U42" s="74">
        <f t="shared" si="9"/>
        <v>100</v>
      </c>
    </row>
    <row r="43" spans="1:21" x14ac:dyDescent="0.25">
      <c r="A43" s="72" t="s">
        <v>254</v>
      </c>
      <c r="B43" s="73">
        <f t="shared" si="5"/>
        <v>224007.20000000004</v>
      </c>
      <c r="C43" s="73">
        <f t="shared" si="5"/>
        <v>289841.8</v>
      </c>
      <c r="D43" s="73">
        <f t="shared" si="5"/>
        <v>289330.20410000003</v>
      </c>
      <c r="E43" s="73">
        <f t="shared" si="6"/>
        <v>99.823491332168118</v>
      </c>
      <c r="F43" s="74">
        <f>Дотации!B43</f>
        <v>67377.399999999994</v>
      </c>
      <c r="G43" s="74">
        <f>Дотации!C43</f>
        <v>67377.399999999994</v>
      </c>
      <c r="H43" s="74">
        <f>Дотации!D43</f>
        <v>67377.399999999994</v>
      </c>
      <c r="I43" s="75">
        <f>Дотации!E43</f>
        <v>100.00000000000001</v>
      </c>
      <c r="J43" s="74">
        <f>Субсидии!B44</f>
        <v>0</v>
      </c>
      <c r="K43" s="74">
        <f>Субсидии!C44</f>
        <v>43839</v>
      </c>
      <c r="L43" s="74">
        <f>Субсидии!D44</f>
        <v>43552.793429999998</v>
      </c>
      <c r="M43" s="74">
        <f t="shared" si="7"/>
        <v>99.347141654691029</v>
      </c>
      <c r="N43" s="74">
        <f>Субвенции!B46</f>
        <v>156629.80000000005</v>
      </c>
      <c r="O43" s="74">
        <f>Субвенции!C46</f>
        <v>161214.70000000001</v>
      </c>
      <c r="P43" s="74">
        <f>Субвенции!D46</f>
        <v>160989.31067000001</v>
      </c>
      <c r="Q43" s="74">
        <f t="shared" si="8"/>
        <v>99.86019306552069</v>
      </c>
      <c r="R43" s="74">
        <f>Иные!B43</f>
        <v>0</v>
      </c>
      <c r="S43" s="74">
        <f>Иные!C43</f>
        <v>17410.7</v>
      </c>
      <c r="T43" s="74">
        <f>Иные!D43</f>
        <v>17410.7</v>
      </c>
      <c r="U43" s="74">
        <f t="shared" si="9"/>
        <v>100</v>
      </c>
    </row>
    <row r="44" spans="1:21" x14ac:dyDescent="0.25">
      <c r="A44" s="72" t="s">
        <v>255</v>
      </c>
      <c r="B44" s="73">
        <f t="shared" si="5"/>
        <v>226932</v>
      </c>
      <c r="C44" s="73">
        <f t="shared" si="5"/>
        <v>283539.39391999994</v>
      </c>
      <c r="D44" s="73">
        <f t="shared" si="5"/>
        <v>280987.38834</v>
      </c>
      <c r="E44" s="73">
        <f t="shared" si="6"/>
        <v>99.099946732368352</v>
      </c>
      <c r="F44" s="74">
        <f>Дотации!B44</f>
        <v>62682.6</v>
      </c>
      <c r="G44" s="74">
        <f>Дотации!C44</f>
        <v>62682.6</v>
      </c>
      <c r="H44" s="74">
        <f>Дотации!D44</f>
        <v>62682.6</v>
      </c>
      <c r="I44" s="75">
        <f>Дотации!E44</f>
        <v>100</v>
      </c>
      <c r="J44" s="74">
        <f>Субсидии!B45</f>
        <v>0</v>
      </c>
      <c r="K44" s="74">
        <f>Субсидии!C45</f>
        <v>22962.286919999995</v>
      </c>
      <c r="L44" s="74">
        <f>Субсидии!D45</f>
        <v>22138.599900000001</v>
      </c>
      <c r="M44" s="74">
        <f t="shared" si="7"/>
        <v>96.412870273463199</v>
      </c>
      <c r="N44" s="74">
        <f>Субвенции!B47</f>
        <v>164249.4</v>
      </c>
      <c r="O44" s="74">
        <f>Субвенции!C47</f>
        <v>163725.19999999998</v>
      </c>
      <c r="P44" s="74">
        <f>Субвенции!D47</f>
        <v>163495.98384999999</v>
      </c>
      <c r="Q44" s="74">
        <f t="shared" si="8"/>
        <v>99.859999468621822</v>
      </c>
      <c r="R44" s="74">
        <f>Иные!B44</f>
        <v>0</v>
      </c>
      <c r="S44" s="74">
        <f>Иные!C44</f>
        <v>34169.307000000001</v>
      </c>
      <c r="T44" s="74">
        <f>Иные!D44</f>
        <v>32670.204589999998</v>
      </c>
      <c r="U44" s="74">
        <f t="shared" si="9"/>
        <v>95.612722230509377</v>
      </c>
    </row>
    <row r="45" spans="1:21" x14ac:dyDescent="0.25">
      <c r="A45" s="72" t="s">
        <v>256</v>
      </c>
      <c r="B45" s="73">
        <f t="shared" si="5"/>
        <v>1742401.3999999997</v>
      </c>
      <c r="C45" s="73">
        <f t="shared" si="5"/>
        <v>3036039.4570800001</v>
      </c>
      <c r="D45" s="73">
        <f t="shared" si="5"/>
        <v>2956580.26088</v>
      </c>
      <c r="E45" s="73">
        <f t="shared" si="6"/>
        <v>97.382800937757835</v>
      </c>
      <c r="F45" s="74">
        <f>Дотации!B45</f>
        <v>0</v>
      </c>
      <c r="G45" s="74">
        <f>Дотации!C45</f>
        <v>0</v>
      </c>
      <c r="H45" s="74">
        <f>Дотации!D45</f>
        <v>0</v>
      </c>
      <c r="I45" s="75" t="str">
        <f>Дотации!E45</f>
        <v xml:space="preserve"> </v>
      </c>
      <c r="J45" s="74">
        <f>Субсидии!B46</f>
        <v>0</v>
      </c>
      <c r="K45" s="74">
        <f>Субсидии!C46</f>
        <v>1282442.3570800002</v>
      </c>
      <c r="L45" s="74">
        <f>Субсидии!D46</f>
        <v>1203846.4516700001</v>
      </c>
      <c r="M45" s="74">
        <f t="shared" si="7"/>
        <v>93.871388840512452</v>
      </c>
      <c r="N45" s="74">
        <f>Субвенции!B48</f>
        <v>1742401.3999999997</v>
      </c>
      <c r="O45" s="74">
        <f>Субвенции!C48</f>
        <v>1750000.7999999998</v>
      </c>
      <c r="P45" s="74">
        <f>Субвенции!D48</f>
        <v>1749137.5092099998</v>
      </c>
      <c r="Q45" s="74">
        <f t="shared" si="8"/>
        <v>99.950669120265545</v>
      </c>
      <c r="R45" s="74">
        <f>Иные!B45</f>
        <v>0</v>
      </c>
      <c r="S45" s="74">
        <f>Иные!C45</f>
        <v>3596.3</v>
      </c>
      <c r="T45" s="74">
        <f>Иные!D45</f>
        <v>3596.3</v>
      </c>
      <c r="U45" s="74">
        <f t="shared" si="9"/>
        <v>100</v>
      </c>
    </row>
    <row r="46" spans="1:21" ht="31.5" x14ac:dyDescent="0.25">
      <c r="A46" s="70" t="s">
        <v>257</v>
      </c>
      <c r="B46" s="71">
        <f>SUM(B47:B50)</f>
        <v>4935895.4999999981</v>
      </c>
      <c r="C46" s="71">
        <f t="shared" ref="C46:D46" si="10">SUM(C47:C50)</f>
        <v>8768323.319529999</v>
      </c>
      <c r="D46" s="71">
        <f t="shared" si="10"/>
        <v>8602718.0802699979</v>
      </c>
      <c r="E46" s="71">
        <f t="shared" si="6"/>
        <v>98.111323759114327</v>
      </c>
      <c r="F46" s="71">
        <f t="shared" ref="F46:H46" si="11">SUM(F47:F50)</f>
        <v>214564.59999999998</v>
      </c>
      <c r="G46" s="71">
        <f t="shared" si="11"/>
        <v>215410.8</v>
      </c>
      <c r="H46" s="71">
        <f t="shared" si="11"/>
        <v>215410.8</v>
      </c>
      <c r="I46" s="76">
        <f t="shared" ref="I46" si="12">H46/G46%</f>
        <v>100.00000000000001</v>
      </c>
      <c r="J46" s="71">
        <f t="shared" ref="J46:L46" si="13">SUM(J47:J50)</f>
        <v>0</v>
      </c>
      <c r="K46" s="71">
        <f t="shared" si="13"/>
        <v>3615095.9610700002</v>
      </c>
      <c r="L46" s="71">
        <f t="shared" si="13"/>
        <v>3522411.6810000003</v>
      </c>
      <c r="M46" s="71">
        <f t="shared" si="7"/>
        <v>97.43618755717435</v>
      </c>
      <c r="N46" s="71">
        <f t="shared" ref="N46:P46" si="14">SUM(N47:N50)</f>
        <v>4721330.8999999976</v>
      </c>
      <c r="O46" s="71">
        <f t="shared" si="14"/>
        <v>4749202.5584599981</v>
      </c>
      <c r="P46" s="71">
        <f t="shared" si="14"/>
        <v>4744293.1836999981</v>
      </c>
      <c r="Q46" s="71">
        <f t="shared" si="8"/>
        <v>99.896627387449399</v>
      </c>
      <c r="R46" s="71">
        <f t="shared" ref="R46:T46" si="15">SUM(R47:R50)</f>
        <v>0</v>
      </c>
      <c r="S46" s="71">
        <f t="shared" si="15"/>
        <v>188614</v>
      </c>
      <c r="T46" s="71">
        <f t="shared" si="15"/>
        <v>120602.41557</v>
      </c>
      <c r="U46" s="71">
        <f t="shared" si="9"/>
        <v>63.941391185171831</v>
      </c>
    </row>
    <row r="47" spans="1:21" x14ac:dyDescent="0.25">
      <c r="A47" s="72" t="s">
        <v>258</v>
      </c>
      <c r="B47" s="73">
        <f t="shared" ref="B47:D51" si="16">F47+J47+N47+R47</f>
        <v>4580686.5999999978</v>
      </c>
      <c r="C47" s="73">
        <f t="shared" si="16"/>
        <v>8405344.5195299983</v>
      </c>
      <c r="D47" s="73">
        <f t="shared" si="16"/>
        <v>8241134.0256199986</v>
      </c>
      <c r="E47" s="73">
        <f t="shared" si="6"/>
        <v>98.046356178161972</v>
      </c>
      <c r="F47" s="74">
        <f>Дотации!B47</f>
        <v>36015.699999999997</v>
      </c>
      <c r="G47" s="74">
        <f>Дотации!C47</f>
        <v>36015.699999999997</v>
      </c>
      <c r="H47" s="74">
        <f>Дотации!D47</f>
        <v>36015.699999999997</v>
      </c>
      <c r="I47" s="75">
        <f>Дотации!E47</f>
        <v>100</v>
      </c>
      <c r="J47" s="74">
        <f>Субсидии!B48</f>
        <v>0</v>
      </c>
      <c r="K47" s="74">
        <f>Субсидии!C48</f>
        <v>3604873.4610700002</v>
      </c>
      <c r="L47" s="74">
        <f>Субсидии!D48</f>
        <v>3512189.1810000003</v>
      </c>
      <c r="M47" s="74">
        <f t="shared" si="7"/>
        <v>97.428917240204882</v>
      </c>
      <c r="N47" s="74">
        <f>Субвенции!B50</f>
        <v>4544670.8999999976</v>
      </c>
      <c r="O47" s="74">
        <f>Субвенции!C50</f>
        <v>4575841.3584599979</v>
      </c>
      <c r="P47" s="74">
        <f>Субвенции!D50</f>
        <v>4572326.7290499983</v>
      </c>
      <c r="Q47" s="74">
        <f t="shared" si="8"/>
        <v>99.923191624563174</v>
      </c>
      <c r="R47" s="74">
        <f>Иные!B47</f>
        <v>0</v>
      </c>
      <c r="S47" s="74">
        <f>Иные!C47</f>
        <v>188614</v>
      </c>
      <c r="T47" s="74">
        <f>Иные!D47</f>
        <v>120602.41557</v>
      </c>
      <c r="U47" s="74">
        <f>T47/S47%</f>
        <v>63.941391185171831</v>
      </c>
    </row>
    <row r="48" spans="1:21" x14ac:dyDescent="0.25">
      <c r="A48" s="72" t="s">
        <v>259</v>
      </c>
      <c r="B48" s="73">
        <f t="shared" si="16"/>
        <v>78004.200000000012</v>
      </c>
      <c r="C48" s="73">
        <f t="shared" si="16"/>
        <v>81688.7</v>
      </c>
      <c r="D48" s="73">
        <f t="shared" si="16"/>
        <v>81629.062999999995</v>
      </c>
      <c r="E48" s="73">
        <f t="shared" si="6"/>
        <v>99.92699479854619</v>
      </c>
      <c r="F48" s="74">
        <f>Дотации!B48</f>
        <v>55129.8</v>
      </c>
      <c r="G48" s="74">
        <f>Дотации!C48</f>
        <v>55976</v>
      </c>
      <c r="H48" s="74">
        <f>Дотации!D48</f>
        <v>55976</v>
      </c>
      <c r="I48" s="75">
        <f>Дотации!E48</f>
        <v>100</v>
      </c>
      <c r="J48" s="74">
        <f>Субсидии!B49</f>
        <v>0</v>
      </c>
      <c r="K48" s="74">
        <f>Субсидии!C49</f>
        <v>2758</v>
      </c>
      <c r="L48" s="74">
        <f>Субсидии!D49</f>
        <v>2758</v>
      </c>
      <c r="M48" s="74">
        <f t="shared" si="7"/>
        <v>100</v>
      </c>
      <c r="N48" s="74">
        <f>Субвенции!B51</f>
        <v>22874.400000000005</v>
      </c>
      <c r="O48" s="74">
        <f>Субвенции!C51</f>
        <v>22954.7</v>
      </c>
      <c r="P48" s="74">
        <f>Субвенции!D51</f>
        <v>22895.063000000002</v>
      </c>
      <c r="Q48" s="74">
        <f t="shared" si="8"/>
        <v>99.740196996693498</v>
      </c>
      <c r="R48" s="74">
        <f>Иные!B48</f>
        <v>0</v>
      </c>
      <c r="S48" s="74">
        <f>Иные!C48</f>
        <v>0</v>
      </c>
      <c r="T48" s="74">
        <f>Иные!D48</f>
        <v>0</v>
      </c>
      <c r="U48" s="74"/>
    </row>
    <row r="49" spans="1:23" x14ac:dyDescent="0.25">
      <c r="A49" s="72" t="s">
        <v>260</v>
      </c>
      <c r="B49" s="73">
        <f t="shared" si="16"/>
        <v>149945.4</v>
      </c>
      <c r="C49" s="73">
        <f t="shared" si="16"/>
        <v>150756.30000000002</v>
      </c>
      <c r="D49" s="73">
        <f t="shared" si="16"/>
        <v>149576.09785999995</v>
      </c>
      <c r="E49" s="73">
        <f t="shared" si="6"/>
        <v>99.217145724589912</v>
      </c>
      <c r="F49" s="74">
        <f>Дотации!B49</f>
        <v>54609.9</v>
      </c>
      <c r="G49" s="74">
        <f>Дотации!C49</f>
        <v>54609.9</v>
      </c>
      <c r="H49" s="74">
        <f>Дотации!D49</f>
        <v>54609.9</v>
      </c>
      <c r="I49" s="75">
        <f>Дотации!E49</f>
        <v>100</v>
      </c>
      <c r="J49" s="74">
        <f>Субсидии!B50</f>
        <v>0</v>
      </c>
      <c r="K49" s="74">
        <f>Субсидии!C50</f>
        <v>3852.3</v>
      </c>
      <c r="L49" s="74">
        <f>Субсидии!D50</f>
        <v>3852.3</v>
      </c>
      <c r="M49" s="74">
        <f t="shared" si="7"/>
        <v>100</v>
      </c>
      <c r="N49" s="74">
        <f>Субвенции!B52</f>
        <v>95335.5</v>
      </c>
      <c r="O49" s="74">
        <f>Субвенции!C52</f>
        <v>92294.1</v>
      </c>
      <c r="P49" s="74">
        <f>Субвенции!D52</f>
        <v>91113.897859999954</v>
      </c>
      <c r="Q49" s="74">
        <f t="shared" si="8"/>
        <v>98.72125938711136</v>
      </c>
      <c r="R49" s="74">
        <f>Иные!B49</f>
        <v>0</v>
      </c>
      <c r="S49" s="74">
        <f>Иные!C49</f>
        <v>0</v>
      </c>
      <c r="T49" s="74">
        <f>Иные!D49</f>
        <v>0</v>
      </c>
      <c r="U49" s="74"/>
    </row>
    <row r="50" spans="1:23" x14ac:dyDescent="0.25">
      <c r="A50" s="72" t="s">
        <v>261</v>
      </c>
      <c r="B50" s="73">
        <f t="shared" si="16"/>
        <v>127259.3</v>
      </c>
      <c r="C50" s="73">
        <f t="shared" si="16"/>
        <v>130533.79999999999</v>
      </c>
      <c r="D50" s="73">
        <f t="shared" si="16"/>
        <v>130378.89379</v>
      </c>
      <c r="E50" s="73">
        <f t="shared" si="6"/>
        <v>99.88132865970347</v>
      </c>
      <c r="F50" s="74">
        <f>Дотации!B50</f>
        <v>68809.2</v>
      </c>
      <c r="G50" s="74">
        <f>Дотации!C50</f>
        <v>68809.2</v>
      </c>
      <c r="H50" s="74">
        <f>Дотации!D50</f>
        <v>68809.2</v>
      </c>
      <c r="I50" s="75">
        <f>Дотации!E50</f>
        <v>100</v>
      </c>
      <c r="J50" s="74">
        <f>Субсидии!B51</f>
        <v>0</v>
      </c>
      <c r="K50" s="74">
        <f>Субсидии!C51</f>
        <v>3612.2</v>
      </c>
      <c r="L50" s="74">
        <f>Субсидии!D51</f>
        <v>3612.2</v>
      </c>
      <c r="M50" s="74">
        <f t="shared" si="7"/>
        <v>100</v>
      </c>
      <c r="N50" s="74">
        <f>Субвенции!B53</f>
        <v>58450.100000000006</v>
      </c>
      <c r="O50" s="74">
        <f>Субвенции!C53</f>
        <v>58112.4</v>
      </c>
      <c r="P50" s="74">
        <f>Субвенции!D53</f>
        <v>57957.49379</v>
      </c>
      <c r="Q50" s="74">
        <f t="shared" si="8"/>
        <v>99.733436908473919</v>
      </c>
      <c r="R50" s="74">
        <f>Иные!B50</f>
        <v>0</v>
      </c>
      <c r="S50" s="74">
        <f>Иные!C50</f>
        <v>0</v>
      </c>
      <c r="T50" s="74">
        <f>Иные!D50</f>
        <v>0</v>
      </c>
      <c r="U50" s="74"/>
    </row>
    <row r="51" spans="1:23" x14ac:dyDescent="0.25">
      <c r="A51" s="77" t="s">
        <v>262</v>
      </c>
      <c r="B51" s="78">
        <f t="shared" si="16"/>
        <v>258634.6</v>
      </c>
      <c r="C51" s="78">
        <f t="shared" si="16"/>
        <v>13.13978000000667</v>
      </c>
      <c r="D51" s="78">
        <f t="shared" si="16"/>
        <v>0</v>
      </c>
      <c r="E51" s="78"/>
      <c r="F51" s="78"/>
      <c r="G51" s="78"/>
      <c r="H51" s="78"/>
      <c r="I51" s="78"/>
      <c r="J51" s="78">
        <f>Субсидии!B52</f>
        <v>258634.6</v>
      </c>
      <c r="K51" s="79">
        <f>Субсидии!C52</f>
        <v>13.13978000000667</v>
      </c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80"/>
      <c r="W51" s="80"/>
    </row>
    <row r="52" spans="1:23" x14ac:dyDescent="0.25">
      <c r="A52" s="77" t="s">
        <v>263</v>
      </c>
      <c r="B52" s="78">
        <f>F52+J52+N52+R52</f>
        <v>19149861.800000001</v>
      </c>
      <c r="C52" s="78">
        <f>G52+K52+O52+S52</f>
        <v>27038075.15261</v>
      </c>
      <c r="D52" s="78">
        <f>H52+L52+P52+T52</f>
        <v>26718886.416210003</v>
      </c>
      <c r="E52" s="81">
        <f>D52/C52%</f>
        <v>98.819484247312687</v>
      </c>
      <c r="F52" s="78">
        <f>Дотации!B52</f>
        <v>2514058.5000000005</v>
      </c>
      <c r="G52" s="78">
        <f>Дотации!C52</f>
        <v>2776155.0000000005</v>
      </c>
      <c r="H52" s="78">
        <f>Дотации!D52</f>
        <v>2776155.0000000005</v>
      </c>
      <c r="I52" s="79">
        <f>Дотации!E52</f>
        <v>100</v>
      </c>
      <c r="J52" s="78">
        <f>Субсидии!B53</f>
        <v>263494.59999999998</v>
      </c>
      <c r="K52" s="78">
        <f>Субсидии!C53</f>
        <v>7035472.0512499996</v>
      </c>
      <c r="L52" s="78">
        <f>Субсидии!D53</f>
        <v>6832630.6166200005</v>
      </c>
      <c r="M52" s="78">
        <f>L52/K52%</f>
        <v>97.116875269315301</v>
      </c>
      <c r="N52" s="78">
        <f>Субвенции!B55</f>
        <v>16372308.700000001</v>
      </c>
      <c r="O52" s="78">
        <f>Субвенции!C55</f>
        <v>16486851.800000001</v>
      </c>
      <c r="P52" s="78">
        <f>Субвенции!D55</f>
        <v>16465913.086999999</v>
      </c>
      <c r="Q52" s="78">
        <f>P52/O52%</f>
        <v>99.87299750580641</v>
      </c>
      <c r="R52" s="78">
        <f>Иные!B52</f>
        <v>0</v>
      </c>
      <c r="S52" s="78">
        <f>Иные!C52</f>
        <v>739596.30135999992</v>
      </c>
      <c r="T52" s="78">
        <f>Иные!D52</f>
        <v>644187.71258999989</v>
      </c>
      <c r="U52" s="78">
        <f>T52/S52%</f>
        <v>87.099909965131133</v>
      </c>
    </row>
    <row r="54" spans="1:23" x14ac:dyDescent="0.25">
      <c r="A54" t="s">
        <v>264</v>
      </c>
      <c r="B54" s="82"/>
    </row>
    <row r="55" spans="1:23" x14ac:dyDescent="0.25">
      <c r="A55" t="s">
        <v>265</v>
      </c>
    </row>
    <row r="56" spans="1:23" x14ac:dyDescent="0.25">
      <c r="A56" t="s">
        <v>266</v>
      </c>
      <c r="F56" s="82"/>
      <c r="G56" s="82"/>
    </row>
  </sheetData>
  <mergeCells count="9">
    <mergeCell ref="A1:U1"/>
    <mergeCell ref="T2:U2"/>
    <mergeCell ref="A3:A6"/>
    <mergeCell ref="B3:E5"/>
    <mergeCell ref="F3:U3"/>
    <mergeCell ref="F4:I5"/>
    <mergeCell ref="J4:M5"/>
    <mergeCell ref="N4:Q5"/>
    <mergeCell ref="R4:U5"/>
  </mergeCells>
  <pageMargins left="0.31496062992125984" right="0.31496062992125984" top="0.74803149606299213" bottom="0.74803149606299213" header="0.31496062992125984" footer="0.31496062992125984"/>
  <pageSetup paperSize="8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showZeros="0" zoomScale="85" zoomScaleNormal="85" zoomScaleSheetLayoutView="85" workbookViewId="0">
      <pane xSplit="1" ySplit="6" topLeftCell="D39" activePane="bottomRight" state="frozen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21.5" customWidth="1"/>
    <col min="2" max="3" width="15.75" customWidth="1"/>
    <col min="4" max="4" width="14.375" customWidth="1"/>
    <col min="5" max="5" width="15.25" customWidth="1"/>
    <col min="6" max="6" width="12.875" customWidth="1"/>
    <col min="7" max="7" width="15" customWidth="1"/>
    <col min="8" max="8" width="15.5" customWidth="1"/>
    <col min="9" max="9" width="11.5" customWidth="1"/>
    <col min="10" max="10" width="13.75" bestFit="1" customWidth="1"/>
    <col min="11" max="11" width="13.75" customWidth="1"/>
    <col min="12" max="12" width="12.625" customWidth="1"/>
    <col min="13" max="13" width="12.125" customWidth="1"/>
    <col min="14" max="14" width="13.75" bestFit="1" customWidth="1"/>
    <col min="15" max="15" width="14.375" customWidth="1"/>
    <col min="16" max="16" width="13.25" customWidth="1"/>
    <col min="17" max="17" width="12.75" customWidth="1"/>
    <col min="18" max="19" width="14.125" customWidth="1"/>
    <col min="20" max="20" width="13.375" customWidth="1"/>
    <col min="21" max="21" width="13.125" customWidth="1"/>
  </cols>
  <sheetData>
    <row r="1" spans="1:21" ht="45" customHeight="1" x14ac:dyDescent="0.25">
      <c r="A1" s="83" t="s">
        <v>267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ht="22.5" x14ac:dyDescent="0.3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1:21" x14ac:dyDescent="0.25">
      <c r="T3" s="85" t="s">
        <v>204</v>
      </c>
      <c r="U3" s="85"/>
    </row>
    <row r="4" spans="1:21" ht="17.25" customHeight="1" x14ac:dyDescent="0.25">
      <c r="A4" s="60" t="s">
        <v>205</v>
      </c>
      <c r="B4" s="60" t="s">
        <v>268</v>
      </c>
      <c r="C4" s="60"/>
      <c r="D4" s="60"/>
      <c r="E4" s="60"/>
      <c r="F4" s="60" t="s">
        <v>207</v>
      </c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120.75" customHeight="1" x14ac:dyDescent="0.25">
      <c r="A5" s="60"/>
      <c r="B5" s="60"/>
      <c r="C5" s="60"/>
      <c r="D5" s="60"/>
      <c r="E5" s="60"/>
      <c r="F5" s="86" t="s">
        <v>269</v>
      </c>
      <c r="G5" s="86"/>
      <c r="H5" s="86"/>
      <c r="I5" s="86"/>
      <c r="J5" s="86" t="s">
        <v>270</v>
      </c>
      <c r="K5" s="86"/>
      <c r="L5" s="86"/>
      <c r="M5" s="86"/>
      <c r="N5" s="86" t="s">
        <v>271</v>
      </c>
      <c r="O5" s="86"/>
      <c r="P5" s="86"/>
      <c r="Q5" s="86"/>
      <c r="R5" s="86" t="s">
        <v>272</v>
      </c>
      <c r="S5" s="86"/>
      <c r="T5" s="86"/>
      <c r="U5" s="86"/>
    </row>
    <row r="6" spans="1:21" ht="31.5" x14ac:dyDescent="0.25">
      <c r="A6" s="60"/>
      <c r="B6" s="65" t="s">
        <v>212</v>
      </c>
      <c r="C6" s="65" t="s">
        <v>216</v>
      </c>
      <c r="D6" s="66" t="s">
        <v>214</v>
      </c>
      <c r="E6" s="65" t="s">
        <v>215</v>
      </c>
      <c r="F6" s="87" t="s">
        <v>212</v>
      </c>
      <c r="G6" s="87" t="s">
        <v>216</v>
      </c>
      <c r="H6" s="88" t="s">
        <v>214</v>
      </c>
      <c r="I6" s="87" t="s">
        <v>215</v>
      </c>
      <c r="J6" s="87" t="s">
        <v>212</v>
      </c>
      <c r="K6" s="87" t="s">
        <v>216</v>
      </c>
      <c r="L6" s="88" t="s">
        <v>214</v>
      </c>
      <c r="M6" s="87" t="s">
        <v>215</v>
      </c>
      <c r="N6" s="87" t="s">
        <v>212</v>
      </c>
      <c r="O6" s="87" t="s">
        <v>216</v>
      </c>
      <c r="P6" s="88" t="s">
        <v>214</v>
      </c>
      <c r="Q6" s="87" t="s">
        <v>215</v>
      </c>
      <c r="R6" s="87" t="s">
        <v>212</v>
      </c>
      <c r="S6" s="87" t="s">
        <v>216</v>
      </c>
      <c r="T6" s="88" t="s">
        <v>214</v>
      </c>
      <c r="U6" s="87" t="s">
        <v>215</v>
      </c>
    </row>
    <row r="7" spans="1:21" s="93" customFormat="1" ht="36" customHeight="1" x14ac:dyDescent="0.25">
      <c r="A7" s="89" t="s">
        <v>217</v>
      </c>
      <c r="B7" s="90">
        <f>SUM(B8:B45)</f>
        <v>2299493.9000000004</v>
      </c>
      <c r="C7" s="90">
        <f t="shared" ref="C7:D7" si="0">SUM(C8:C45)</f>
        <v>2560744.2000000002</v>
      </c>
      <c r="D7" s="90">
        <f t="shared" si="0"/>
        <v>2560744.2000000002</v>
      </c>
      <c r="E7" s="91">
        <f>C7/D7%</f>
        <v>100</v>
      </c>
      <c r="F7" s="90">
        <f t="shared" ref="F7:H7" si="1">SUM(F8:F45)</f>
        <v>2299493.9000000004</v>
      </c>
      <c r="G7" s="90">
        <f t="shared" si="1"/>
        <v>2295690.8000000003</v>
      </c>
      <c r="H7" s="90">
        <f t="shared" si="1"/>
        <v>2295690.8000000003</v>
      </c>
      <c r="I7" s="91">
        <f>G7/H7%</f>
        <v>100</v>
      </c>
      <c r="J7" s="92">
        <f t="shared" ref="J7:L7" si="2">SUM(J8:J45)</f>
        <v>0</v>
      </c>
      <c r="K7" s="92">
        <f t="shared" si="2"/>
        <v>0</v>
      </c>
      <c r="L7" s="92">
        <f t="shared" si="2"/>
        <v>0</v>
      </c>
      <c r="M7" s="92"/>
      <c r="N7" s="92">
        <f t="shared" ref="N7:P7" si="3">SUM(N8:N45)</f>
        <v>0</v>
      </c>
      <c r="O7" s="92">
        <f t="shared" si="3"/>
        <v>0</v>
      </c>
      <c r="P7" s="92">
        <f t="shared" si="3"/>
        <v>0</v>
      </c>
      <c r="Q7" s="92"/>
      <c r="R7" s="90">
        <f t="shared" ref="R7:T7" si="4">SUM(R8:R45)</f>
        <v>0</v>
      </c>
      <c r="S7" s="90">
        <f t="shared" si="4"/>
        <v>265053.40000000002</v>
      </c>
      <c r="T7" s="90">
        <f t="shared" si="4"/>
        <v>265053.40000000002</v>
      </c>
      <c r="U7" s="91">
        <f>S7/T7%</f>
        <v>100</v>
      </c>
    </row>
    <row r="8" spans="1:21" x14ac:dyDescent="0.25">
      <c r="A8" s="72" t="s">
        <v>218</v>
      </c>
      <c r="B8" s="94">
        <f t="shared" ref="B8:D45" si="5">F8+J8+N8+R8</f>
        <v>50847</v>
      </c>
      <c r="C8" s="94">
        <f t="shared" si="5"/>
        <v>73835.199999999997</v>
      </c>
      <c r="D8" s="94">
        <f t="shared" si="5"/>
        <v>73835.199999999997</v>
      </c>
      <c r="E8" s="94">
        <f>C8/D8%</f>
        <v>100</v>
      </c>
      <c r="F8" s="95">
        <v>50847</v>
      </c>
      <c r="G8" s="95">
        <v>50847</v>
      </c>
      <c r="H8" s="95">
        <v>50847</v>
      </c>
      <c r="I8" s="94">
        <f>G8/H8%</f>
        <v>100</v>
      </c>
      <c r="J8" s="95">
        <v>0</v>
      </c>
      <c r="K8" s="95">
        <v>0</v>
      </c>
      <c r="L8" s="95">
        <v>0</v>
      </c>
      <c r="M8" s="94"/>
      <c r="N8" s="95">
        <v>0</v>
      </c>
      <c r="O8" s="95">
        <v>0</v>
      </c>
      <c r="P8" s="95">
        <v>0</v>
      </c>
      <c r="Q8" s="94"/>
      <c r="R8" s="95">
        <v>0</v>
      </c>
      <c r="S8" s="95">
        <v>22988.2</v>
      </c>
      <c r="T8" s="95">
        <v>22988.2</v>
      </c>
      <c r="U8" s="94">
        <f>S8/T8%</f>
        <v>100</v>
      </c>
    </row>
    <row r="9" spans="1:21" x14ac:dyDescent="0.25">
      <c r="A9" s="72" t="s">
        <v>219</v>
      </c>
      <c r="B9" s="94">
        <f t="shared" si="5"/>
        <v>65902.399999999994</v>
      </c>
      <c r="C9" s="94">
        <f t="shared" si="5"/>
        <v>65902.399999999994</v>
      </c>
      <c r="D9" s="94">
        <f t="shared" si="5"/>
        <v>65902.399999999994</v>
      </c>
      <c r="E9" s="94">
        <f t="shared" ref="E9:E52" si="6">C9/D9%</f>
        <v>100.00000000000001</v>
      </c>
      <c r="F9" s="95">
        <v>65902.399999999994</v>
      </c>
      <c r="G9" s="95">
        <v>65902.399999999994</v>
      </c>
      <c r="H9" s="95">
        <v>65902.399999999994</v>
      </c>
      <c r="I9" s="94">
        <f t="shared" ref="I9:I11" si="7">G9/H9%</f>
        <v>100.00000000000001</v>
      </c>
      <c r="J9" s="95">
        <v>0</v>
      </c>
      <c r="K9" s="95">
        <v>0</v>
      </c>
      <c r="L9" s="95">
        <v>0</v>
      </c>
      <c r="M9" s="94"/>
      <c r="N9" s="95">
        <v>0</v>
      </c>
      <c r="O9" s="95">
        <v>0</v>
      </c>
      <c r="P9" s="95">
        <v>0</v>
      </c>
      <c r="Q9" s="94"/>
      <c r="R9" s="95">
        <v>0</v>
      </c>
      <c r="S9" s="95">
        <v>0</v>
      </c>
      <c r="T9" s="95">
        <v>0</v>
      </c>
      <c r="U9" s="94"/>
    </row>
    <row r="10" spans="1:21" x14ac:dyDescent="0.25">
      <c r="A10" s="72" t="s">
        <v>220</v>
      </c>
      <c r="B10" s="94">
        <f t="shared" si="5"/>
        <v>84308.5</v>
      </c>
      <c r="C10" s="94">
        <f t="shared" si="5"/>
        <v>84308.5</v>
      </c>
      <c r="D10" s="94">
        <f t="shared" si="5"/>
        <v>84308.5</v>
      </c>
      <c r="E10" s="94">
        <f t="shared" si="6"/>
        <v>100</v>
      </c>
      <c r="F10" s="95">
        <v>84308.5</v>
      </c>
      <c r="G10" s="95">
        <v>84308.5</v>
      </c>
      <c r="H10" s="95">
        <v>84308.5</v>
      </c>
      <c r="I10" s="94">
        <f t="shared" si="7"/>
        <v>100</v>
      </c>
      <c r="J10" s="95">
        <v>0</v>
      </c>
      <c r="K10" s="95">
        <v>0</v>
      </c>
      <c r="L10" s="95">
        <v>0</v>
      </c>
      <c r="M10" s="94"/>
      <c r="N10" s="95">
        <v>0</v>
      </c>
      <c r="O10" s="95">
        <v>0</v>
      </c>
      <c r="P10" s="95">
        <v>0</v>
      </c>
      <c r="Q10" s="94"/>
      <c r="R10" s="95">
        <v>0</v>
      </c>
      <c r="S10" s="95">
        <v>0</v>
      </c>
      <c r="T10" s="95">
        <v>0</v>
      </c>
      <c r="U10" s="94"/>
    </row>
    <row r="11" spans="1:21" ht="15.75" customHeight="1" x14ac:dyDescent="0.25">
      <c r="A11" s="72" t="s">
        <v>221</v>
      </c>
      <c r="B11" s="94">
        <f t="shared" si="5"/>
        <v>62002.6</v>
      </c>
      <c r="C11" s="94">
        <f t="shared" si="5"/>
        <v>68754.100000000006</v>
      </c>
      <c r="D11" s="94">
        <f t="shared" si="5"/>
        <v>68754.100000000006</v>
      </c>
      <c r="E11" s="94">
        <f t="shared" si="6"/>
        <v>100</v>
      </c>
      <c r="F11" s="95">
        <v>62002.6</v>
      </c>
      <c r="G11" s="95">
        <v>62002.6</v>
      </c>
      <c r="H11" s="95">
        <v>62002.6</v>
      </c>
      <c r="I11" s="94">
        <f t="shared" si="7"/>
        <v>100</v>
      </c>
      <c r="J11" s="95">
        <v>0</v>
      </c>
      <c r="K11" s="95">
        <v>0</v>
      </c>
      <c r="L11" s="95">
        <v>0</v>
      </c>
      <c r="M11" s="94"/>
      <c r="N11" s="95">
        <v>0</v>
      </c>
      <c r="O11" s="95">
        <v>0</v>
      </c>
      <c r="P11" s="95">
        <v>0</v>
      </c>
      <c r="Q11" s="94"/>
      <c r="R11" s="95">
        <v>0</v>
      </c>
      <c r="S11" s="95">
        <v>6751.5</v>
      </c>
      <c r="T11" s="95">
        <v>6751.5</v>
      </c>
      <c r="U11" s="94"/>
    </row>
    <row r="12" spans="1:21" x14ac:dyDescent="0.25">
      <c r="A12" s="72" t="s">
        <v>222</v>
      </c>
      <c r="B12" s="94">
        <f t="shared" si="5"/>
        <v>0</v>
      </c>
      <c r="C12" s="94">
        <f t="shared" si="5"/>
        <v>0</v>
      </c>
      <c r="D12" s="94">
        <f t="shared" si="5"/>
        <v>0</v>
      </c>
      <c r="E12" s="94" t="s">
        <v>252</v>
      </c>
      <c r="F12" s="95">
        <v>0</v>
      </c>
      <c r="G12" s="95">
        <v>0</v>
      </c>
      <c r="H12" s="95">
        <v>0</v>
      </c>
      <c r="I12" s="94"/>
      <c r="J12" s="95">
        <v>0</v>
      </c>
      <c r="K12" s="95">
        <v>0</v>
      </c>
      <c r="L12" s="95">
        <v>0</v>
      </c>
      <c r="M12" s="94"/>
      <c r="N12" s="95">
        <v>0</v>
      </c>
      <c r="O12" s="95">
        <v>0</v>
      </c>
      <c r="P12" s="95">
        <v>0</v>
      </c>
      <c r="Q12" s="94"/>
      <c r="R12" s="95">
        <v>0</v>
      </c>
      <c r="S12" s="95">
        <v>0</v>
      </c>
      <c r="T12" s="95">
        <v>0</v>
      </c>
      <c r="U12" s="94"/>
    </row>
    <row r="13" spans="1:21" x14ac:dyDescent="0.25">
      <c r="A13" s="72" t="s">
        <v>223</v>
      </c>
      <c r="B13" s="94">
        <f t="shared" si="5"/>
        <v>124929.60000000001</v>
      </c>
      <c r="C13" s="94">
        <f t="shared" si="5"/>
        <v>124929.60000000001</v>
      </c>
      <c r="D13" s="94">
        <f t="shared" si="5"/>
        <v>124929.60000000001</v>
      </c>
      <c r="E13" s="94">
        <f t="shared" si="6"/>
        <v>100</v>
      </c>
      <c r="F13" s="95">
        <v>124929.60000000001</v>
      </c>
      <c r="G13" s="95">
        <v>124929.60000000001</v>
      </c>
      <c r="H13" s="95">
        <v>124929.60000000001</v>
      </c>
      <c r="I13" s="94">
        <f t="shared" ref="I13:I38" si="8">G13/H13%</f>
        <v>100</v>
      </c>
      <c r="J13" s="95">
        <v>0</v>
      </c>
      <c r="K13" s="95">
        <v>0</v>
      </c>
      <c r="L13" s="95">
        <v>0</v>
      </c>
      <c r="M13" s="94"/>
      <c r="N13" s="95">
        <v>0</v>
      </c>
      <c r="O13" s="95">
        <v>0</v>
      </c>
      <c r="P13" s="95">
        <v>0</v>
      </c>
      <c r="Q13" s="94"/>
      <c r="R13" s="95">
        <v>0</v>
      </c>
      <c r="S13" s="95">
        <v>0</v>
      </c>
      <c r="T13" s="95">
        <v>0</v>
      </c>
      <c r="U13" s="94"/>
    </row>
    <row r="14" spans="1:21" x14ac:dyDescent="0.25">
      <c r="A14" s="72" t="s">
        <v>224</v>
      </c>
      <c r="B14" s="94">
        <f t="shared" si="5"/>
        <v>35882.400000000001</v>
      </c>
      <c r="C14" s="94">
        <f t="shared" si="5"/>
        <v>39732.299999999996</v>
      </c>
      <c r="D14" s="94">
        <f t="shared" si="5"/>
        <v>39732.299999999996</v>
      </c>
      <c r="E14" s="94">
        <f t="shared" si="6"/>
        <v>100</v>
      </c>
      <c r="F14" s="95">
        <v>35882.400000000001</v>
      </c>
      <c r="G14" s="95">
        <v>35480.699999999997</v>
      </c>
      <c r="H14" s="95">
        <v>35480.699999999997</v>
      </c>
      <c r="I14" s="94">
        <f t="shared" si="8"/>
        <v>100</v>
      </c>
      <c r="J14" s="95">
        <v>0</v>
      </c>
      <c r="K14" s="95">
        <v>0</v>
      </c>
      <c r="L14" s="95">
        <v>0</v>
      </c>
      <c r="M14" s="94"/>
      <c r="N14" s="95">
        <v>0</v>
      </c>
      <c r="O14" s="95">
        <v>0</v>
      </c>
      <c r="P14" s="95">
        <v>0</v>
      </c>
      <c r="Q14" s="94"/>
      <c r="R14" s="95">
        <v>0</v>
      </c>
      <c r="S14" s="95">
        <v>4251.6000000000004</v>
      </c>
      <c r="T14" s="95">
        <v>4251.6000000000004</v>
      </c>
      <c r="U14" s="94"/>
    </row>
    <row r="15" spans="1:21" x14ac:dyDescent="0.25">
      <c r="A15" s="72" t="s">
        <v>225</v>
      </c>
      <c r="B15" s="94">
        <f t="shared" si="5"/>
        <v>6757.4</v>
      </c>
      <c r="C15" s="94">
        <f t="shared" si="5"/>
        <v>67551.7</v>
      </c>
      <c r="D15" s="94">
        <f t="shared" si="5"/>
        <v>67551.7</v>
      </c>
      <c r="E15" s="94">
        <f t="shared" si="6"/>
        <v>100</v>
      </c>
      <c r="F15" s="95">
        <v>6757.4</v>
      </c>
      <c r="G15" s="95">
        <v>6757.4</v>
      </c>
      <c r="H15" s="95">
        <v>6757.4</v>
      </c>
      <c r="I15" s="94">
        <f t="shared" si="8"/>
        <v>100</v>
      </c>
      <c r="J15" s="95">
        <v>0</v>
      </c>
      <c r="K15" s="95">
        <v>0</v>
      </c>
      <c r="L15" s="95">
        <v>0</v>
      </c>
      <c r="M15" s="94"/>
      <c r="N15" s="95">
        <v>0</v>
      </c>
      <c r="O15" s="95">
        <v>0</v>
      </c>
      <c r="P15" s="95">
        <v>0</v>
      </c>
      <c r="Q15" s="94"/>
      <c r="R15" s="95">
        <v>0</v>
      </c>
      <c r="S15" s="95">
        <v>60794.3</v>
      </c>
      <c r="T15" s="95">
        <v>60794.3</v>
      </c>
      <c r="U15" s="94"/>
    </row>
    <row r="16" spans="1:21" x14ac:dyDescent="0.25">
      <c r="A16" s="72" t="s">
        <v>226</v>
      </c>
      <c r="B16" s="94">
        <f t="shared" si="5"/>
        <v>34748.800000000003</v>
      </c>
      <c r="C16" s="94">
        <f t="shared" si="5"/>
        <v>34053.800000000003</v>
      </c>
      <c r="D16" s="94">
        <f t="shared" si="5"/>
        <v>34053.800000000003</v>
      </c>
      <c r="E16" s="94">
        <f t="shared" si="6"/>
        <v>100</v>
      </c>
      <c r="F16" s="95">
        <v>34748.800000000003</v>
      </c>
      <c r="G16" s="95">
        <v>34053.800000000003</v>
      </c>
      <c r="H16" s="95">
        <v>34053.800000000003</v>
      </c>
      <c r="I16" s="94">
        <f t="shared" si="8"/>
        <v>100</v>
      </c>
      <c r="J16" s="95">
        <v>0</v>
      </c>
      <c r="K16" s="95">
        <v>0</v>
      </c>
      <c r="L16" s="95">
        <v>0</v>
      </c>
      <c r="M16" s="94"/>
      <c r="N16" s="95">
        <v>0</v>
      </c>
      <c r="O16" s="95">
        <v>0</v>
      </c>
      <c r="P16" s="95">
        <v>0</v>
      </c>
      <c r="Q16" s="94"/>
      <c r="R16" s="95">
        <v>0</v>
      </c>
      <c r="S16" s="95">
        <v>0</v>
      </c>
      <c r="T16" s="95">
        <v>0</v>
      </c>
      <c r="U16" s="94"/>
    </row>
    <row r="17" spans="1:21" x14ac:dyDescent="0.25">
      <c r="A17" s="72" t="s">
        <v>227</v>
      </c>
      <c r="B17" s="94">
        <f t="shared" si="5"/>
        <v>76846.8</v>
      </c>
      <c r="C17" s="94">
        <f t="shared" si="5"/>
        <v>77180.899999999994</v>
      </c>
      <c r="D17" s="94">
        <f t="shared" si="5"/>
        <v>77180.899999999994</v>
      </c>
      <c r="E17" s="94">
        <f t="shared" si="6"/>
        <v>100</v>
      </c>
      <c r="F17" s="95">
        <v>76846.8</v>
      </c>
      <c r="G17" s="95">
        <v>76067.199999999997</v>
      </c>
      <c r="H17" s="95">
        <v>76067.199999999997</v>
      </c>
      <c r="I17" s="94">
        <f t="shared" si="8"/>
        <v>99.999999999999986</v>
      </c>
      <c r="J17" s="95">
        <v>0</v>
      </c>
      <c r="K17" s="95">
        <v>0</v>
      </c>
      <c r="L17" s="95">
        <v>0</v>
      </c>
      <c r="M17" s="94"/>
      <c r="N17" s="95">
        <v>0</v>
      </c>
      <c r="O17" s="95">
        <v>0</v>
      </c>
      <c r="P17" s="95">
        <v>0</v>
      </c>
      <c r="Q17" s="94"/>
      <c r="R17" s="95">
        <v>0</v>
      </c>
      <c r="S17" s="95">
        <v>1113.7</v>
      </c>
      <c r="T17" s="95">
        <v>1113.7</v>
      </c>
      <c r="U17" s="94">
        <f t="shared" ref="U17:U19" si="9">S17/T17%</f>
        <v>100</v>
      </c>
    </row>
    <row r="18" spans="1:21" x14ac:dyDescent="0.25">
      <c r="A18" s="72" t="s">
        <v>228</v>
      </c>
      <c r="B18" s="94">
        <f t="shared" si="5"/>
        <v>28525.9</v>
      </c>
      <c r="C18" s="94">
        <f t="shared" si="5"/>
        <v>29138.799999999999</v>
      </c>
      <c r="D18" s="94">
        <f t="shared" si="5"/>
        <v>29138.799999999999</v>
      </c>
      <c r="E18" s="94">
        <f t="shared" si="6"/>
        <v>100</v>
      </c>
      <c r="F18" s="95">
        <v>28525.9</v>
      </c>
      <c r="G18" s="95">
        <v>27931.1</v>
      </c>
      <c r="H18" s="95">
        <v>27931.1</v>
      </c>
      <c r="I18" s="94">
        <f t="shared" si="8"/>
        <v>100</v>
      </c>
      <c r="J18" s="95">
        <v>0</v>
      </c>
      <c r="K18" s="95">
        <v>0</v>
      </c>
      <c r="L18" s="95">
        <v>0</v>
      </c>
      <c r="M18" s="94"/>
      <c r="N18" s="95">
        <v>0</v>
      </c>
      <c r="O18" s="95">
        <v>0</v>
      </c>
      <c r="P18" s="95">
        <v>0</v>
      </c>
      <c r="Q18" s="94"/>
      <c r="R18" s="95">
        <v>0</v>
      </c>
      <c r="S18" s="95">
        <v>1207.7</v>
      </c>
      <c r="T18" s="95">
        <v>1207.7</v>
      </c>
      <c r="U18" s="94">
        <f t="shared" si="9"/>
        <v>100</v>
      </c>
    </row>
    <row r="19" spans="1:21" x14ac:dyDescent="0.25">
      <c r="A19" s="72" t="s">
        <v>229</v>
      </c>
      <c r="B19" s="94">
        <f t="shared" si="5"/>
        <v>27695.4</v>
      </c>
      <c r="C19" s="94">
        <f t="shared" si="5"/>
        <v>43653.8</v>
      </c>
      <c r="D19" s="94">
        <f t="shared" si="5"/>
        <v>43653.8</v>
      </c>
      <c r="E19" s="94">
        <f t="shared" si="6"/>
        <v>100</v>
      </c>
      <c r="F19" s="95">
        <v>27695.4</v>
      </c>
      <c r="G19" s="95">
        <v>27695.4</v>
      </c>
      <c r="H19" s="95">
        <v>27695.4</v>
      </c>
      <c r="I19" s="94">
        <f t="shared" si="8"/>
        <v>100</v>
      </c>
      <c r="J19" s="95">
        <v>0</v>
      </c>
      <c r="K19" s="95">
        <v>0</v>
      </c>
      <c r="L19" s="95">
        <v>0</v>
      </c>
      <c r="M19" s="94"/>
      <c r="N19" s="95">
        <v>0</v>
      </c>
      <c r="O19" s="95">
        <v>0</v>
      </c>
      <c r="P19" s="95">
        <v>0</v>
      </c>
      <c r="Q19" s="94"/>
      <c r="R19" s="95">
        <v>0</v>
      </c>
      <c r="S19" s="95">
        <v>15958.4</v>
      </c>
      <c r="T19" s="95">
        <v>15958.4</v>
      </c>
      <c r="U19" s="94">
        <f t="shared" si="9"/>
        <v>100</v>
      </c>
    </row>
    <row r="20" spans="1:21" x14ac:dyDescent="0.25">
      <c r="A20" s="72" t="s">
        <v>230</v>
      </c>
      <c r="B20" s="94">
        <f t="shared" si="5"/>
        <v>93682.6</v>
      </c>
      <c r="C20" s="94">
        <f t="shared" si="5"/>
        <v>93682.6</v>
      </c>
      <c r="D20" s="94">
        <f t="shared" si="5"/>
        <v>93682.6</v>
      </c>
      <c r="E20" s="94">
        <f t="shared" si="6"/>
        <v>100</v>
      </c>
      <c r="F20" s="95">
        <v>93682.6</v>
      </c>
      <c r="G20" s="95">
        <v>93682.6</v>
      </c>
      <c r="H20" s="95">
        <v>93682.6</v>
      </c>
      <c r="I20" s="94">
        <f t="shared" si="8"/>
        <v>100</v>
      </c>
      <c r="J20" s="95">
        <v>0</v>
      </c>
      <c r="K20" s="95">
        <v>0</v>
      </c>
      <c r="L20" s="95">
        <v>0</v>
      </c>
      <c r="M20" s="94"/>
      <c r="N20" s="95">
        <v>0</v>
      </c>
      <c r="O20" s="95">
        <v>0</v>
      </c>
      <c r="P20" s="95">
        <v>0</v>
      </c>
      <c r="Q20" s="94"/>
      <c r="R20" s="95">
        <v>0</v>
      </c>
      <c r="S20" s="95">
        <v>0</v>
      </c>
      <c r="T20" s="95">
        <v>0</v>
      </c>
      <c r="U20" s="94"/>
    </row>
    <row r="21" spans="1:21" x14ac:dyDescent="0.25">
      <c r="A21" s="72" t="s">
        <v>231</v>
      </c>
      <c r="B21" s="94">
        <f t="shared" si="5"/>
        <v>16049.3</v>
      </c>
      <c r="C21" s="94">
        <f t="shared" si="5"/>
        <v>65039.600000000006</v>
      </c>
      <c r="D21" s="94">
        <f t="shared" si="5"/>
        <v>65039.600000000006</v>
      </c>
      <c r="E21" s="94">
        <f t="shared" si="6"/>
        <v>100</v>
      </c>
      <c r="F21" s="95">
        <v>16049.3</v>
      </c>
      <c r="G21" s="95">
        <v>16049.3</v>
      </c>
      <c r="H21" s="95">
        <v>16049.3</v>
      </c>
      <c r="I21" s="94">
        <f t="shared" si="8"/>
        <v>100</v>
      </c>
      <c r="J21" s="95">
        <v>0</v>
      </c>
      <c r="K21" s="95">
        <v>0</v>
      </c>
      <c r="L21" s="95">
        <v>0</v>
      </c>
      <c r="M21" s="94"/>
      <c r="N21" s="95">
        <v>0</v>
      </c>
      <c r="O21" s="95">
        <v>0</v>
      </c>
      <c r="P21" s="95">
        <v>0</v>
      </c>
      <c r="Q21" s="94"/>
      <c r="R21" s="95">
        <v>0</v>
      </c>
      <c r="S21" s="95">
        <v>48990.3</v>
      </c>
      <c r="T21" s="95">
        <v>48990.3</v>
      </c>
      <c r="U21" s="94">
        <f>S21/T21%</f>
        <v>100</v>
      </c>
    </row>
    <row r="22" spans="1:21" x14ac:dyDescent="0.25">
      <c r="A22" s="72" t="s">
        <v>232</v>
      </c>
      <c r="B22" s="94">
        <f t="shared" si="5"/>
        <v>77961.8</v>
      </c>
      <c r="C22" s="94">
        <f t="shared" si="5"/>
        <v>77961.8</v>
      </c>
      <c r="D22" s="94">
        <f t="shared" si="5"/>
        <v>77961.8</v>
      </c>
      <c r="E22" s="94">
        <f t="shared" si="6"/>
        <v>100</v>
      </c>
      <c r="F22" s="95">
        <v>77961.8</v>
      </c>
      <c r="G22" s="95">
        <v>77961.8</v>
      </c>
      <c r="H22" s="95">
        <v>77961.8</v>
      </c>
      <c r="I22" s="94">
        <f t="shared" si="8"/>
        <v>100</v>
      </c>
      <c r="J22" s="95">
        <v>0</v>
      </c>
      <c r="K22" s="95">
        <v>0</v>
      </c>
      <c r="L22" s="95">
        <v>0</v>
      </c>
      <c r="M22" s="94"/>
      <c r="N22" s="95">
        <v>0</v>
      </c>
      <c r="O22" s="95">
        <v>0</v>
      </c>
      <c r="P22" s="95">
        <v>0</v>
      </c>
      <c r="Q22" s="94"/>
      <c r="R22" s="95">
        <v>0</v>
      </c>
      <c r="S22" s="95">
        <v>0</v>
      </c>
      <c r="T22" s="95">
        <v>0</v>
      </c>
      <c r="U22" s="94"/>
    </row>
    <row r="23" spans="1:21" x14ac:dyDescent="0.25">
      <c r="A23" s="72" t="s">
        <v>233</v>
      </c>
      <c r="B23" s="94">
        <f t="shared" si="5"/>
        <v>92950.8</v>
      </c>
      <c r="C23" s="94">
        <f t="shared" si="5"/>
        <v>92950.8</v>
      </c>
      <c r="D23" s="94">
        <f t="shared" si="5"/>
        <v>92950.8</v>
      </c>
      <c r="E23" s="94">
        <f t="shared" si="6"/>
        <v>100</v>
      </c>
      <c r="F23" s="95">
        <v>92950.8</v>
      </c>
      <c r="G23" s="95">
        <v>92950.8</v>
      </c>
      <c r="H23" s="95">
        <v>92950.8</v>
      </c>
      <c r="I23" s="94">
        <f t="shared" si="8"/>
        <v>100</v>
      </c>
      <c r="J23" s="95">
        <v>0</v>
      </c>
      <c r="K23" s="95">
        <v>0</v>
      </c>
      <c r="L23" s="95">
        <v>0</v>
      </c>
      <c r="M23" s="94"/>
      <c r="N23" s="95">
        <v>0</v>
      </c>
      <c r="O23" s="95">
        <v>0</v>
      </c>
      <c r="P23" s="95">
        <v>0</v>
      </c>
      <c r="Q23" s="94"/>
      <c r="R23" s="95">
        <v>0</v>
      </c>
      <c r="S23" s="95">
        <v>0</v>
      </c>
      <c r="T23" s="95">
        <v>0</v>
      </c>
      <c r="U23" s="94"/>
    </row>
    <row r="24" spans="1:21" x14ac:dyDescent="0.25">
      <c r="A24" s="72" t="s">
        <v>234</v>
      </c>
      <c r="B24" s="94">
        <f t="shared" si="5"/>
        <v>72039</v>
      </c>
      <c r="C24" s="94">
        <f t="shared" si="5"/>
        <v>82015.200000000012</v>
      </c>
      <c r="D24" s="94">
        <f t="shared" si="5"/>
        <v>82015.200000000012</v>
      </c>
      <c r="E24" s="94">
        <f t="shared" si="6"/>
        <v>100</v>
      </c>
      <c r="F24" s="95">
        <v>72039</v>
      </c>
      <c r="G24" s="95">
        <v>71210.600000000006</v>
      </c>
      <c r="H24" s="95">
        <v>71210.600000000006</v>
      </c>
      <c r="I24" s="94">
        <f t="shared" si="8"/>
        <v>100</v>
      </c>
      <c r="J24" s="95">
        <v>0</v>
      </c>
      <c r="K24" s="95">
        <v>0</v>
      </c>
      <c r="L24" s="95">
        <v>0</v>
      </c>
      <c r="M24" s="94"/>
      <c r="N24" s="95">
        <v>0</v>
      </c>
      <c r="O24" s="95">
        <v>0</v>
      </c>
      <c r="P24" s="95">
        <v>0</v>
      </c>
      <c r="Q24" s="94"/>
      <c r="R24" s="95">
        <v>0</v>
      </c>
      <c r="S24" s="95">
        <v>10804.6</v>
      </c>
      <c r="T24" s="95">
        <v>10804.6</v>
      </c>
      <c r="U24" s="94">
        <f t="shared" ref="U24:U26" si="10">S24/T24%</f>
        <v>100</v>
      </c>
    </row>
    <row r="25" spans="1:21" x14ac:dyDescent="0.25">
      <c r="A25" s="72" t="s">
        <v>235</v>
      </c>
      <c r="B25" s="94">
        <f t="shared" si="5"/>
        <v>49423.1</v>
      </c>
      <c r="C25" s="94">
        <f t="shared" si="5"/>
        <v>49849.4</v>
      </c>
      <c r="D25" s="94">
        <f t="shared" si="5"/>
        <v>49849.4</v>
      </c>
      <c r="E25" s="94">
        <f t="shared" si="6"/>
        <v>100</v>
      </c>
      <c r="F25" s="95">
        <v>49423.1</v>
      </c>
      <c r="G25" s="95">
        <v>48919.5</v>
      </c>
      <c r="H25" s="95">
        <v>48919.5</v>
      </c>
      <c r="I25" s="94">
        <f t="shared" si="8"/>
        <v>100</v>
      </c>
      <c r="J25" s="95">
        <v>0</v>
      </c>
      <c r="K25" s="95">
        <v>0</v>
      </c>
      <c r="L25" s="95">
        <v>0</v>
      </c>
      <c r="M25" s="94"/>
      <c r="N25" s="95">
        <v>0</v>
      </c>
      <c r="O25" s="95">
        <v>0</v>
      </c>
      <c r="P25" s="95">
        <v>0</v>
      </c>
      <c r="Q25" s="94"/>
      <c r="R25" s="95">
        <v>0</v>
      </c>
      <c r="S25" s="95">
        <v>929.9</v>
      </c>
      <c r="T25" s="95">
        <v>929.9</v>
      </c>
      <c r="U25" s="94">
        <f t="shared" si="10"/>
        <v>100</v>
      </c>
    </row>
    <row r="26" spans="1:21" x14ac:dyDescent="0.25">
      <c r="A26" s="72" t="s">
        <v>236</v>
      </c>
      <c r="B26" s="94">
        <f t="shared" si="5"/>
        <v>53382.5</v>
      </c>
      <c r="C26" s="94">
        <f t="shared" si="5"/>
        <v>58890.2</v>
      </c>
      <c r="D26" s="94">
        <f t="shared" si="5"/>
        <v>58890.2</v>
      </c>
      <c r="E26" s="94">
        <f t="shared" si="6"/>
        <v>100</v>
      </c>
      <c r="F26" s="95">
        <v>53382.5</v>
      </c>
      <c r="G26" s="95">
        <v>53382.5</v>
      </c>
      <c r="H26" s="95">
        <v>53382.5</v>
      </c>
      <c r="I26" s="94">
        <f t="shared" si="8"/>
        <v>99.999999999999986</v>
      </c>
      <c r="J26" s="95">
        <v>0</v>
      </c>
      <c r="K26" s="95">
        <v>0</v>
      </c>
      <c r="L26" s="95">
        <v>0</v>
      </c>
      <c r="M26" s="94"/>
      <c r="N26" s="95">
        <v>0</v>
      </c>
      <c r="O26" s="95">
        <v>0</v>
      </c>
      <c r="P26" s="95">
        <v>0</v>
      </c>
      <c r="Q26" s="94"/>
      <c r="R26" s="95">
        <v>0</v>
      </c>
      <c r="S26" s="95">
        <v>5507.7</v>
      </c>
      <c r="T26" s="95">
        <v>5507.7</v>
      </c>
      <c r="U26" s="94">
        <f t="shared" si="10"/>
        <v>100</v>
      </c>
    </row>
    <row r="27" spans="1:21" x14ac:dyDescent="0.25">
      <c r="A27" s="72" t="s">
        <v>237</v>
      </c>
      <c r="B27" s="94">
        <f t="shared" si="5"/>
        <v>148892.9</v>
      </c>
      <c r="C27" s="94">
        <f t="shared" si="5"/>
        <v>148892.9</v>
      </c>
      <c r="D27" s="94">
        <f t="shared" si="5"/>
        <v>148892.9</v>
      </c>
      <c r="E27" s="94">
        <f t="shared" si="6"/>
        <v>100</v>
      </c>
      <c r="F27" s="95">
        <v>148892.9</v>
      </c>
      <c r="G27" s="95">
        <v>148892.9</v>
      </c>
      <c r="H27" s="95">
        <v>148892.9</v>
      </c>
      <c r="I27" s="94">
        <f t="shared" si="8"/>
        <v>100</v>
      </c>
      <c r="J27" s="95">
        <v>0</v>
      </c>
      <c r="K27" s="95">
        <v>0</v>
      </c>
      <c r="L27" s="95">
        <v>0</v>
      </c>
      <c r="M27" s="94"/>
      <c r="N27" s="95">
        <v>0</v>
      </c>
      <c r="O27" s="95">
        <v>0</v>
      </c>
      <c r="P27" s="95">
        <v>0</v>
      </c>
      <c r="Q27" s="94"/>
      <c r="R27" s="95">
        <v>0</v>
      </c>
      <c r="S27" s="95">
        <v>0</v>
      </c>
      <c r="T27" s="95">
        <v>0</v>
      </c>
      <c r="U27" s="94"/>
    </row>
    <row r="28" spans="1:21" ht="15" customHeight="1" x14ac:dyDescent="0.25">
      <c r="A28" s="72" t="s">
        <v>238</v>
      </c>
      <c r="B28" s="94">
        <f t="shared" si="5"/>
        <v>55226.6</v>
      </c>
      <c r="C28" s="94">
        <f t="shared" si="5"/>
        <v>97535.5</v>
      </c>
      <c r="D28" s="94">
        <f t="shared" si="5"/>
        <v>97535.5</v>
      </c>
      <c r="E28" s="94">
        <f t="shared" si="6"/>
        <v>100</v>
      </c>
      <c r="F28" s="95">
        <v>55226.6</v>
      </c>
      <c r="G28" s="95">
        <v>55226.6</v>
      </c>
      <c r="H28" s="95">
        <v>55226.6</v>
      </c>
      <c r="I28" s="94">
        <f t="shared" si="8"/>
        <v>100</v>
      </c>
      <c r="J28" s="95">
        <v>0</v>
      </c>
      <c r="K28" s="95">
        <v>0</v>
      </c>
      <c r="L28" s="95">
        <v>0</v>
      </c>
      <c r="M28" s="94"/>
      <c r="N28" s="95">
        <v>0</v>
      </c>
      <c r="O28" s="95">
        <v>0</v>
      </c>
      <c r="P28" s="95">
        <v>0</v>
      </c>
      <c r="Q28" s="94"/>
      <c r="R28" s="95">
        <v>0</v>
      </c>
      <c r="S28" s="95">
        <v>42308.9</v>
      </c>
      <c r="T28" s="95">
        <v>42308.9</v>
      </c>
      <c r="U28" s="94">
        <f>S28/T28%</f>
        <v>100</v>
      </c>
    </row>
    <row r="29" spans="1:21" x14ac:dyDescent="0.25">
      <c r="A29" s="72" t="s">
        <v>239</v>
      </c>
      <c r="B29" s="94">
        <f t="shared" si="5"/>
        <v>126699.9</v>
      </c>
      <c r="C29" s="94">
        <f t="shared" si="5"/>
        <v>126699.9</v>
      </c>
      <c r="D29" s="94">
        <f t="shared" si="5"/>
        <v>126699.9</v>
      </c>
      <c r="E29" s="94">
        <f t="shared" si="6"/>
        <v>100</v>
      </c>
      <c r="F29" s="95">
        <v>126699.9</v>
      </c>
      <c r="G29" s="95">
        <v>126699.9</v>
      </c>
      <c r="H29" s="95">
        <v>126699.9</v>
      </c>
      <c r="I29" s="94">
        <f t="shared" si="8"/>
        <v>100</v>
      </c>
      <c r="J29" s="95">
        <v>0</v>
      </c>
      <c r="K29" s="95">
        <v>0</v>
      </c>
      <c r="L29" s="95">
        <v>0</v>
      </c>
      <c r="M29" s="94"/>
      <c r="N29" s="95">
        <v>0</v>
      </c>
      <c r="O29" s="95">
        <v>0</v>
      </c>
      <c r="P29" s="95">
        <v>0</v>
      </c>
      <c r="Q29" s="94"/>
      <c r="R29" s="95">
        <v>0</v>
      </c>
      <c r="S29" s="95">
        <v>0</v>
      </c>
      <c r="T29" s="95">
        <v>0</v>
      </c>
      <c r="U29" s="94"/>
    </row>
    <row r="30" spans="1:21" x14ac:dyDescent="0.25">
      <c r="A30" s="72" t="s">
        <v>240</v>
      </c>
      <c r="B30" s="94">
        <f t="shared" si="5"/>
        <v>78815.8</v>
      </c>
      <c r="C30" s="94">
        <f t="shared" si="5"/>
        <v>78815.8</v>
      </c>
      <c r="D30" s="94">
        <f t="shared" si="5"/>
        <v>78815.8</v>
      </c>
      <c r="E30" s="94">
        <f t="shared" si="6"/>
        <v>100</v>
      </c>
      <c r="F30" s="95">
        <v>78815.8</v>
      </c>
      <c r="G30" s="95">
        <v>78815.8</v>
      </c>
      <c r="H30" s="95">
        <v>78815.8</v>
      </c>
      <c r="I30" s="94">
        <f t="shared" si="8"/>
        <v>100</v>
      </c>
      <c r="J30" s="95">
        <v>0</v>
      </c>
      <c r="K30" s="95">
        <v>0</v>
      </c>
      <c r="L30" s="95">
        <v>0</v>
      </c>
      <c r="M30" s="94"/>
      <c r="N30" s="95">
        <v>0</v>
      </c>
      <c r="O30" s="95">
        <v>0</v>
      </c>
      <c r="P30" s="95">
        <v>0</v>
      </c>
      <c r="Q30" s="94"/>
      <c r="R30" s="95">
        <v>0</v>
      </c>
      <c r="S30" s="95">
        <v>0</v>
      </c>
      <c r="T30" s="95">
        <v>0</v>
      </c>
      <c r="U30" s="94"/>
    </row>
    <row r="31" spans="1:21" x14ac:dyDescent="0.25">
      <c r="A31" s="72" t="s">
        <v>241</v>
      </c>
      <c r="B31" s="94">
        <f t="shared" si="5"/>
        <v>42321</v>
      </c>
      <c r="C31" s="94">
        <f t="shared" si="5"/>
        <v>42321</v>
      </c>
      <c r="D31" s="94">
        <f t="shared" si="5"/>
        <v>42321</v>
      </c>
      <c r="E31" s="94">
        <f t="shared" si="6"/>
        <v>100</v>
      </c>
      <c r="F31" s="95">
        <v>42321</v>
      </c>
      <c r="G31" s="95">
        <v>42321</v>
      </c>
      <c r="H31" s="95">
        <v>42321</v>
      </c>
      <c r="I31" s="94">
        <f t="shared" si="8"/>
        <v>100</v>
      </c>
      <c r="J31" s="95">
        <v>0</v>
      </c>
      <c r="K31" s="95">
        <v>0</v>
      </c>
      <c r="L31" s="95">
        <v>0</v>
      </c>
      <c r="M31" s="94"/>
      <c r="N31" s="95">
        <v>0</v>
      </c>
      <c r="O31" s="95">
        <v>0</v>
      </c>
      <c r="P31" s="95">
        <v>0</v>
      </c>
      <c r="Q31" s="94"/>
      <c r="R31" s="95">
        <v>0</v>
      </c>
      <c r="S31" s="95">
        <v>0</v>
      </c>
      <c r="T31" s="95">
        <v>0</v>
      </c>
      <c r="U31" s="94"/>
    </row>
    <row r="32" spans="1:21" x14ac:dyDescent="0.25">
      <c r="A32" s="72" t="s">
        <v>242</v>
      </c>
      <c r="B32" s="94">
        <f t="shared" si="5"/>
        <v>115087.6</v>
      </c>
      <c r="C32" s="94">
        <f t="shared" si="5"/>
        <v>115087.6</v>
      </c>
      <c r="D32" s="94">
        <f t="shared" si="5"/>
        <v>115087.6</v>
      </c>
      <c r="E32" s="94">
        <f t="shared" si="6"/>
        <v>100.00000000000001</v>
      </c>
      <c r="F32" s="95">
        <v>115087.6</v>
      </c>
      <c r="G32" s="95">
        <v>115087.6</v>
      </c>
      <c r="H32" s="95">
        <v>115087.6</v>
      </c>
      <c r="I32" s="94">
        <f t="shared" si="8"/>
        <v>100.00000000000001</v>
      </c>
      <c r="J32" s="95">
        <v>0</v>
      </c>
      <c r="K32" s="95">
        <v>0</v>
      </c>
      <c r="L32" s="95">
        <v>0</v>
      </c>
      <c r="M32" s="94"/>
      <c r="N32" s="95">
        <v>0</v>
      </c>
      <c r="O32" s="95">
        <v>0</v>
      </c>
      <c r="P32" s="95">
        <v>0</v>
      </c>
      <c r="Q32" s="94"/>
      <c r="R32" s="95">
        <v>0</v>
      </c>
      <c r="S32" s="95">
        <v>0</v>
      </c>
      <c r="T32" s="95">
        <v>0</v>
      </c>
      <c r="U32" s="94"/>
    </row>
    <row r="33" spans="1:21" x14ac:dyDescent="0.25">
      <c r="A33" s="72" t="s">
        <v>243</v>
      </c>
      <c r="B33" s="94">
        <f t="shared" si="5"/>
        <v>58287.5</v>
      </c>
      <c r="C33" s="94">
        <f t="shared" si="5"/>
        <v>71002.8</v>
      </c>
      <c r="D33" s="94">
        <f t="shared" si="5"/>
        <v>71002.8</v>
      </c>
      <c r="E33" s="94">
        <f t="shared" si="6"/>
        <v>100</v>
      </c>
      <c r="F33" s="95">
        <v>58287.5</v>
      </c>
      <c r="G33" s="95">
        <v>58287.5</v>
      </c>
      <c r="H33" s="95">
        <v>58287.5</v>
      </c>
      <c r="I33" s="94">
        <f t="shared" si="8"/>
        <v>100</v>
      </c>
      <c r="J33" s="95">
        <v>0</v>
      </c>
      <c r="K33" s="95">
        <v>0</v>
      </c>
      <c r="L33" s="95">
        <v>0</v>
      </c>
      <c r="M33" s="94"/>
      <c r="N33" s="95">
        <v>0</v>
      </c>
      <c r="O33" s="95">
        <v>0</v>
      </c>
      <c r="P33" s="95">
        <v>0</v>
      </c>
      <c r="Q33" s="94"/>
      <c r="R33" s="95">
        <v>0</v>
      </c>
      <c r="S33" s="95">
        <v>12715.3</v>
      </c>
      <c r="T33" s="95">
        <v>12715.3</v>
      </c>
      <c r="U33" s="94">
        <f>S33/T33%</f>
        <v>100</v>
      </c>
    </row>
    <row r="34" spans="1:21" x14ac:dyDescent="0.25">
      <c r="A34" s="72" t="s">
        <v>244</v>
      </c>
      <c r="B34" s="94">
        <f t="shared" si="5"/>
        <v>134329</v>
      </c>
      <c r="C34" s="94">
        <f t="shared" si="5"/>
        <v>134329</v>
      </c>
      <c r="D34" s="94">
        <f t="shared" si="5"/>
        <v>134329</v>
      </c>
      <c r="E34" s="94">
        <f t="shared" si="6"/>
        <v>100</v>
      </c>
      <c r="F34" s="95">
        <v>134329</v>
      </c>
      <c r="G34" s="95">
        <v>134329</v>
      </c>
      <c r="H34" s="95">
        <v>134329</v>
      </c>
      <c r="I34" s="94">
        <f t="shared" si="8"/>
        <v>100</v>
      </c>
      <c r="J34" s="95">
        <v>0</v>
      </c>
      <c r="K34" s="95">
        <v>0</v>
      </c>
      <c r="L34" s="95">
        <v>0</v>
      </c>
      <c r="M34" s="94"/>
      <c r="N34" s="95">
        <v>0</v>
      </c>
      <c r="O34" s="95">
        <v>0</v>
      </c>
      <c r="P34" s="95">
        <v>0</v>
      </c>
      <c r="Q34" s="94"/>
      <c r="R34" s="95">
        <v>0</v>
      </c>
      <c r="S34" s="95">
        <v>0</v>
      </c>
      <c r="T34" s="95">
        <v>0</v>
      </c>
      <c r="U34" s="94"/>
    </row>
    <row r="35" spans="1:21" x14ac:dyDescent="0.25">
      <c r="A35" s="72" t="s">
        <v>245</v>
      </c>
      <c r="B35" s="94">
        <f t="shared" si="5"/>
        <v>73644.399999999994</v>
      </c>
      <c r="C35" s="94">
        <f t="shared" si="5"/>
        <v>73644.399999999994</v>
      </c>
      <c r="D35" s="94">
        <f t="shared" si="5"/>
        <v>73644.399999999994</v>
      </c>
      <c r="E35" s="94">
        <f t="shared" si="6"/>
        <v>100</v>
      </c>
      <c r="F35" s="95">
        <v>73644.399999999994</v>
      </c>
      <c r="G35" s="95">
        <v>73644.399999999994</v>
      </c>
      <c r="H35" s="95">
        <v>73644.399999999994</v>
      </c>
      <c r="I35" s="94">
        <f t="shared" si="8"/>
        <v>100</v>
      </c>
      <c r="J35" s="95">
        <v>0</v>
      </c>
      <c r="K35" s="95">
        <v>0</v>
      </c>
      <c r="L35" s="95">
        <v>0</v>
      </c>
      <c r="M35" s="94"/>
      <c r="N35" s="95">
        <v>0</v>
      </c>
      <c r="O35" s="95">
        <v>0</v>
      </c>
      <c r="P35" s="95">
        <v>0</v>
      </c>
      <c r="Q35" s="94"/>
      <c r="R35" s="95">
        <v>0</v>
      </c>
      <c r="S35" s="95">
        <v>0</v>
      </c>
      <c r="T35" s="95">
        <v>0</v>
      </c>
      <c r="U35" s="94"/>
    </row>
    <row r="36" spans="1:21" x14ac:dyDescent="0.25">
      <c r="A36" s="72" t="s">
        <v>246</v>
      </c>
      <c r="B36" s="94">
        <f t="shared" si="5"/>
        <v>47145.5</v>
      </c>
      <c r="C36" s="94">
        <f t="shared" si="5"/>
        <v>47145.5</v>
      </c>
      <c r="D36" s="94">
        <f t="shared" si="5"/>
        <v>47145.5</v>
      </c>
      <c r="E36" s="94">
        <f t="shared" si="6"/>
        <v>100</v>
      </c>
      <c r="F36" s="95">
        <v>47145.5</v>
      </c>
      <c r="G36" s="95">
        <v>47145.5</v>
      </c>
      <c r="H36" s="95">
        <v>47145.5</v>
      </c>
      <c r="I36" s="94">
        <f t="shared" si="8"/>
        <v>100</v>
      </c>
      <c r="J36" s="95">
        <v>0</v>
      </c>
      <c r="K36" s="95">
        <v>0</v>
      </c>
      <c r="L36" s="95">
        <v>0</v>
      </c>
      <c r="M36" s="94"/>
      <c r="N36" s="95">
        <v>0</v>
      </c>
      <c r="O36" s="95">
        <v>0</v>
      </c>
      <c r="P36" s="95">
        <v>0</v>
      </c>
      <c r="Q36" s="94"/>
      <c r="R36" s="95">
        <v>0</v>
      </c>
      <c r="S36" s="95">
        <v>0</v>
      </c>
      <c r="T36" s="95">
        <v>0</v>
      </c>
      <c r="U36" s="94"/>
    </row>
    <row r="37" spans="1:21" x14ac:dyDescent="0.25">
      <c r="A37" s="72" t="s">
        <v>247</v>
      </c>
      <c r="B37" s="94">
        <f t="shared" si="5"/>
        <v>116001.5</v>
      </c>
      <c r="C37" s="94">
        <f t="shared" si="5"/>
        <v>116001.5</v>
      </c>
      <c r="D37" s="94">
        <f t="shared" si="5"/>
        <v>116001.5</v>
      </c>
      <c r="E37" s="94">
        <f t="shared" si="6"/>
        <v>99.999999999999986</v>
      </c>
      <c r="F37" s="95">
        <v>116001.5</v>
      </c>
      <c r="G37" s="95">
        <v>116001.5</v>
      </c>
      <c r="H37" s="95">
        <v>116001.5</v>
      </c>
      <c r="I37" s="94">
        <f t="shared" si="8"/>
        <v>99.999999999999986</v>
      </c>
      <c r="J37" s="95">
        <v>0</v>
      </c>
      <c r="K37" s="95">
        <v>0</v>
      </c>
      <c r="L37" s="95">
        <v>0</v>
      </c>
      <c r="M37" s="94"/>
      <c r="N37" s="95">
        <v>0</v>
      </c>
      <c r="O37" s="95">
        <v>0</v>
      </c>
      <c r="P37" s="95">
        <v>0</v>
      </c>
      <c r="Q37" s="94"/>
      <c r="R37" s="95">
        <v>0</v>
      </c>
      <c r="S37" s="95">
        <v>0</v>
      </c>
      <c r="T37" s="95">
        <v>0</v>
      </c>
      <c r="U37" s="94"/>
    </row>
    <row r="38" spans="1:21" x14ac:dyDescent="0.25">
      <c r="A38" s="72" t="s">
        <v>248</v>
      </c>
      <c r="B38" s="94">
        <f t="shared" si="5"/>
        <v>47188.6</v>
      </c>
      <c r="C38" s="94">
        <f t="shared" si="5"/>
        <v>47188.6</v>
      </c>
      <c r="D38" s="94">
        <f t="shared" si="5"/>
        <v>47188.6</v>
      </c>
      <c r="E38" s="94">
        <f t="shared" si="6"/>
        <v>100</v>
      </c>
      <c r="F38" s="95">
        <v>47188.6</v>
      </c>
      <c r="G38" s="95">
        <v>47188.6</v>
      </c>
      <c r="H38" s="95">
        <v>47188.6</v>
      </c>
      <c r="I38" s="94">
        <f t="shared" si="8"/>
        <v>100</v>
      </c>
      <c r="J38" s="95">
        <v>0</v>
      </c>
      <c r="K38" s="95">
        <v>0</v>
      </c>
      <c r="L38" s="95">
        <v>0</v>
      </c>
      <c r="M38" s="94"/>
      <c r="N38" s="95">
        <v>0</v>
      </c>
      <c r="O38" s="95">
        <v>0</v>
      </c>
      <c r="P38" s="95">
        <v>0</v>
      </c>
      <c r="Q38" s="94"/>
      <c r="R38" s="95">
        <v>0</v>
      </c>
      <c r="S38" s="95">
        <v>0</v>
      </c>
      <c r="T38" s="95">
        <v>0</v>
      </c>
      <c r="U38" s="94"/>
    </row>
    <row r="39" spans="1:21" x14ac:dyDescent="0.25">
      <c r="A39" s="72" t="s">
        <v>249</v>
      </c>
      <c r="B39" s="94">
        <f t="shared" si="5"/>
        <v>0</v>
      </c>
      <c r="C39" s="94">
        <f t="shared" si="5"/>
        <v>0</v>
      </c>
      <c r="D39" s="94">
        <f t="shared" si="5"/>
        <v>0</v>
      </c>
      <c r="E39" s="94" t="s">
        <v>252</v>
      </c>
      <c r="F39" s="95">
        <v>0</v>
      </c>
      <c r="G39" s="95">
        <v>0</v>
      </c>
      <c r="H39" s="95">
        <v>0</v>
      </c>
      <c r="I39" s="94"/>
      <c r="J39" s="95">
        <v>0</v>
      </c>
      <c r="K39" s="95">
        <v>0</v>
      </c>
      <c r="L39" s="95">
        <v>0</v>
      </c>
      <c r="M39" s="94"/>
      <c r="N39" s="95">
        <v>0</v>
      </c>
      <c r="O39" s="95">
        <v>0</v>
      </c>
      <c r="P39" s="95">
        <v>0</v>
      </c>
      <c r="Q39" s="94"/>
      <c r="R39" s="95">
        <v>0</v>
      </c>
      <c r="S39" s="95">
        <v>0</v>
      </c>
      <c r="T39" s="95">
        <v>0</v>
      </c>
      <c r="U39" s="94"/>
    </row>
    <row r="40" spans="1:21" x14ac:dyDescent="0.25">
      <c r="A40" s="72" t="s">
        <v>250</v>
      </c>
      <c r="B40" s="94">
        <f t="shared" si="5"/>
        <v>24729.7</v>
      </c>
      <c r="C40" s="94">
        <f t="shared" si="5"/>
        <v>41281.699999999997</v>
      </c>
      <c r="D40" s="94">
        <f t="shared" si="5"/>
        <v>41281.699999999997</v>
      </c>
      <c r="E40" s="94">
        <f t="shared" si="6"/>
        <v>100</v>
      </c>
      <c r="F40" s="95">
        <v>24729.7</v>
      </c>
      <c r="G40" s="95">
        <v>24729.7</v>
      </c>
      <c r="H40" s="95">
        <v>24729.7</v>
      </c>
      <c r="I40" s="94">
        <f>G40/H40%</f>
        <v>100</v>
      </c>
      <c r="J40" s="95">
        <v>0</v>
      </c>
      <c r="K40" s="95">
        <v>0</v>
      </c>
      <c r="L40" s="95">
        <v>0</v>
      </c>
      <c r="M40" s="94"/>
      <c r="N40" s="95">
        <v>0</v>
      </c>
      <c r="O40" s="95">
        <v>0</v>
      </c>
      <c r="P40" s="95">
        <v>0</v>
      </c>
      <c r="Q40" s="94"/>
      <c r="R40" s="95">
        <v>0</v>
      </c>
      <c r="S40" s="95">
        <v>16552</v>
      </c>
      <c r="T40" s="95">
        <v>16552</v>
      </c>
      <c r="U40" s="94">
        <f>S40/T40%</f>
        <v>100</v>
      </c>
    </row>
    <row r="41" spans="1:21" x14ac:dyDescent="0.25">
      <c r="A41" s="72" t="s">
        <v>251</v>
      </c>
      <c r="B41" s="94">
        <f t="shared" si="5"/>
        <v>0</v>
      </c>
      <c r="C41" s="94">
        <f t="shared" si="5"/>
        <v>0</v>
      </c>
      <c r="D41" s="94">
        <f t="shared" si="5"/>
        <v>0</v>
      </c>
      <c r="E41" s="94" t="s">
        <v>252</v>
      </c>
      <c r="F41" s="95">
        <v>0</v>
      </c>
      <c r="G41" s="95">
        <v>0</v>
      </c>
      <c r="H41" s="95">
        <v>0</v>
      </c>
      <c r="I41" s="94"/>
      <c r="J41" s="95">
        <v>0</v>
      </c>
      <c r="K41" s="95">
        <v>0</v>
      </c>
      <c r="L41" s="95">
        <v>0</v>
      </c>
      <c r="M41" s="94"/>
      <c r="N41" s="95">
        <v>0</v>
      </c>
      <c r="O41" s="95">
        <v>0</v>
      </c>
      <c r="P41" s="95">
        <v>0</v>
      </c>
      <c r="Q41" s="94"/>
      <c r="R41" s="95">
        <v>0</v>
      </c>
      <c r="S41" s="95">
        <v>0</v>
      </c>
      <c r="T41" s="95">
        <v>0</v>
      </c>
      <c r="U41" s="94"/>
    </row>
    <row r="42" spans="1:21" x14ac:dyDescent="0.25">
      <c r="A42" s="72" t="s">
        <v>253</v>
      </c>
      <c r="B42" s="94">
        <f t="shared" si="5"/>
        <v>47128</v>
      </c>
      <c r="C42" s="94">
        <f t="shared" si="5"/>
        <v>61307.3</v>
      </c>
      <c r="D42" s="94">
        <f t="shared" si="5"/>
        <v>61307.3</v>
      </c>
      <c r="E42" s="94">
        <f t="shared" si="6"/>
        <v>100.00000000000001</v>
      </c>
      <c r="F42" s="95">
        <v>47128</v>
      </c>
      <c r="G42" s="95">
        <v>47128</v>
      </c>
      <c r="H42" s="95">
        <v>47128</v>
      </c>
      <c r="I42" s="94">
        <f t="shared" ref="I42:I44" si="11">G42/H42%</f>
        <v>100</v>
      </c>
      <c r="J42" s="95">
        <v>0</v>
      </c>
      <c r="K42" s="95">
        <v>0</v>
      </c>
      <c r="L42" s="95">
        <v>0</v>
      </c>
      <c r="M42" s="94"/>
      <c r="N42" s="95">
        <v>0</v>
      </c>
      <c r="O42" s="95">
        <v>0</v>
      </c>
      <c r="P42" s="95">
        <v>0</v>
      </c>
      <c r="Q42" s="94"/>
      <c r="R42" s="95">
        <v>0</v>
      </c>
      <c r="S42" s="95">
        <v>14179.3</v>
      </c>
      <c r="T42" s="95">
        <v>14179.3</v>
      </c>
      <c r="U42" s="94">
        <f>S42/T42%</f>
        <v>99.999999999999986</v>
      </c>
    </row>
    <row r="43" spans="1:21" x14ac:dyDescent="0.25">
      <c r="A43" s="72" t="s">
        <v>254</v>
      </c>
      <c r="B43" s="94">
        <f t="shared" si="5"/>
        <v>67377.399999999994</v>
      </c>
      <c r="C43" s="94">
        <f t="shared" si="5"/>
        <v>67377.399999999994</v>
      </c>
      <c r="D43" s="94">
        <f t="shared" si="5"/>
        <v>67377.399999999994</v>
      </c>
      <c r="E43" s="94">
        <f t="shared" si="6"/>
        <v>100.00000000000001</v>
      </c>
      <c r="F43" s="95">
        <v>67377.399999999994</v>
      </c>
      <c r="G43" s="95">
        <v>67377.399999999994</v>
      </c>
      <c r="H43" s="95">
        <v>67377.399999999994</v>
      </c>
      <c r="I43" s="94">
        <f t="shared" si="11"/>
        <v>100.00000000000001</v>
      </c>
      <c r="J43" s="95">
        <v>0</v>
      </c>
      <c r="K43" s="95">
        <v>0</v>
      </c>
      <c r="L43" s="95">
        <v>0</v>
      </c>
      <c r="M43" s="94"/>
      <c r="N43" s="95">
        <v>0</v>
      </c>
      <c r="O43" s="95">
        <v>0</v>
      </c>
      <c r="P43" s="95">
        <v>0</v>
      </c>
      <c r="Q43" s="94"/>
      <c r="R43" s="95">
        <v>0</v>
      </c>
      <c r="S43" s="95">
        <v>0</v>
      </c>
      <c r="T43" s="95">
        <v>0</v>
      </c>
      <c r="U43" s="94"/>
    </row>
    <row r="44" spans="1:21" x14ac:dyDescent="0.25">
      <c r="A44" s="72" t="s">
        <v>255</v>
      </c>
      <c r="B44" s="94">
        <f t="shared" si="5"/>
        <v>62682.6</v>
      </c>
      <c r="C44" s="94">
        <f t="shared" si="5"/>
        <v>62682.6</v>
      </c>
      <c r="D44" s="94">
        <f t="shared" si="5"/>
        <v>62682.6</v>
      </c>
      <c r="E44" s="94">
        <f t="shared" si="6"/>
        <v>100</v>
      </c>
      <c r="F44" s="95">
        <v>62682.6</v>
      </c>
      <c r="G44" s="95">
        <v>62682.6</v>
      </c>
      <c r="H44" s="95">
        <v>62682.6</v>
      </c>
      <c r="I44" s="94">
        <f t="shared" si="11"/>
        <v>100</v>
      </c>
      <c r="J44" s="95">
        <v>0</v>
      </c>
      <c r="K44" s="95">
        <v>0</v>
      </c>
      <c r="L44" s="95">
        <v>0</v>
      </c>
      <c r="M44" s="94"/>
      <c r="N44" s="95">
        <v>0</v>
      </c>
      <c r="O44" s="95">
        <v>0</v>
      </c>
      <c r="P44" s="95">
        <v>0</v>
      </c>
      <c r="Q44" s="94"/>
      <c r="R44" s="95">
        <v>0</v>
      </c>
      <c r="S44" s="95">
        <v>0</v>
      </c>
      <c r="T44" s="95">
        <v>0</v>
      </c>
      <c r="U44" s="94"/>
    </row>
    <row r="45" spans="1:21" x14ac:dyDescent="0.25">
      <c r="A45" s="72" t="s">
        <v>256</v>
      </c>
      <c r="B45" s="94">
        <f t="shared" si="5"/>
        <v>0</v>
      </c>
      <c r="C45" s="94">
        <f t="shared" si="5"/>
        <v>0</v>
      </c>
      <c r="D45" s="94">
        <f t="shared" si="5"/>
        <v>0</v>
      </c>
      <c r="E45" s="94" t="s">
        <v>252</v>
      </c>
      <c r="F45" s="95">
        <v>0</v>
      </c>
      <c r="G45" s="95">
        <v>0</v>
      </c>
      <c r="H45" s="95">
        <v>0</v>
      </c>
      <c r="I45" s="94"/>
      <c r="J45" s="95">
        <v>0</v>
      </c>
      <c r="K45" s="95">
        <v>0</v>
      </c>
      <c r="L45" s="95">
        <v>0</v>
      </c>
      <c r="M45" s="94"/>
      <c r="N45" s="95">
        <v>0</v>
      </c>
      <c r="O45" s="95">
        <v>0</v>
      </c>
      <c r="P45" s="95">
        <v>0</v>
      </c>
      <c r="Q45" s="94"/>
      <c r="R45" s="95">
        <v>0</v>
      </c>
      <c r="S45" s="95">
        <v>0</v>
      </c>
      <c r="T45" s="95">
        <v>0</v>
      </c>
      <c r="U45" s="94"/>
    </row>
    <row r="46" spans="1:21" ht="31.5" x14ac:dyDescent="0.25">
      <c r="A46" s="89" t="s">
        <v>257</v>
      </c>
      <c r="B46" s="96">
        <f>SUM(B47:B50)</f>
        <v>214564.59999999998</v>
      </c>
      <c r="C46" s="96">
        <f t="shared" ref="C46:D46" si="12">SUM(C47:C50)</f>
        <v>215410.8</v>
      </c>
      <c r="D46" s="96">
        <f t="shared" si="12"/>
        <v>215410.8</v>
      </c>
      <c r="E46" s="96">
        <f>C46/D46%</f>
        <v>100.00000000000001</v>
      </c>
      <c r="F46" s="96">
        <f t="shared" ref="F46:H46" si="13">SUM(F47:F50)</f>
        <v>63022.100000000006</v>
      </c>
      <c r="G46" s="96">
        <f t="shared" si="13"/>
        <v>63022.100000000006</v>
      </c>
      <c r="H46" s="96">
        <f t="shared" si="13"/>
        <v>63022.100000000006</v>
      </c>
      <c r="I46" s="96">
        <f>G46/H46%</f>
        <v>100.00000000000001</v>
      </c>
      <c r="J46" s="96">
        <f t="shared" ref="J46:L46" si="14">SUM(J47:J50)</f>
        <v>36906.5</v>
      </c>
      <c r="K46" s="96">
        <f t="shared" si="14"/>
        <v>36906.5</v>
      </c>
      <c r="L46" s="96">
        <f t="shared" si="14"/>
        <v>36906.5</v>
      </c>
      <c r="M46" s="96">
        <f>K46/L46%</f>
        <v>100</v>
      </c>
      <c r="N46" s="96">
        <f t="shared" ref="N46:P46" si="15">SUM(N47:N50)</f>
        <v>114636</v>
      </c>
      <c r="O46" s="96">
        <f t="shared" si="15"/>
        <v>114636</v>
      </c>
      <c r="P46" s="96">
        <f t="shared" si="15"/>
        <v>114636</v>
      </c>
      <c r="Q46" s="96">
        <f>O46/P46%</f>
        <v>100.00000000000001</v>
      </c>
      <c r="R46" s="96">
        <f t="shared" ref="R46:T46" si="16">SUM(R47:R50)</f>
        <v>0</v>
      </c>
      <c r="S46" s="96">
        <f t="shared" si="16"/>
        <v>846.2</v>
      </c>
      <c r="T46" s="96">
        <f t="shared" si="16"/>
        <v>846.2</v>
      </c>
      <c r="U46" s="96">
        <f>S46/T46%</f>
        <v>100.00000000000001</v>
      </c>
    </row>
    <row r="47" spans="1:21" x14ac:dyDescent="0.25">
      <c r="A47" s="72" t="s">
        <v>258</v>
      </c>
      <c r="B47" s="94">
        <f t="shared" ref="B47:D50" si="17">F47+J47+N47+R47</f>
        <v>36015.699999999997</v>
      </c>
      <c r="C47" s="94">
        <f t="shared" si="17"/>
        <v>36015.699999999997</v>
      </c>
      <c r="D47" s="94">
        <f t="shared" si="17"/>
        <v>36015.699999999997</v>
      </c>
      <c r="E47" s="94">
        <f t="shared" si="6"/>
        <v>100</v>
      </c>
      <c r="F47" s="95">
        <v>0</v>
      </c>
      <c r="G47" s="95">
        <v>0</v>
      </c>
      <c r="H47" s="95">
        <v>0</v>
      </c>
      <c r="I47" s="94"/>
      <c r="J47" s="95">
        <v>36015.699999999997</v>
      </c>
      <c r="K47" s="95">
        <v>36015.699999999997</v>
      </c>
      <c r="L47" s="95">
        <v>36015.699999999997</v>
      </c>
      <c r="M47" s="94">
        <f>K47/L47%</f>
        <v>100</v>
      </c>
      <c r="N47" s="95">
        <v>0</v>
      </c>
      <c r="O47" s="95">
        <v>0</v>
      </c>
      <c r="P47" s="95">
        <v>0</v>
      </c>
      <c r="Q47" s="94"/>
      <c r="R47" s="95">
        <v>0</v>
      </c>
      <c r="S47" s="95">
        <v>0</v>
      </c>
      <c r="T47" s="95">
        <v>0</v>
      </c>
      <c r="U47" s="94"/>
    </row>
    <row r="48" spans="1:21" x14ac:dyDescent="0.25">
      <c r="A48" s="72" t="s">
        <v>259</v>
      </c>
      <c r="B48" s="94">
        <f t="shared" si="17"/>
        <v>55129.8</v>
      </c>
      <c r="C48" s="94">
        <f t="shared" si="17"/>
        <v>55976</v>
      </c>
      <c r="D48" s="94">
        <f t="shared" si="17"/>
        <v>55976</v>
      </c>
      <c r="E48" s="94">
        <f t="shared" si="6"/>
        <v>100</v>
      </c>
      <c r="F48" s="95">
        <v>23235.5</v>
      </c>
      <c r="G48" s="95">
        <v>23235.5</v>
      </c>
      <c r="H48" s="95">
        <v>23235.5</v>
      </c>
      <c r="I48" s="94">
        <f t="shared" ref="I48:I52" si="18">G48/H48%</f>
        <v>100</v>
      </c>
      <c r="J48" s="95">
        <v>110.3</v>
      </c>
      <c r="K48" s="95">
        <v>110.3</v>
      </c>
      <c r="L48" s="95">
        <v>110.3</v>
      </c>
      <c r="M48" s="94">
        <f t="shared" ref="M48:M50" si="19">K48/L48%</f>
        <v>100</v>
      </c>
      <c r="N48" s="95">
        <v>31784</v>
      </c>
      <c r="O48" s="95">
        <v>31784</v>
      </c>
      <c r="P48" s="95">
        <v>31784</v>
      </c>
      <c r="Q48" s="94">
        <f>O48/P48%</f>
        <v>100.00000000000001</v>
      </c>
      <c r="R48" s="95">
        <v>0</v>
      </c>
      <c r="S48" s="95">
        <v>846.2</v>
      </c>
      <c r="T48" s="95">
        <v>846.2</v>
      </c>
      <c r="U48" s="94">
        <f>S48/T48%</f>
        <v>100.00000000000001</v>
      </c>
    </row>
    <row r="49" spans="1:21" ht="21" customHeight="1" x14ac:dyDescent="0.25">
      <c r="A49" s="72" t="s">
        <v>260</v>
      </c>
      <c r="B49" s="94">
        <f t="shared" si="17"/>
        <v>54609.9</v>
      </c>
      <c r="C49" s="94">
        <f t="shared" si="17"/>
        <v>54609.9</v>
      </c>
      <c r="D49" s="94">
        <f t="shared" si="17"/>
        <v>54609.9</v>
      </c>
      <c r="E49" s="94">
        <f t="shared" si="6"/>
        <v>100</v>
      </c>
      <c r="F49" s="95">
        <v>14550.4</v>
      </c>
      <c r="G49" s="95">
        <v>14550.4</v>
      </c>
      <c r="H49" s="95">
        <v>14550.4</v>
      </c>
      <c r="I49" s="94">
        <f t="shared" si="18"/>
        <v>100</v>
      </c>
      <c r="J49" s="95">
        <v>535.5</v>
      </c>
      <c r="K49" s="95">
        <v>535.5</v>
      </c>
      <c r="L49" s="95">
        <v>535.5</v>
      </c>
      <c r="M49" s="94">
        <f t="shared" si="19"/>
        <v>99.999999999999986</v>
      </c>
      <c r="N49" s="95">
        <v>39524</v>
      </c>
      <c r="O49" s="95">
        <v>39524</v>
      </c>
      <c r="P49" s="95">
        <v>39524</v>
      </c>
      <c r="Q49" s="94">
        <f t="shared" ref="Q49:Q50" si="20">O49/P49%</f>
        <v>100</v>
      </c>
      <c r="R49" s="95">
        <v>0</v>
      </c>
      <c r="S49" s="95">
        <v>0</v>
      </c>
      <c r="T49" s="95">
        <v>0</v>
      </c>
      <c r="U49" s="94"/>
    </row>
    <row r="50" spans="1:21" x14ac:dyDescent="0.25">
      <c r="A50" s="72" t="s">
        <v>261</v>
      </c>
      <c r="B50" s="94">
        <f t="shared" si="17"/>
        <v>68809.2</v>
      </c>
      <c r="C50" s="94">
        <f t="shared" si="17"/>
        <v>68809.2</v>
      </c>
      <c r="D50" s="94">
        <f t="shared" si="17"/>
        <v>68809.2</v>
      </c>
      <c r="E50" s="94">
        <f t="shared" si="6"/>
        <v>100</v>
      </c>
      <c r="F50" s="95">
        <v>25236.2</v>
      </c>
      <c r="G50" s="95">
        <v>25236.2</v>
      </c>
      <c r="H50" s="95">
        <v>25236.2</v>
      </c>
      <c r="I50" s="94">
        <f t="shared" si="18"/>
        <v>100</v>
      </c>
      <c r="J50" s="95">
        <v>245</v>
      </c>
      <c r="K50" s="95">
        <v>245</v>
      </c>
      <c r="L50" s="95">
        <v>245</v>
      </c>
      <c r="M50" s="94">
        <f t="shared" si="19"/>
        <v>99.999999999999986</v>
      </c>
      <c r="N50" s="95">
        <v>43328</v>
      </c>
      <c r="O50" s="95">
        <v>43328</v>
      </c>
      <c r="P50" s="95">
        <v>43328</v>
      </c>
      <c r="Q50" s="94">
        <f t="shared" si="20"/>
        <v>100</v>
      </c>
      <c r="R50" s="95">
        <v>0</v>
      </c>
      <c r="S50" s="95">
        <v>0</v>
      </c>
      <c r="T50" s="95">
        <v>0</v>
      </c>
      <c r="U50" s="94"/>
    </row>
    <row r="51" spans="1:21" ht="20.25" customHeight="1" x14ac:dyDescent="0.25">
      <c r="A51" s="89" t="s">
        <v>262</v>
      </c>
      <c r="B51" s="96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</row>
    <row r="52" spans="1:21" ht="21" customHeight="1" x14ac:dyDescent="0.25">
      <c r="A52" s="89" t="s">
        <v>263</v>
      </c>
      <c r="B52" s="96">
        <f>F52+J52+N52+R52</f>
        <v>2514058.5000000005</v>
      </c>
      <c r="C52" s="96">
        <f>G52+K52+O52+S52</f>
        <v>2776155.0000000005</v>
      </c>
      <c r="D52" s="96">
        <f>H52+L52+P52+T52</f>
        <v>2776155.0000000005</v>
      </c>
      <c r="E52" s="96">
        <f t="shared" si="6"/>
        <v>100</v>
      </c>
      <c r="F52" s="96">
        <f>SUM(F8:F45,F47:F50)</f>
        <v>2362516.0000000005</v>
      </c>
      <c r="G52" s="96">
        <f>SUM(G8:G45,G47:G50)</f>
        <v>2358712.9000000004</v>
      </c>
      <c r="H52" s="96">
        <f>SUM(H8:H45,H47:H50)</f>
        <v>2358712.9000000004</v>
      </c>
      <c r="I52" s="96">
        <f t="shared" si="18"/>
        <v>100</v>
      </c>
      <c r="J52" s="96">
        <f t="shared" ref="J52:L52" si="21">SUM(J8:J45,J47:J50)</f>
        <v>36906.5</v>
      </c>
      <c r="K52" s="96">
        <f t="shared" si="21"/>
        <v>36906.5</v>
      </c>
      <c r="L52" s="96">
        <f t="shared" si="21"/>
        <v>36906.5</v>
      </c>
      <c r="M52" s="96">
        <f>K52/L52%</f>
        <v>100</v>
      </c>
      <c r="N52" s="96">
        <f t="shared" ref="N52:P52" si="22">SUM(N8:N45,N47:N50)</f>
        <v>114636</v>
      </c>
      <c r="O52" s="96">
        <f t="shared" si="22"/>
        <v>114636</v>
      </c>
      <c r="P52" s="96">
        <f t="shared" si="22"/>
        <v>114636</v>
      </c>
      <c r="Q52" s="96">
        <f>O52/P52%</f>
        <v>100.00000000000001</v>
      </c>
      <c r="R52" s="96"/>
      <c r="S52" s="96">
        <f t="shared" ref="S52:T52" si="23">SUM(S8:S45,S47:S50)</f>
        <v>265899.60000000003</v>
      </c>
      <c r="T52" s="96">
        <f t="shared" si="23"/>
        <v>265899.60000000003</v>
      </c>
      <c r="U52" s="96">
        <f>S52/T52%</f>
        <v>99.999999999999986</v>
      </c>
    </row>
    <row r="53" spans="1:21" x14ac:dyDescent="0.25">
      <c r="A53" s="98"/>
      <c r="B53" s="99"/>
      <c r="C53" s="99"/>
      <c r="D53" s="99"/>
      <c r="E53" s="100"/>
      <c r="F53" s="99"/>
      <c r="G53" s="99"/>
      <c r="H53" s="99"/>
      <c r="I53" s="100"/>
      <c r="J53" s="99"/>
      <c r="K53" s="99"/>
      <c r="L53" s="99"/>
      <c r="M53" s="100"/>
      <c r="N53" s="99"/>
      <c r="O53" s="99"/>
      <c r="P53" s="99"/>
      <c r="Q53" s="100"/>
      <c r="R53" s="99"/>
      <c r="S53" s="99"/>
      <c r="T53" s="99"/>
      <c r="U53" s="100"/>
    </row>
    <row r="54" spans="1:21" x14ac:dyDescent="0.25">
      <c r="A54" t="s">
        <v>264</v>
      </c>
    </row>
    <row r="55" spans="1:21" x14ac:dyDescent="0.25">
      <c r="A55" t="s">
        <v>273</v>
      </c>
    </row>
    <row r="56" spans="1:21" x14ac:dyDescent="0.25">
      <c r="A56" t="s">
        <v>266</v>
      </c>
    </row>
    <row r="60" spans="1:21" x14ac:dyDescent="0.25">
      <c r="F60" s="101" t="s">
        <v>252</v>
      </c>
    </row>
    <row r="63" spans="1:21" x14ac:dyDescent="0.25">
      <c r="B63" s="82"/>
      <c r="C63" s="82"/>
      <c r="D63" s="82"/>
    </row>
  </sheetData>
  <mergeCells count="10">
    <mergeCell ref="A1:U1"/>
    <mergeCell ref="A2:U2"/>
    <mergeCell ref="T3:U3"/>
    <mergeCell ref="A4:A6"/>
    <mergeCell ref="B4:E5"/>
    <mergeCell ref="F4:U4"/>
    <mergeCell ref="F5:I5"/>
    <mergeCell ref="J5:M5"/>
    <mergeCell ref="N5:Q5"/>
    <mergeCell ref="R5:U5"/>
  </mergeCells>
  <pageMargins left="0.39370078740157483" right="0.31496062992125984" top="0.74803149606299213" bottom="0.74803149606299213" header="0.31496062992125984" footer="0.31496062992125984"/>
  <pageSetup paperSize="8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59"/>
  <sheetViews>
    <sheetView showZeros="0" zoomScale="85" zoomScaleNormal="85" zoomScaleSheetLayoutView="85" workbookViewId="0">
      <pane xSplit="1" ySplit="7" topLeftCell="CO44" activePane="bottomRight" state="frozen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22.25" customWidth="1"/>
    <col min="2" max="2" width="14.75" customWidth="1"/>
    <col min="3" max="3" width="15.875" customWidth="1"/>
    <col min="4" max="4" width="14.875" bestFit="1" customWidth="1"/>
    <col min="5" max="5" width="12.75" customWidth="1"/>
    <col min="6" max="6" width="13.75" customWidth="1"/>
    <col min="7" max="7" width="13.125" customWidth="1"/>
    <col min="8" max="8" width="11.125" customWidth="1"/>
    <col min="9" max="9" width="12.375" customWidth="1"/>
    <col min="10" max="10" width="13.875" customWidth="1"/>
    <col min="11" max="11" width="13.25" customWidth="1"/>
    <col min="12" max="12" width="13.375" customWidth="1"/>
    <col min="13" max="13" width="11.875" customWidth="1"/>
    <col min="14" max="14" width="13.75" customWidth="1"/>
    <col min="15" max="15" width="12.5" customWidth="1"/>
    <col min="16" max="16" width="12.625" customWidth="1"/>
    <col min="17" max="17" width="12" customWidth="1"/>
    <col min="18" max="18" width="15.75" customWidth="1"/>
    <col min="19" max="19" width="15.875" customWidth="1"/>
    <col min="20" max="20" width="15.375" customWidth="1"/>
    <col min="21" max="21" width="12.375" customWidth="1"/>
    <col min="22" max="22" width="13.75" customWidth="1"/>
    <col min="23" max="23" width="12.875" customWidth="1"/>
    <col min="24" max="24" width="13.75" customWidth="1"/>
    <col min="25" max="25" width="12.125" customWidth="1"/>
    <col min="26" max="26" width="14" customWidth="1"/>
    <col min="27" max="27" width="12.625" customWidth="1"/>
    <col min="28" max="28" width="13.5" customWidth="1"/>
    <col min="29" max="29" width="11.875" customWidth="1"/>
    <col min="30" max="30" width="14.125" customWidth="1"/>
    <col min="31" max="31" width="12.625" customWidth="1"/>
    <col min="32" max="32" width="14.125" customWidth="1"/>
    <col min="33" max="33" width="12.125" customWidth="1"/>
    <col min="34" max="34" width="15.125" customWidth="1"/>
    <col min="35" max="35" width="15" customWidth="1"/>
    <col min="36" max="36" width="14.125" customWidth="1"/>
    <col min="37" max="37" width="13" customWidth="1"/>
    <col min="38" max="38" width="14.375" customWidth="1"/>
    <col min="39" max="39" width="12.875" customWidth="1"/>
    <col min="40" max="40" width="12.5" customWidth="1"/>
    <col min="41" max="41" width="12.125" customWidth="1"/>
    <col min="42" max="42" width="14.25" customWidth="1"/>
    <col min="43" max="43" width="13.125" customWidth="1"/>
    <col min="44" max="44" width="15.625" customWidth="1"/>
    <col min="45" max="45" width="12.875" customWidth="1"/>
    <col min="46" max="46" width="14.5" customWidth="1"/>
    <col min="47" max="47" width="14" customWidth="1"/>
    <col min="48" max="48" width="12.875" customWidth="1"/>
    <col min="49" max="49" width="11.875" customWidth="1"/>
    <col min="50" max="50" width="14" customWidth="1"/>
    <col min="51" max="51" width="12.875" customWidth="1"/>
    <col min="52" max="52" width="13.375" customWidth="1"/>
    <col min="53" max="53" width="11.875" customWidth="1"/>
    <col min="54" max="54" width="14" customWidth="1"/>
    <col min="55" max="55" width="14.125" customWidth="1"/>
    <col min="56" max="56" width="12.75" customWidth="1"/>
    <col min="57" max="57" width="11.875" customWidth="1"/>
    <col min="58" max="58" width="14.25" customWidth="1"/>
    <col min="59" max="59" width="13.75" customWidth="1"/>
    <col min="60" max="60" width="12.75" customWidth="1"/>
    <col min="61" max="61" width="12.125" customWidth="1"/>
    <col min="62" max="62" width="13.75" customWidth="1"/>
    <col min="63" max="63" width="12.875" customWidth="1"/>
    <col min="64" max="64" width="13.625" customWidth="1"/>
    <col min="65" max="65" width="13" customWidth="1"/>
    <col min="66" max="66" width="14" customWidth="1"/>
    <col min="67" max="67" width="13.75" customWidth="1"/>
    <col min="68" max="68" width="13.375" customWidth="1"/>
    <col min="69" max="69" width="13.375" bestFit="1" customWidth="1"/>
    <col min="70" max="70" width="14.5" customWidth="1"/>
    <col min="71" max="71" width="12.875" customWidth="1"/>
    <col min="72" max="72" width="12.25" customWidth="1"/>
    <col min="73" max="73" width="13.375" bestFit="1" customWidth="1"/>
    <col min="74" max="74" width="14.5" customWidth="1"/>
    <col min="75" max="75" width="12.5" customWidth="1"/>
    <col min="76" max="76" width="11.75" customWidth="1"/>
    <col min="77" max="77" width="12.25" customWidth="1"/>
    <col min="78" max="78" width="14.625" customWidth="1"/>
    <col min="79" max="79" width="12.875" customWidth="1"/>
    <col min="80" max="80" width="12.25" customWidth="1"/>
    <col min="81" max="81" width="12.5" customWidth="1"/>
    <col min="82" max="82" width="14" customWidth="1"/>
    <col min="83" max="83" width="12.875" customWidth="1"/>
    <col min="84" max="84" width="11.5" customWidth="1"/>
    <col min="85" max="85" width="12.125" customWidth="1"/>
    <col min="86" max="86" width="13.75" customWidth="1"/>
    <col min="87" max="87" width="13" customWidth="1"/>
    <col min="88" max="88" width="11.75" customWidth="1"/>
    <col min="89" max="89" width="12.25" customWidth="1"/>
    <col min="90" max="90" width="13.875" customWidth="1"/>
    <col min="91" max="91" width="12.5" customWidth="1"/>
    <col min="92" max="92" width="11.25" customWidth="1"/>
    <col min="93" max="93" width="12.25" customWidth="1"/>
    <col min="94" max="94" width="13.625" customWidth="1"/>
    <col min="95" max="95" width="12.5" customWidth="1"/>
    <col min="96" max="96" width="11.75" customWidth="1"/>
    <col min="97" max="97" width="13.375" bestFit="1" customWidth="1"/>
    <col min="98" max="98" width="13.375" customWidth="1"/>
    <col min="99" max="99" width="15" customWidth="1"/>
    <col min="100" max="100" width="14.875" customWidth="1"/>
    <col min="101" max="101" width="13.375" customWidth="1"/>
    <col min="102" max="102" width="14" customWidth="1"/>
    <col min="103" max="103" width="13.125" customWidth="1"/>
    <col min="104" max="104" width="11.5" customWidth="1"/>
    <col min="105" max="105" width="12.625" customWidth="1"/>
    <col min="106" max="106" width="16.375" customWidth="1"/>
    <col min="107" max="107" width="14" customWidth="1"/>
    <col min="108" max="108" width="16.375" customWidth="1"/>
    <col min="109" max="109" width="15.625" customWidth="1"/>
    <col min="110" max="110" width="14" customWidth="1"/>
  </cols>
  <sheetData>
    <row r="1" spans="1:110" ht="29.25" customHeight="1" x14ac:dyDescent="0.25">
      <c r="AN1" s="102" t="s">
        <v>274</v>
      </c>
      <c r="AO1" s="102"/>
      <c r="BH1" s="102" t="s">
        <v>274</v>
      </c>
      <c r="BI1" s="102"/>
      <c r="CB1" s="102" t="s">
        <v>274</v>
      </c>
      <c r="CC1" s="102"/>
      <c r="CV1" s="102" t="s">
        <v>274</v>
      </c>
      <c r="CW1" s="102"/>
      <c r="DE1" s="102" t="s">
        <v>274</v>
      </c>
      <c r="DF1" s="102"/>
    </row>
    <row r="2" spans="1:110" ht="40.5" customHeight="1" x14ac:dyDescent="0.25">
      <c r="A2" s="103"/>
      <c r="B2" s="55" t="s">
        <v>275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104"/>
      <c r="V2" s="104"/>
      <c r="W2" s="55" t="s">
        <v>275</v>
      </c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104"/>
      <c r="AP2" s="104"/>
      <c r="AQ2" s="55" t="s">
        <v>275</v>
      </c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104"/>
      <c r="BJ2" s="83" t="s">
        <v>275</v>
      </c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 t="s">
        <v>275</v>
      </c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105"/>
      <c r="CX2" s="83" t="s">
        <v>275</v>
      </c>
      <c r="CY2" s="83"/>
      <c r="CZ2" s="83"/>
      <c r="DA2" s="83"/>
      <c r="DB2" s="83"/>
      <c r="DC2" s="83"/>
      <c r="DD2" s="83"/>
      <c r="DE2" s="83"/>
      <c r="DF2" s="105"/>
    </row>
    <row r="3" spans="1:110" ht="22.5" x14ac:dyDescent="0.3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</row>
    <row r="4" spans="1:110" x14ac:dyDescent="0.25">
      <c r="U4" t="s">
        <v>204</v>
      </c>
      <c r="AO4" t="s">
        <v>204</v>
      </c>
      <c r="BI4" t="s">
        <v>204</v>
      </c>
      <c r="CC4" s="107" t="s">
        <v>204</v>
      </c>
      <c r="CV4" s="108" t="s">
        <v>204</v>
      </c>
      <c r="CW4" s="108"/>
      <c r="DE4" s="108" t="s">
        <v>204</v>
      </c>
      <c r="DF4" s="108"/>
    </row>
    <row r="5" spans="1:110" ht="17.25" customHeight="1" x14ac:dyDescent="0.25">
      <c r="A5" s="61" t="s">
        <v>205</v>
      </c>
      <c r="B5" s="109" t="s">
        <v>276</v>
      </c>
      <c r="C5" s="109"/>
      <c r="D5" s="109"/>
      <c r="E5" s="109"/>
      <c r="F5" s="109" t="s">
        <v>207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 t="s">
        <v>207</v>
      </c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 t="s">
        <v>207</v>
      </c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 t="s">
        <v>207</v>
      </c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 t="s">
        <v>207</v>
      </c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 t="s">
        <v>207</v>
      </c>
      <c r="DC5" s="109"/>
      <c r="DD5" s="109"/>
      <c r="DE5" s="109"/>
      <c r="DF5" s="109"/>
    </row>
    <row r="6" spans="1:110" ht="169.5" customHeight="1" x14ac:dyDescent="0.25">
      <c r="A6" s="61"/>
      <c r="B6" s="109"/>
      <c r="C6" s="109"/>
      <c r="D6" s="109"/>
      <c r="E6" s="109"/>
      <c r="F6" s="110" t="s">
        <v>277</v>
      </c>
      <c r="G6" s="110"/>
      <c r="H6" s="110"/>
      <c r="I6" s="110"/>
      <c r="J6" s="110" t="s">
        <v>278</v>
      </c>
      <c r="K6" s="110"/>
      <c r="L6" s="110"/>
      <c r="M6" s="110"/>
      <c r="N6" s="110" t="s">
        <v>279</v>
      </c>
      <c r="O6" s="110"/>
      <c r="P6" s="110"/>
      <c r="Q6" s="110"/>
      <c r="R6" s="110" t="s">
        <v>280</v>
      </c>
      <c r="S6" s="110"/>
      <c r="T6" s="110"/>
      <c r="U6" s="110"/>
      <c r="V6" s="110" t="s">
        <v>281</v>
      </c>
      <c r="W6" s="110"/>
      <c r="X6" s="110"/>
      <c r="Y6" s="110"/>
      <c r="Z6" s="110" t="s">
        <v>282</v>
      </c>
      <c r="AA6" s="110"/>
      <c r="AB6" s="110"/>
      <c r="AC6" s="110"/>
      <c r="AD6" s="110" t="s">
        <v>283</v>
      </c>
      <c r="AE6" s="110"/>
      <c r="AF6" s="110"/>
      <c r="AG6" s="110"/>
      <c r="AH6" s="110" t="s">
        <v>284</v>
      </c>
      <c r="AI6" s="110"/>
      <c r="AJ6" s="110"/>
      <c r="AK6" s="110"/>
      <c r="AL6" s="110" t="s">
        <v>285</v>
      </c>
      <c r="AM6" s="110"/>
      <c r="AN6" s="110"/>
      <c r="AO6" s="110"/>
      <c r="AP6" s="110" t="s">
        <v>286</v>
      </c>
      <c r="AQ6" s="110"/>
      <c r="AR6" s="110"/>
      <c r="AS6" s="110"/>
      <c r="AT6" s="110" t="s">
        <v>287</v>
      </c>
      <c r="AU6" s="110"/>
      <c r="AV6" s="110"/>
      <c r="AW6" s="110"/>
      <c r="AX6" s="110" t="s">
        <v>288</v>
      </c>
      <c r="AY6" s="110"/>
      <c r="AZ6" s="110"/>
      <c r="BA6" s="110"/>
      <c r="BB6" s="110" t="s">
        <v>289</v>
      </c>
      <c r="BC6" s="110"/>
      <c r="BD6" s="110"/>
      <c r="BE6" s="110"/>
      <c r="BF6" s="110" t="s">
        <v>290</v>
      </c>
      <c r="BG6" s="110"/>
      <c r="BH6" s="110"/>
      <c r="BI6" s="110"/>
      <c r="BJ6" s="110" t="s">
        <v>291</v>
      </c>
      <c r="BK6" s="110"/>
      <c r="BL6" s="110"/>
      <c r="BM6" s="110"/>
      <c r="BN6" s="110" t="s">
        <v>292</v>
      </c>
      <c r="BO6" s="110"/>
      <c r="BP6" s="110"/>
      <c r="BQ6" s="110"/>
      <c r="BR6" s="110" t="s">
        <v>293</v>
      </c>
      <c r="BS6" s="110"/>
      <c r="BT6" s="110"/>
      <c r="BU6" s="110"/>
      <c r="BV6" s="110" t="s">
        <v>294</v>
      </c>
      <c r="BW6" s="110"/>
      <c r="BX6" s="110"/>
      <c r="BY6" s="110"/>
      <c r="BZ6" s="110" t="s">
        <v>295</v>
      </c>
      <c r="CA6" s="110"/>
      <c r="CB6" s="110"/>
      <c r="CC6" s="110"/>
      <c r="CD6" s="110" t="s">
        <v>296</v>
      </c>
      <c r="CE6" s="110"/>
      <c r="CF6" s="110"/>
      <c r="CG6" s="110"/>
      <c r="CH6" s="110" t="s">
        <v>297</v>
      </c>
      <c r="CI6" s="110"/>
      <c r="CJ6" s="110"/>
      <c r="CK6" s="110"/>
      <c r="CL6" s="110" t="s">
        <v>298</v>
      </c>
      <c r="CM6" s="110"/>
      <c r="CN6" s="110"/>
      <c r="CO6" s="110"/>
      <c r="CP6" s="110" t="s">
        <v>299</v>
      </c>
      <c r="CQ6" s="110"/>
      <c r="CR6" s="110"/>
      <c r="CS6" s="110"/>
      <c r="CT6" s="110" t="s">
        <v>300</v>
      </c>
      <c r="CU6" s="110"/>
      <c r="CV6" s="110"/>
      <c r="CW6" s="110"/>
      <c r="CX6" s="110" t="s">
        <v>301</v>
      </c>
      <c r="CY6" s="110"/>
      <c r="CZ6" s="110"/>
      <c r="DA6" s="110"/>
      <c r="DB6" s="110" t="s">
        <v>302</v>
      </c>
      <c r="DC6" s="110"/>
      <c r="DD6" s="110"/>
      <c r="DE6" s="110"/>
      <c r="DF6" s="110"/>
    </row>
    <row r="7" spans="1:110" ht="63" x14ac:dyDescent="0.25">
      <c r="A7" s="61"/>
      <c r="B7" s="67" t="s">
        <v>212</v>
      </c>
      <c r="C7" s="67" t="s">
        <v>303</v>
      </c>
      <c r="D7" s="67" t="s">
        <v>214</v>
      </c>
      <c r="E7" s="67" t="s">
        <v>215</v>
      </c>
      <c r="F7" s="111" t="s">
        <v>212</v>
      </c>
      <c r="G7" s="111" t="s">
        <v>216</v>
      </c>
      <c r="H7" s="111" t="s">
        <v>214</v>
      </c>
      <c r="I7" s="111" t="s">
        <v>215</v>
      </c>
      <c r="J7" s="111" t="s">
        <v>212</v>
      </c>
      <c r="K7" s="111" t="s">
        <v>216</v>
      </c>
      <c r="L7" s="111" t="s">
        <v>214</v>
      </c>
      <c r="M7" s="111" t="s">
        <v>215</v>
      </c>
      <c r="N7" s="111" t="s">
        <v>212</v>
      </c>
      <c r="O7" s="111" t="s">
        <v>216</v>
      </c>
      <c r="P7" s="111" t="s">
        <v>214</v>
      </c>
      <c r="Q7" s="111" t="s">
        <v>215</v>
      </c>
      <c r="R7" s="111" t="s">
        <v>212</v>
      </c>
      <c r="S7" s="111" t="s">
        <v>216</v>
      </c>
      <c r="T7" s="111" t="s">
        <v>214</v>
      </c>
      <c r="U7" s="111" t="s">
        <v>215</v>
      </c>
      <c r="V7" s="111" t="s">
        <v>212</v>
      </c>
      <c r="W7" s="111" t="s">
        <v>216</v>
      </c>
      <c r="X7" s="111" t="s">
        <v>214</v>
      </c>
      <c r="Y7" s="111" t="s">
        <v>215</v>
      </c>
      <c r="Z7" s="111" t="s">
        <v>212</v>
      </c>
      <c r="AA7" s="111" t="s">
        <v>216</v>
      </c>
      <c r="AB7" s="111" t="s">
        <v>214</v>
      </c>
      <c r="AC7" s="111" t="s">
        <v>215</v>
      </c>
      <c r="AD7" s="111" t="s">
        <v>212</v>
      </c>
      <c r="AE7" s="111" t="s">
        <v>216</v>
      </c>
      <c r="AF7" s="111" t="s">
        <v>214</v>
      </c>
      <c r="AG7" s="111" t="s">
        <v>215</v>
      </c>
      <c r="AH7" s="111" t="s">
        <v>212</v>
      </c>
      <c r="AI7" s="111" t="s">
        <v>216</v>
      </c>
      <c r="AJ7" s="111" t="s">
        <v>214</v>
      </c>
      <c r="AK7" s="111" t="s">
        <v>215</v>
      </c>
      <c r="AL7" s="111" t="s">
        <v>212</v>
      </c>
      <c r="AM7" s="111" t="s">
        <v>216</v>
      </c>
      <c r="AN7" s="111" t="s">
        <v>214</v>
      </c>
      <c r="AO7" s="111" t="s">
        <v>215</v>
      </c>
      <c r="AP7" s="111" t="s">
        <v>212</v>
      </c>
      <c r="AQ7" s="111" t="s">
        <v>216</v>
      </c>
      <c r="AR7" s="111" t="s">
        <v>214</v>
      </c>
      <c r="AS7" s="111" t="s">
        <v>215</v>
      </c>
      <c r="AT7" s="111" t="s">
        <v>212</v>
      </c>
      <c r="AU7" s="111" t="s">
        <v>216</v>
      </c>
      <c r="AV7" s="111" t="s">
        <v>214</v>
      </c>
      <c r="AW7" s="111" t="s">
        <v>215</v>
      </c>
      <c r="AX7" s="111" t="s">
        <v>212</v>
      </c>
      <c r="AY7" s="111" t="s">
        <v>216</v>
      </c>
      <c r="AZ7" s="111" t="s">
        <v>214</v>
      </c>
      <c r="BA7" s="111" t="s">
        <v>215</v>
      </c>
      <c r="BB7" s="111" t="s">
        <v>212</v>
      </c>
      <c r="BC7" s="111" t="s">
        <v>216</v>
      </c>
      <c r="BD7" s="111" t="s">
        <v>214</v>
      </c>
      <c r="BE7" s="111" t="s">
        <v>215</v>
      </c>
      <c r="BF7" s="111" t="s">
        <v>212</v>
      </c>
      <c r="BG7" s="111" t="s">
        <v>216</v>
      </c>
      <c r="BH7" s="111" t="s">
        <v>214</v>
      </c>
      <c r="BI7" s="111" t="s">
        <v>215</v>
      </c>
      <c r="BJ7" s="111" t="s">
        <v>212</v>
      </c>
      <c r="BK7" s="111" t="s">
        <v>216</v>
      </c>
      <c r="BL7" s="111" t="s">
        <v>214</v>
      </c>
      <c r="BM7" s="111" t="s">
        <v>215</v>
      </c>
      <c r="BN7" s="111" t="s">
        <v>212</v>
      </c>
      <c r="BO7" s="111" t="s">
        <v>216</v>
      </c>
      <c r="BP7" s="111" t="s">
        <v>214</v>
      </c>
      <c r="BQ7" s="111" t="s">
        <v>215</v>
      </c>
      <c r="BR7" s="111" t="s">
        <v>212</v>
      </c>
      <c r="BS7" s="111" t="s">
        <v>216</v>
      </c>
      <c r="BT7" s="111" t="s">
        <v>214</v>
      </c>
      <c r="BU7" s="111" t="s">
        <v>215</v>
      </c>
      <c r="BV7" s="111" t="s">
        <v>212</v>
      </c>
      <c r="BW7" s="111" t="s">
        <v>216</v>
      </c>
      <c r="BX7" s="111" t="s">
        <v>214</v>
      </c>
      <c r="BY7" s="111" t="s">
        <v>215</v>
      </c>
      <c r="BZ7" s="111" t="s">
        <v>212</v>
      </c>
      <c r="CA7" s="111" t="s">
        <v>216</v>
      </c>
      <c r="CB7" s="111" t="s">
        <v>214</v>
      </c>
      <c r="CC7" s="111" t="s">
        <v>215</v>
      </c>
      <c r="CD7" s="111" t="s">
        <v>212</v>
      </c>
      <c r="CE7" s="111" t="s">
        <v>216</v>
      </c>
      <c r="CF7" s="111" t="s">
        <v>214</v>
      </c>
      <c r="CG7" s="111" t="s">
        <v>215</v>
      </c>
      <c r="CH7" s="111" t="s">
        <v>212</v>
      </c>
      <c r="CI7" s="111" t="s">
        <v>216</v>
      </c>
      <c r="CJ7" s="111" t="s">
        <v>214</v>
      </c>
      <c r="CK7" s="111" t="s">
        <v>215</v>
      </c>
      <c r="CL7" s="111" t="s">
        <v>212</v>
      </c>
      <c r="CM7" s="111" t="s">
        <v>216</v>
      </c>
      <c r="CN7" s="111" t="s">
        <v>214</v>
      </c>
      <c r="CO7" s="111" t="s">
        <v>215</v>
      </c>
      <c r="CP7" s="111" t="s">
        <v>212</v>
      </c>
      <c r="CQ7" s="111" t="s">
        <v>216</v>
      </c>
      <c r="CR7" s="111" t="s">
        <v>214</v>
      </c>
      <c r="CS7" s="111" t="s">
        <v>215</v>
      </c>
      <c r="CT7" s="111" t="s">
        <v>212</v>
      </c>
      <c r="CU7" s="111" t="s">
        <v>216</v>
      </c>
      <c r="CV7" s="111" t="s">
        <v>214</v>
      </c>
      <c r="CW7" s="111" t="s">
        <v>215</v>
      </c>
      <c r="CX7" s="111" t="s">
        <v>212</v>
      </c>
      <c r="CY7" s="111" t="s">
        <v>304</v>
      </c>
      <c r="CZ7" s="111" t="s">
        <v>214</v>
      </c>
      <c r="DA7" s="111" t="s">
        <v>215</v>
      </c>
      <c r="DB7" s="111" t="s">
        <v>212</v>
      </c>
      <c r="DC7" s="111" t="s">
        <v>216</v>
      </c>
      <c r="DD7" s="111" t="s">
        <v>304</v>
      </c>
      <c r="DE7" s="111" t="s">
        <v>214</v>
      </c>
      <c r="DF7" s="111" t="s">
        <v>215</v>
      </c>
    </row>
    <row r="8" spans="1:110" ht="31.5" x14ac:dyDescent="0.25">
      <c r="A8" s="112" t="s">
        <v>217</v>
      </c>
      <c r="B8" s="113">
        <f t="shared" ref="B8:D8" si="0">SUM(B9:B46)</f>
        <v>4860</v>
      </c>
      <c r="C8" s="113">
        <f t="shared" si="0"/>
        <v>3420362.9504000004</v>
      </c>
      <c r="D8" s="113">
        <f t="shared" si="0"/>
        <v>3310218.9356200006</v>
      </c>
      <c r="E8" s="113">
        <f>D8/C8%</f>
        <v>96.779756523584169</v>
      </c>
      <c r="F8" s="113">
        <f t="shared" ref="F8:H8" si="1">SUM(F9:F46)</f>
        <v>4860</v>
      </c>
      <c r="G8" s="113">
        <f t="shared" si="1"/>
        <v>4860</v>
      </c>
      <c r="H8" s="113">
        <f t="shared" si="1"/>
        <v>4860</v>
      </c>
      <c r="I8" s="113">
        <f>H8/G8%</f>
        <v>100</v>
      </c>
      <c r="J8" s="113">
        <f t="shared" ref="J8:L8" si="2">SUM(J9:J46)</f>
        <v>0</v>
      </c>
      <c r="K8" s="113">
        <f t="shared" si="2"/>
        <v>16621.2</v>
      </c>
      <c r="L8" s="113">
        <f t="shared" si="2"/>
        <v>16508.507020000001</v>
      </c>
      <c r="M8" s="113">
        <f>L8/K8%</f>
        <v>99.321992515582508</v>
      </c>
      <c r="N8" s="113">
        <f t="shared" ref="N8:P8" si="3">SUM(N9:N46)</f>
        <v>0</v>
      </c>
      <c r="O8" s="113">
        <f t="shared" si="3"/>
        <v>11858.5</v>
      </c>
      <c r="P8" s="113">
        <f t="shared" si="3"/>
        <v>11302.91129</v>
      </c>
      <c r="Q8" s="113">
        <f>P8/O8%</f>
        <v>95.314848336636175</v>
      </c>
      <c r="R8" s="113">
        <f t="shared" ref="R8:T8" si="4">SUM(R9:R46)</f>
        <v>0</v>
      </c>
      <c r="S8" s="113">
        <f t="shared" si="4"/>
        <v>594683.89173000003</v>
      </c>
      <c r="T8" s="113">
        <f t="shared" si="4"/>
        <v>592265.87275999994</v>
      </c>
      <c r="U8" s="113">
        <f>T8/S8%</f>
        <v>99.59339423790918</v>
      </c>
      <c r="V8" s="113">
        <f t="shared" ref="V8:X8" si="5">SUM(V9:V46)</f>
        <v>0</v>
      </c>
      <c r="W8" s="113">
        <f t="shared" si="5"/>
        <v>15690</v>
      </c>
      <c r="X8" s="113">
        <f t="shared" si="5"/>
        <v>15690</v>
      </c>
      <c r="Y8" s="113">
        <f>X8/W8%</f>
        <v>100</v>
      </c>
      <c r="Z8" s="113">
        <f t="shared" ref="Z8:AB8" si="6">SUM(Z9:Z46)</f>
        <v>0</v>
      </c>
      <c r="AA8" s="113">
        <f t="shared" si="6"/>
        <v>23032</v>
      </c>
      <c r="AB8" s="113">
        <f t="shared" si="6"/>
        <v>23032</v>
      </c>
      <c r="AC8" s="113">
        <f>AB8/AA8%</f>
        <v>100</v>
      </c>
      <c r="AD8" s="113">
        <f t="shared" ref="AD8:AF8" si="7">SUM(AD9:AD46)</f>
        <v>0</v>
      </c>
      <c r="AE8" s="113">
        <f t="shared" si="7"/>
        <v>7405</v>
      </c>
      <c r="AF8" s="113">
        <f t="shared" si="7"/>
        <v>7405</v>
      </c>
      <c r="AG8" s="113">
        <f>AF8/AE8%</f>
        <v>100</v>
      </c>
      <c r="AH8" s="113">
        <f t="shared" ref="AH8:AJ8" si="8">SUM(AH9:AH46)</f>
        <v>0</v>
      </c>
      <c r="AI8" s="113">
        <f t="shared" si="8"/>
        <v>0</v>
      </c>
      <c r="AJ8" s="113">
        <f t="shared" si="8"/>
        <v>0</v>
      </c>
      <c r="AK8" s="113" t="e">
        <f>AJ8/AI8%</f>
        <v>#DIV/0!</v>
      </c>
      <c r="AL8" s="113">
        <f t="shared" ref="AL8:AN8" si="9">SUM(AL9:AL46)</f>
        <v>0</v>
      </c>
      <c r="AM8" s="113">
        <f t="shared" si="9"/>
        <v>49042</v>
      </c>
      <c r="AN8" s="113">
        <f t="shared" si="9"/>
        <v>49042</v>
      </c>
      <c r="AO8" s="113">
        <f>AN8/AM8%</f>
        <v>100</v>
      </c>
      <c r="AP8" s="113">
        <f t="shared" ref="AP8:AR8" si="10">SUM(AP9:AP46)</f>
        <v>0</v>
      </c>
      <c r="AQ8" s="113">
        <f t="shared" si="10"/>
        <v>382036.89999999985</v>
      </c>
      <c r="AR8" s="113">
        <f t="shared" si="10"/>
        <v>380074.66162999993</v>
      </c>
      <c r="AS8" s="113">
        <f>AR8/AQ8%</f>
        <v>99.486374648626892</v>
      </c>
      <c r="AT8" s="113">
        <f t="shared" ref="AT8:AV8" si="11">SUM(AT9:AT46)</f>
        <v>0</v>
      </c>
      <c r="AU8" s="113">
        <f t="shared" si="11"/>
        <v>0</v>
      </c>
      <c r="AV8" s="113">
        <f t="shared" si="11"/>
        <v>0</v>
      </c>
      <c r="AW8" s="113" t="s">
        <v>252</v>
      </c>
      <c r="AX8" s="113">
        <f t="shared" ref="AX8:AZ8" si="12">SUM(AX9:AX46)</f>
        <v>0</v>
      </c>
      <c r="AY8" s="113">
        <f t="shared" si="12"/>
        <v>269630</v>
      </c>
      <c r="AZ8" s="113">
        <f t="shared" si="12"/>
        <v>269630</v>
      </c>
      <c r="BA8" s="113">
        <f>AZ8/AY8%</f>
        <v>100</v>
      </c>
      <c r="BB8" s="113">
        <f t="shared" ref="BB8:BD8" si="13">SUM(BB9:BB46)</f>
        <v>0</v>
      </c>
      <c r="BC8" s="113">
        <f t="shared" si="13"/>
        <v>258634.60000000003</v>
      </c>
      <c r="BD8" s="113">
        <f t="shared" si="13"/>
        <v>244783.85112999997</v>
      </c>
      <c r="BE8" s="113">
        <f>BD8/BC8%</f>
        <v>94.644665149210482</v>
      </c>
      <c r="BF8" s="113">
        <f t="shared" ref="BF8:BH8" si="14">SUM(BF9:BF46)</f>
        <v>0</v>
      </c>
      <c r="BG8" s="113">
        <f t="shared" si="14"/>
        <v>255654.19999999998</v>
      </c>
      <c r="BH8" s="113">
        <f t="shared" si="14"/>
        <v>175859.77710000001</v>
      </c>
      <c r="BI8" s="113">
        <f>BH8/BG8%</f>
        <v>68.788143163695338</v>
      </c>
      <c r="BJ8" s="113">
        <f t="shared" ref="BJ8:BL8" si="15">SUM(BJ9:BJ46)</f>
        <v>0</v>
      </c>
      <c r="BK8" s="113">
        <f t="shared" si="15"/>
        <v>0</v>
      </c>
      <c r="BL8" s="113">
        <f t="shared" si="15"/>
        <v>0</v>
      </c>
      <c r="BM8" s="113" t="s">
        <v>252</v>
      </c>
      <c r="BN8" s="113">
        <f t="shared" ref="BN8:BP8" si="16">SUM(BN9:BN46)</f>
        <v>0</v>
      </c>
      <c r="BO8" s="113">
        <f t="shared" si="16"/>
        <v>196101.90000000002</v>
      </c>
      <c r="BP8" s="113">
        <f t="shared" si="16"/>
        <v>190490.89840000001</v>
      </c>
      <c r="BQ8" s="113">
        <f>BP8/BO8%</f>
        <v>97.138731649208893</v>
      </c>
      <c r="BR8" s="113">
        <f t="shared" ref="BR8:BT8" si="17">SUM(BR9:BR46)</f>
        <v>0</v>
      </c>
      <c r="BS8" s="113">
        <f t="shared" si="17"/>
        <v>17092.919999999998</v>
      </c>
      <c r="BT8" s="113">
        <f t="shared" si="17"/>
        <v>17092.919999999998</v>
      </c>
      <c r="BU8" s="113">
        <f>BT8/BS8%</f>
        <v>100</v>
      </c>
      <c r="BV8" s="113">
        <f t="shared" ref="BV8:BX8" si="18">SUM(BV9:BV46)</f>
        <v>0</v>
      </c>
      <c r="BW8" s="113">
        <f t="shared" si="18"/>
        <v>54435.732299999996</v>
      </c>
      <c r="BX8" s="113">
        <f t="shared" si="18"/>
        <v>51434.005810000002</v>
      </c>
      <c r="BY8" s="113">
        <f>BX8/BW8%</f>
        <v>94.485742428415918</v>
      </c>
      <c r="BZ8" s="113">
        <f t="shared" ref="BZ8:CB8" si="19">SUM(BZ9:BZ46)</f>
        <v>0</v>
      </c>
      <c r="CA8" s="113">
        <f t="shared" si="19"/>
        <v>1462.0999999999997</v>
      </c>
      <c r="CB8" s="113">
        <f t="shared" si="19"/>
        <v>1462.0999999999997</v>
      </c>
      <c r="CC8" s="113">
        <f>CB8/CA8%</f>
        <v>100</v>
      </c>
      <c r="CD8" s="113">
        <f t="shared" ref="CD8:CF8" si="20">SUM(CD9:CD46)</f>
        <v>0</v>
      </c>
      <c r="CE8" s="113">
        <f t="shared" si="20"/>
        <v>2500</v>
      </c>
      <c r="CF8" s="113">
        <f t="shared" si="20"/>
        <v>2500</v>
      </c>
      <c r="CG8" s="113">
        <f>CF8/CE8%</f>
        <v>100</v>
      </c>
      <c r="CH8" s="113">
        <f t="shared" ref="CH8:CJ8" si="21">SUM(CH9:CH46)</f>
        <v>0</v>
      </c>
      <c r="CI8" s="113">
        <f t="shared" si="21"/>
        <v>3755.3999999999978</v>
      </c>
      <c r="CJ8" s="113">
        <f t="shared" si="21"/>
        <v>3755.3999999999978</v>
      </c>
      <c r="CK8" s="113">
        <f>CJ8/CI8%</f>
        <v>100</v>
      </c>
      <c r="CL8" s="113">
        <f t="shared" ref="CL8:CN8" si="22">SUM(CL9:CL46)</f>
        <v>0</v>
      </c>
      <c r="CM8" s="113">
        <f t="shared" si="22"/>
        <v>1100</v>
      </c>
      <c r="CN8" s="113">
        <f t="shared" si="22"/>
        <v>1100</v>
      </c>
      <c r="CO8" s="113">
        <f>CN8/CM8%</f>
        <v>100</v>
      </c>
      <c r="CP8" s="113">
        <f t="shared" ref="CP8:CR8" si="23">SUM(CP9:CP46)</f>
        <v>0</v>
      </c>
      <c r="CQ8" s="113">
        <f t="shared" si="23"/>
        <v>8675</v>
      </c>
      <c r="CR8" s="113">
        <f t="shared" si="23"/>
        <v>8675</v>
      </c>
      <c r="CS8" s="113">
        <f>CR8/CQ8%</f>
        <v>100</v>
      </c>
      <c r="CT8" s="113"/>
      <c r="CU8" s="113">
        <f>SUM(CU9:CU46)</f>
        <v>1225570.7</v>
      </c>
      <c r="CV8" s="113">
        <f t="shared" ref="CV8" si="24">SUM(CV9:CV46)</f>
        <v>1225570.7</v>
      </c>
      <c r="CW8" s="113">
        <f>CV8/CU8%</f>
        <v>100</v>
      </c>
      <c r="CX8" s="113">
        <f t="shared" ref="CX8:CZ8" si="25">SUM(CX9:CX46)</f>
        <v>0</v>
      </c>
      <c r="CY8" s="113">
        <f t="shared" si="25"/>
        <v>587</v>
      </c>
      <c r="CZ8" s="113">
        <f t="shared" si="25"/>
        <v>587</v>
      </c>
      <c r="DA8" s="113">
        <f>CZ8/CY8%</f>
        <v>100</v>
      </c>
      <c r="DB8" s="113">
        <f t="shared" ref="DB8" si="26">SUM(DB9:DB46)</f>
        <v>0</v>
      </c>
      <c r="DC8" s="113"/>
      <c r="DD8" s="113">
        <f t="shared" ref="DD8:DE8" si="27">SUM(DD9:DD46)</f>
        <v>19933.906369999993</v>
      </c>
      <c r="DE8" s="113">
        <f t="shared" si="27"/>
        <v>17096.330480000001</v>
      </c>
      <c r="DF8" s="113">
        <f>DE8/DD8%</f>
        <v>85.765078668822937</v>
      </c>
    </row>
    <row r="9" spans="1:110" ht="18" customHeight="1" x14ac:dyDescent="0.25">
      <c r="A9" s="72" t="s">
        <v>218</v>
      </c>
      <c r="B9" s="114">
        <f t="shared" ref="B9:B46" si="28">F9+J9+N9+R9+V9+Z9+AD9+AH9+AL9+AP9+AT9+AX9+BB9+BF9+BJ9+BN9+BR9+BV9+BZ9+CD9+CH9+CL9+CP9+CT9+CX9+DB9</f>
        <v>0</v>
      </c>
      <c r="C9" s="94">
        <f t="shared" ref="C9:D46" si="29">G9+K9+O9+S9+W9+AA9+AE9+AI9+AM9+AQ9+AU9+AY9+BC9+BG9+BK9+BO9+BS9+BW9+CA9+CE9+CI9+CM9+CQ9+CU9+CY9+DD9</f>
        <v>40740.593000000001</v>
      </c>
      <c r="D9" s="94">
        <f t="shared" si="29"/>
        <v>40317.670409999999</v>
      </c>
      <c r="E9" s="94">
        <f>D9/C9%</f>
        <v>98.961913514611823</v>
      </c>
      <c r="F9" s="95">
        <v>0</v>
      </c>
      <c r="G9" s="95">
        <v>0</v>
      </c>
      <c r="H9" s="95">
        <v>0</v>
      </c>
      <c r="I9" s="94"/>
      <c r="J9" s="95">
        <v>0</v>
      </c>
      <c r="K9" s="95">
        <v>85</v>
      </c>
      <c r="L9" s="95">
        <v>85</v>
      </c>
      <c r="M9" s="94">
        <f>L9/K9%</f>
        <v>100</v>
      </c>
      <c r="N9" s="95">
        <v>0</v>
      </c>
      <c r="O9" s="95">
        <v>0</v>
      </c>
      <c r="P9" s="95">
        <v>0</v>
      </c>
      <c r="Q9" s="94"/>
      <c r="R9" s="95">
        <v>0</v>
      </c>
      <c r="S9" s="95">
        <v>0</v>
      </c>
      <c r="T9" s="95">
        <v>0</v>
      </c>
      <c r="U9" s="94"/>
      <c r="V9" s="95">
        <v>0</v>
      </c>
      <c r="W9" s="95">
        <v>0</v>
      </c>
      <c r="X9" s="95">
        <v>0</v>
      </c>
      <c r="Y9" s="94"/>
      <c r="Z9" s="95">
        <v>0</v>
      </c>
      <c r="AA9" s="95">
        <v>0</v>
      </c>
      <c r="AB9" s="95">
        <v>0</v>
      </c>
      <c r="AC9" s="94"/>
      <c r="AD9" s="95">
        <v>0</v>
      </c>
      <c r="AE9" s="95">
        <v>0</v>
      </c>
      <c r="AF9" s="95">
        <v>0</v>
      </c>
      <c r="AG9" s="94"/>
      <c r="AH9" s="95">
        <v>0</v>
      </c>
      <c r="AI9" s="95">
        <v>0</v>
      </c>
      <c r="AJ9" s="95">
        <v>0</v>
      </c>
      <c r="AK9" s="94"/>
      <c r="AL9" s="95">
        <v>0</v>
      </c>
      <c r="AM9" s="95">
        <v>2300</v>
      </c>
      <c r="AN9" s="95">
        <v>2300</v>
      </c>
      <c r="AO9" s="94">
        <f>AN9/AM9%</f>
        <v>100</v>
      </c>
      <c r="AP9" s="95">
        <v>0</v>
      </c>
      <c r="AQ9" s="95">
        <v>9644</v>
      </c>
      <c r="AR9" s="95">
        <v>9221.0774099999999</v>
      </c>
      <c r="AS9" s="94">
        <f>AR9/AQ9%</f>
        <v>95.614655848195767</v>
      </c>
      <c r="AT9" s="95">
        <v>0</v>
      </c>
      <c r="AU9" s="95">
        <v>0</v>
      </c>
      <c r="AV9" s="95">
        <v>0</v>
      </c>
      <c r="AW9" s="94"/>
      <c r="AX9" s="95">
        <v>0</v>
      </c>
      <c r="AY9" s="95">
        <v>0</v>
      </c>
      <c r="AZ9" s="95">
        <v>0</v>
      </c>
      <c r="BA9" s="94"/>
      <c r="BB9" s="95">
        <v>0</v>
      </c>
      <c r="BC9" s="95">
        <v>10500.6</v>
      </c>
      <c r="BD9" s="95">
        <v>10500.6</v>
      </c>
      <c r="BE9" s="94">
        <f>BD9/BC9%</f>
        <v>100</v>
      </c>
      <c r="BF9" s="95">
        <v>0</v>
      </c>
      <c r="BG9" s="95">
        <v>0</v>
      </c>
      <c r="BH9" s="95">
        <v>0</v>
      </c>
      <c r="BI9" s="94"/>
      <c r="BJ9" s="95">
        <v>0</v>
      </c>
      <c r="BK9" s="95">
        <v>0</v>
      </c>
      <c r="BL9" s="95">
        <v>0</v>
      </c>
      <c r="BM9" s="94"/>
      <c r="BN9" s="95">
        <v>0</v>
      </c>
      <c r="BO9" s="95">
        <v>0</v>
      </c>
      <c r="BP9" s="95">
        <v>0</v>
      </c>
      <c r="BQ9" s="94"/>
      <c r="BR9" s="95">
        <v>0</v>
      </c>
      <c r="BS9" s="95">
        <v>0</v>
      </c>
      <c r="BT9" s="95">
        <v>0</v>
      </c>
      <c r="BU9" s="94"/>
      <c r="BV9" s="95">
        <v>0</v>
      </c>
      <c r="BW9" s="95">
        <v>0</v>
      </c>
      <c r="BX9" s="95">
        <v>0</v>
      </c>
      <c r="BY9" s="94"/>
      <c r="BZ9" s="95">
        <v>0</v>
      </c>
      <c r="CA9" s="95">
        <v>14.2</v>
      </c>
      <c r="CB9" s="95">
        <v>14.2</v>
      </c>
      <c r="CC9" s="94">
        <f>CB9/CA9%</f>
        <v>100</v>
      </c>
      <c r="CD9" s="95">
        <v>0</v>
      </c>
      <c r="CE9" s="95">
        <v>0</v>
      </c>
      <c r="CF9" s="95">
        <v>0</v>
      </c>
      <c r="CG9" s="94"/>
      <c r="CH9" s="95">
        <v>0</v>
      </c>
      <c r="CI9" s="95">
        <v>0</v>
      </c>
      <c r="CJ9" s="95">
        <v>0</v>
      </c>
      <c r="CK9" s="94"/>
      <c r="CL9" s="95">
        <v>0</v>
      </c>
      <c r="CM9" s="95">
        <v>0</v>
      </c>
      <c r="CN9" s="95">
        <v>0</v>
      </c>
      <c r="CO9" s="94"/>
      <c r="CP9" s="95">
        <v>0</v>
      </c>
      <c r="CQ9" s="95">
        <v>0</v>
      </c>
      <c r="CR9" s="95">
        <v>0</v>
      </c>
      <c r="CS9" s="94"/>
      <c r="CT9" s="95">
        <v>0</v>
      </c>
      <c r="CU9" s="95">
        <v>17840.7</v>
      </c>
      <c r="CV9" s="95">
        <v>17840.7</v>
      </c>
      <c r="CW9" s="94">
        <f>CV9/CU9%</f>
        <v>100</v>
      </c>
      <c r="CX9" s="95">
        <v>0</v>
      </c>
      <c r="CY9" s="95">
        <v>0</v>
      </c>
      <c r="CZ9" s="95">
        <v>0</v>
      </c>
      <c r="DA9" s="94"/>
      <c r="DB9" s="95">
        <v>0</v>
      </c>
      <c r="DC9" s="95"/>
      <c r="DD9" s="95">
        <v>356.09300000000002</v>
      </c>
      <c r="DE9" s="95">
        <v>356.09300000000002</v>
      </c>
      <c r="DF9" s="94">
        <f>DE9/DD9%</f>
        <v>100</v>
      </c>
    </row>
    <row r="10" spans="1:110" x14ac:dyDescent="0.25">
      <c r="A10" s="72" t="s">
        <v>219</v>
      </c>
      <c r="B10" s="114">
        <f t="shared" si="28"/>
        <v>0</v>
      </c>
      <c r="C10" s="94">
        <f t="shared" si="29"/>
        <v>17299.356919999998</v>
      </c>
      <c r="D10" s="94">
        <f t="shared" si="29"/>
        <v>16593.803639999998</v>
      </c>
      <c r="E10" s="94">
        <f t="shared" ref="E10:E46" si="30">D10/C10%</f>
        <v>95.921505734214307</v>
      </c>
      <c r="F10" s="95">
        <v>0</v>
      </c>
      <c r="G10" s="95">
        <v>0</v>
      </c>
      <c r="H10" s="95">
        <v>0</v>
      </c>
      <c r="I10" s="94"/>
      <c r="J10" s="95">
        <v>0</v>
      </c>
      <c r="K10" s="95">
        <v>0</v>
      </c>
      <c r="L10" s="95">
        <v>0</v>
      </c>
      <c r="M10" s="94"/>
      <c r="N10" s="95">
        <v>0</v>
      </c>
      <c r="O10" s="95">
        <v>0</v>
      </c>
      <c r="P10" s="95">
        <v>0</v>
      </c>
      <c r="Q10" s="94"/>
      <c r="R10" s="95">
        <v>0</v>
      </c>
      <c r="S10" s="95">
        <v>0</v>
      </c>
      <c r="T10" s="95">
        <v>0</v>
      </c>
      <c r="U10" s="94"/>
      <c r="V10" s="95">
        <v>0</v>
      </c>
      <c r="W10" s="95">
        <v>0</v>
      </c>
      <c r="X10" s="95">
        <v>0</v>
      </c>
      <c r="Y10" s="94"/>
      <c r="Z10" s="95">
        <v>0</v>
      </c>
      <c r="AA10" s="95">
        <v>1300</v>
      </c>
      <c r="AB10" s="95">
        <v>1300</v>
      </c>
      <c r="AC10" s="94">
        <f>AB10/AA10%</f>
        <v>100</v>
      </c>
      <c r="AD10" s="95">
        <v>0</v>
      </c>
      <c r="AE10" s="95">
        <v>0</v>
      </c>
      <c r="AF10" s="95">
        <v>0</v>
      </c>
      <c r="AG10" s="94"/>
      <c r="AH10" s="95">
        <v>0</v>
      </c>
      <c r="AI10" s="95">
        <v>0</v>
      </c>
      <c r="AJ10" s="95">
        <v>0</v>
      </c>
      <c r="AK10" s="94"/>
      <c r="AL10" s="95">
        <v>0</v>
      </c>
      <c r="AM10" s="95">
        <v>0</v>
      </c>
      <c r="AN10" s="95">
        <v>0</v>
      </c>
      <c r="AO10" s="94"/>
      <c r="AP10" s="95">
        <v>0</v>
      </c>
      <c r="AQ10" s="95">
        <v>6139.4</v>
      </c>
      <c r="AR10" s="95">
        <v>6088.1766799999996</v>
      </c>
      <c r="AS10" s="94">
        <f t="shared" ref="AS10:AS46" si="31">AR10/AQ10%</f>
        <v>99.165662442583965</v>
      </c>
      <c r="AT10" s="95">
        <v>0</v>
      </c>
      <c r="AU10" s="95">
        <v>0</v>
      </c>
      <c r="AV10" s="95">
        <v>0</v>
      </c>
      <c r="AW10" s="94"/>
      <c r="AX10" s="95">
        <v>0</v>
      </c>
      <c r="AY10" s="95">
        <v>0</v>
      </c>
      <c r="AZ10" s="95">
        <v>0</v>
      </c>
      <c r="BA10" s="94"/>
      <c r="BB10" s="95">
        <v>0</v>
      </c>
      <c r="BC10" s="95">
        <v>7164.2</v>
      </c>
      <c r="BD10" s="95">
        <v>6509.8700399999998</v>
      </c>
      <c r="BE10" s="94">
        <f t="shared" ref="BE10:BE46" si="32">BD10/BC10%</f>
        <v>90.866670947209741</v>
      </c>
      <c r="BF10" s="95">
        <v>0</v>
      </c>
      <c r="BG10" s="95">
        <v>0</v>
      </c>
      <c r="BH10" s="95">
        <v>0</v>
      </c>
      <c r="BI10" s="94"/>
      <c r="BJ10" s="95">
        <v>0</v>
      </c>
      <c r="BK10" s="95">
        <v>0</v>
      </c>
      <c r="BL10" s="95">
        <v>0</v>
      </c>
      <c r="BM10" s="94"/>
      <c r="BN10" s="95">
        <v>0</v>
      </c>
      <c r="BO10" s="95">
        <v>0</v>
      </c>
      <c r="BP10" s="95">
        <v>0</v>
      </c>
      <c r="BQ10" s="94"/>
      <c r="BR10" s="95">
        <v>0</v>
      </c>
      <c r="BS10" s="95">
        <v>720.55691999999999</v>
      </c>
      <c r="BT10" s="95">
        <v>720.55691999999999</v>
      </c>
      <c r="BU10" s="94">
        <f>BT10/BS10%</f>
        <v>100</v>
      </c>
      <c r="BV10" s="95">
        <v>0</v>
      </c>
      <c r="BW10" s="95">
        <v>0</v>
      </c>
      <c r="BX10" s="95">
        <v>0</v>
      </c>
      <c r="BY10" s="94"/>
      <c r="BZ10" s="95">
        <v>0</v>
      </c>
      <c r="CA10" s="95">
        <v>20.399999999999999</v>
      </c>
      <c r="CB10" s="95">
        <v>20.399999999999999</v>
      </c>
      <c r="CC10" s="94">
        <f t="shared" ref="CC10:CC16" si="33">CB10/CA10%</f>
        <v>100</v>
      </c>
      <c r="CD10" s="95">
        <v>0</v>
      </c>
      <c r="CE10" s="95">
        <v>100</v>
      </c>
      <c r="CF10" s="95">
        <v>100</v>
      </c>
      <c r="CG10" s="94">
        <f>CF10/CE10%</f>
        <v>100</v>
      </c>
      <c r="CH10" s="95">
        <v>0</v>
      </c>
      <c r="CI10" s="95">
        <v>91.6</v>
      </c>
      <c r="CJ10" s="95">
        <v>91.6</v>
      </c>
      <c r="CK10" s="94">
        <f>CJ10/CI10%</f>
        <v>100</v>
      </c>
      <c r="CL10" s="95">
        <v>0</v>
      </c>
      <c r="CM10" s="95">
        <v>50</v>
      </c>
      <c r="CN10" s="95">
        <v>50</v>
      </c>
      <c r="CO10" s="94">
        <f>CN10/CM10%</f>
        <v>100</v>
      </c>
      <c r="CP10" s="95">
        <v>0</v>
      </c>
      <c r="CQ10" s="95">
        <v>0</v>
      </c>
      <c r="CR10" s="95">
        <v>0</v>
      </c>
      <c r="CS10" s="94"/>
      <c r="CT10" s="95">
        <v>0</v>
      </c>
      <c r="CU10" s="95">
        <v>1513.2</v>
      </c>
      <c r="CV10" s="95">
        <v>1513.2</v>
      </c>
      <c r="CW10" s="94">
        <f t="shared" ref="CW10:CW46" si="34">CV10/CU10%</f>
        <v>100</v>
      </c>
      <c r="CX10" s="95">
        <v>0</v>
      </c>
      <c r="CY10" s="95">
        <v>0</v>
      </c>
      <c r="CZ10" s="95">
        <v>0</v>
      </c>
      <c r="DA10" s="94"/>
      <c r="DB10" s="95">
        <v>0</v>
      </c>
      <c r="DC10" s="95"/>
      <c r="DD10" s="95">
        <v>200</v>
      </c>
      <c r="DE10" s="95">
        <v>200</v>
      </c>
      <c r="DF10" s="94">
        <f t="shared" ref="DF10:DF12" si="35">DE10/DD10%</f>
        <v>100</v>
      </c>
    </row>
    <row r="11" spans="1:110" x14ac:dyDescent="0.25">
      <c r="A11" s="72" t="s">
        <v>220</v>
      </c>
      <c r="B11" s="114">
        <f t="shared" si="28"/>
        <v>0</v>
      </c>
      <c r="C11" s="94">
        <f t="shared" si="29"/>
        <v>37681.430659999998</v>
      </c>
      <c r="D11" s="94">
        <f t="shared" si="29"/>
        <v>37681.410380000001</v>
      </c>
      <c r="E11" s="94">
        <f t="shared" si="30"/>
        <v>99.999946180387411</v>
      </c>
      <c r="F11" s="95">
        <v>0</v>
      </c>
      <c r="G11" s="95">
        <v>0</v>
      </c>
      <c r="H11" s="95">
        <v>0</v>
      </c>
      <c r="I11" s="94"/>
      <c r="J11" s="95">
        <v>0</v>
      </c>
      <c r="K11" s="95">
        <v>369.6</v>
      </c>
      <c r="L11" s="95">
        <v>369.57971999999995</v>
      </c>
      <c r="M11" s="94">
        <f>L11/K11%</f>
        <v>99.994512987012968</v>
      </c>
      <c r="N11" s="95">
        <v>0</v>
      </c>
      <c r="O11" s="95">
        <v>0</v>
      </c>
      <c r="P11" s="95">
        <v>0</v>
      </c>
      <c r="Q11" s="94"/>
      <c r="R11" s="95">
        <v>0</v>
      </c>
      <c r="S11" s="95">
        <v>0</v>
      </c>
      <c r="T11" s="95">
        <v>0</v>
      </c>
      <c r="U11" s="94"/>
      <c r="V11" s="95">
        <v>0</v>
      </c>
      <c r="W11" s="95">
        <v>0</v>
      </c>
      <c r="X11" s="95">
        <v>0</v>
      </c>
      <c r="Y11" s="94"/>
      <c r="Z11" s="95">
        <v>0</v>
      </c>
      <c r="AA11" s="95">
        <v>1300</v>
      </c>
      <c r="AB11" s="95">
        <v>1300</v>
      </c>
      <c r="AC11" s="94">
        <f>AB11/AA11%</f>
        <v>100</v>
      </c>
      <c r="AD11" s="95">
        <v>0</v>
      </c>
      <c r="AE11" s="95">
        <v>0</v>
      </c>
      <c r="AF11" s="95">
        <v>0</v>
      </c>
      <c r="AG11" s="94"/>
      <c r="AH11" s="95">
        <v>0</v>
      </c>
      <c r="AI11" s="95">
        <v>0</v>
      </c>
      <c r="AJ11" s="95">
        <v>0</v>
      </c>
      <c r="AK11" s="94"/>
      <c r="AL11" s="95">
        <v>0</v>
      </c>
      <c r="AM11" s="95">
        <v>0</v>
      </c>
      <c r="AN11" s="95">
        <v>0</v>
      </c>
      <c r="AO11" s="94"/>
      <c r="AP11" s="95">
        <v>0</v>
      </c>
      <c r="AQ11" s="95">
        <v>11310.7</v>
      </c>
      <c r="AR11" s="95">
        <v>11310.7</v>
      </c>
      <c r="AS11" s="94">
        <f t="shared" si="31"/>
        <v>100</v>
      </c>
      <c r="AT11" s="95">
        <v>0</v>
      </c>
      <c r="AU11" s="95">
        <v>0</v>
      </c>
      <c r="AV11" s="95">
        <v>0</v>
      </c>
      <c r="AW11" s="94"/>
      <c r="AX11" s="95">
        <v>0</v>
      </c>
      <c r="AY11" s="95">
        <v>0</v>
      </c>
      <c r="AZ11" s="95">
        <v>0</v>
      </c>
      <c r="BA11" s="94"/>
      <c r="BB11" s="95">
        <v>0</v>
      </c>
      <c r="BC11" s="95">
        <v>9828.1</v>
      </c>
      <c r="BD11" s="95">
        <v>9828.1</v>
      </c>
      <c r="BE11" s="94">
        <f t="shared" si="32"/>
        <v>100</v>
      </c>
      <c r="BF11" s="95">
        <v>0</v>
      </c>
      <c r="BG11" s="95">
        <v>0</v>
      </c>
      <c r="BH11" s="95">
        <v>0</v>
      </c>
      <c r="BI11" s="94"/>
      <c r="BJ11" s="95">
        <v>0</v>
      </c>
      <c r="BK11" s="95">
        <v>0</v>
      </c>
      <c r="BL11" s="95">
        <v>0</v>
      </c>
      <c r="BM11" s="94"/>
      <c r="BN11" s="95">
        <v>0</v>
      </c>
      <c r="BO11" s="95">
        <v>0</v>
      </c>
      <c r="BP11" s="95">
        <v>0</v>
      </c>
      <c r="BQ11" s="94"/>
      <c r="BR11" s="95">
        <v>0</v>
      </c>
      <c r="BS11" s="95">
        <v>1520.93066</v>
      </c>
      <c r="BT11" s="95">
        <v>1520.93066</v>
      </c>
      <c r="BU11" s="94">
        <f>BT11/BS11%</f>
        <v>100</v>
      </c>
      <c r="BV11" s="95">
        <v>0</v>
      </c>
      <c r="BW11" s="95">
        <v>355.4</v>
      </c>
      <c r="BX11" s="95">
        <v>355.4</v>
      </c>
      <c r="BY11" s="94">
        <f>BX11/BW11%</f>
        <v>100</v>
      </c>
      <c r="BZ11" s="95">
        <v>0</v>
      </c>
      <c r="CA11" s="95">
        <v>36.5</v>
      </c>
      <c r="CB11" s="95">
        <v>36.5</v>
      </c>
      <c r="CC11" s="94">
        <f t="shared" si="33"/>
        <v>100</v>
      </c>
      <c r="CD11" s="95">
        <v>0</v>
      </c>
      <c r="CE11" s="95">
        <v>100</v>
      </c>
      <c r="CF11" s="95">
        <v>100</v>
      </c>
      <c r="CG11" s="94">
        <f>CF11/CE11%</f>
        <v>100</v>
      </c>
      <c r="CH11" s="95">
        <v>0</v>
      </c>
      <c r="CI11" s="95">
        <v>91.6</v>
      </c>
      <c r="CJ11" s="95">
        <v>91.6</v>
      </c>
      <c r="CK11" s="94">
        <f t="shared" ref="CK11:CK14" si="36">CJ11/CI11%</f>
        <v>100</v>
      </c>
      <c r="CL11" s="95">
        <v>0</v>
      </c>
      <c r="CM11" s="95">
        <v>0</v>
      </c>
      <c r="CN11" s="95">
        <v>0</v>
      </c>
      <c r="CO11" s="94"/>
      <c r="CP11" s="95">
        <v>0</v>
      </c>
      <c r="CQ11" s="95">
        <v>0</v>
      </c>
      <c r="CR11" s="95">
        <v>0</v>
      </c>
      <c r="CS11" s="94"/>
      <c r="CT11" s="95">
        <v>0</v>
      </c>
      <c r="CU11" s="95">
        <v>12141.5</v>
      </c>
      <c r="CV11" s="95">
        <v>12141.5</v>
      </c>
      <c r="CW11" s="94">
        <f t="shared" si="34"/>
        <v>100</v>
      </c>
      <c r="CX11" s="95">
        <v>0</v>
      </c>
      <c r="CY11" s="95">
        <v>0</v>
      </c>
      <c r="CZ11" s="95">
        <v>0</v>
      </c>
      <c r="DA11" s="94"/>
      <c r="DB11" s="95">
        <v>0</v>
      </c>
      <c r="DC11" s="95"/>
      <c r="DD11" s="95">
        <v>627.1</v>
      </c>
      <c r="DE11" s="95">
        <v>627.1</v>
      </c>
      <c r="DF11" s="94">
        <f t="shared" si="35"/>
        <v>100</v>
      </c>
    </row>
    <row r="12" spans="1:110" x14ac:dyDescent="0.25">
      <c r="A12" s="72" t="s">
        <v>221</v>
      </c>
      <c r="B12" s="114">
        <f t="shared" si="28"/>
        <v>0</v>
      </c>
      <c r="C12" s="94">
        <f t="shared" si="29"/>
        <v>55776.054919999995</v>
      </c>
      <c r="D12" s="94">
        <f t="shared" si="29"/>
        <v>55622.846589999994</v>
      </c>
      <c r="E12" s="94">
        <f t="shared" si="30"/>
        <v>99.725315226722756</v>
      </c>
      <c r="F12" s="95">
        <v>0</v>
      </c>
      <c r="G12" s="95">
        <v>0</v>
      </c>
      <c r="H12" s="95">
        <v>0</v>
      </c>
      <c r="I12" s="94"/>
      <c r="J12" s="95">
        <v>0</v>
      </c>
      <c r="K12" s="95">
        <v>0</v>
      </c>
      <c r="L12" s="95">
        <v>0</v>
      </c>
      <c r="M12" s="94"/>
      <c r="N12" s="95">
        <v>0</v>
      </c>
      <c r="O12" s="95">
        <v>0</v>
      </c>
      <c r="P12" s="95">
        <v>0</v>
      </c>
      <c r="Q12" s="94"/>
      <c r="R12" s="95">
        <v>0</v>
      </c>
      <c r="S12" s="95">
        <v>0</v>
      </c>
      <c r="T12" s="95">
        <v>0</v>
      </c>
      <c r="U12" s="94"/>
      <c r="V12" s="95">
        <v>0</v>
      </c>
      <c r="W12" s="95">
        <v>0</v>
      </c>
      <c r="X12" s="95">
        <v>0</v>
      </c>
      <c r="Y12" s="94"/>
      <c r="Z12" s="95">
        <v>0</v>
      </c>
      <c r="AA12" s="95">
        <v>0</v>
      </c>
      <c r="AB12" s="95">
        <v>0</v>
      </c>
      <c r="AC12" s="94"/>
      <c r="AD12" s="95">
        <v>0</v>
      </c>
      <c r="AE12" s="95">
        <v>0</v>
      </c>
      <c r="AF12" s="95">
        <v>0</v>
      </c>
      <c r="AG12" s="94"/>
      <c r="AH12" s="95">
        <v>0</v>
      </c>
      <c r="AI12" s="95">
        <v>0</v>
      </c>
      <c r="AJ12" s="95">
        <v>0</v>
      </c>
      <c r="AK12" s="94"/>
      <c r="AL12" s="95">
        <v>0</v>
      </c>
      <c r="AM12" s="95">
        <v>2042</v>
      </c>
      <c r="AN12" s="95">
        <v>2042</v>
      </c>
      <c r="AO12" s="94">
        <f>AN12/AM12%</f>
        <v>99.999999999999986</v>
      </c>
      <c r="AP12" s="95">
        <v>0</v>
      </c>
      <c r="AQ12" s="95">
        <v>9856.7000000000007</v>
      </c>
      <c r="AR12" s="95">
        <v>9856.7000000000007</v>
      </c>
      <c r="AS12" s="94">
        <f t="shared" si="31"/>
        <v>100</v>
      </c>
      <c r="AT12" s="95">
        <v>0</v>
      </c>
      <c r="AU12" s="95">
        <v>0</v>
      </c>
      <c r="AV12" s="95">
        <v>0</v>
      </c>
      <c r="AW12" s="94"/>
      <c r="AX12" s="95">
        <v>0</v>
      </c>
      <c r="AY12" s="95">
        <v>0</v>
      </c>
      <c r="AZ12" s="95">
        <v>0</v>
      </c>
      <c r="BA12" s="94"/>
      <c r="BB12" s="95">
        <v>0</v>
      </c>
      <c r="BC12" s="95">
        <v>6336.5</v>
      </c>
      <c r="BD12" s="95">
        <v>6336.5</v>
      </c>
      <c r="BE12" s="94">
        <f t="shared" si="32"/>
        <v>100</v>
      </c>
      <c r="BF12" s="95">
        <v>0</v>
      </c>
      <c r="BG12" s="95">
        <v>0</v>
      </c>
      <c r="BH12" s="95">
        <v>0</v>
      </c>
      <c r="BI12" s="94"/>
      <c r="BJ12" s="95">
        <v>0</v>
      </c>
      <c r="BK12" s="95">
        <v>0</v>
      </c>
      <c r="BL12" s="95">
        <v>0</v>
      </c>
      <c r="BM12" s="94"/>
      <c r="BN12" s="95">
        <v>0</v>
      </c>
      <c r="BO12" s="95">
        <v>0</v>
      </c>
      <c r="BP12" s="95">
        <v>0</v>
      </c>
      <c r="BQ12" s="94"/>
      <c r="BR12" s="95">
        <v>0</v>
      </c>
      <c r="BS12" s="95">
        <v>0</v>
      </c>
      <c r="BT12" s="95">
        <v>0</v>
      </c>
      <c r="BU12" s="94"/>
      <c r="BV12" s="95">
        <v>0</v>
      </c>
      <c r="BW12" s="95">
        <v>456.12049999999999</v>
      </c>
      <c r="BX12" s="95">
        <v>364.23500000000001</v>
      </c>
      <c r="BY12" s="94">
        <f t="shared" ref="BY12:BY14" si="37">BX12/BW12%</f>
        <v>79.854994458701157</v>
      </c>
      <c r="BZ12" s="95">
        <v>0</v>
      </c>
      <c r="CA12" s="95">
        <v>26.1</v>
      </c>
      <c r="CB12" s="95">
        <v>26.1</v>
      </c>
      <c r="CC12" s="94">
        <f t="shared" si="33"/>
        <v>100</v>
      </c>
      <c r="CD12" s="95">
        <v>0</v>
      </c>
      <c r="CE12" s="95">
        <v>0</v>
      </c>
      <c r="CF12" s="95">
        <v>0</v>
      </c>
      <c r="CG12" s="94"/>
      <c r="CH12" s="95">
        <v>0</v>
      </c>
      <c r="CI12" s="95">
        <v>91.6</v>
      </c>
      <c r="CJ12" s="95">
        <v>91.6</v>
      </c>
      <c r="CK12" s="94">
        <f t="shared" si="36"/>
        <v>100</v>
      </c>
      <c r="CL12" s="95">
        <v>0</v>
      </c>
      <c r="CM12" s="95">
        <v>0</v>
      </c>
      <c r="CN12" s="95">
        <v>0</v>
      </c>
      <c r="CO12" s="94"/>
      <c r="CP12" s="95">
        <v>0</v>
      </c>
      <c r="CQ12" s="95">
        <v>0</v>
      </c>
      <c r="CR12" s="95">
        <v>0</v>
      </c>
      <c r="CS12" s="94"/>
      <c r="CT12" s="95">
        <v>0</v>
      </c>
      <c r="CU12" s="95">
        <v>36623.199999999997</v>
      </c>
      <c r="CV12" s="95">
        <v>36623.199999999997</v>
      </c>
      <c r="CW12" s="94">
        <f t="shared" si="34"/>
        <v>100</v>
      </c>
      <c r="CX12" s="95">
        <v>0</v>
      </c>
      <c r="CY12" s="95">
        <v>0</v>
      </c>
      <c r="CZ12" s="95">
        <v>0</v>
      </c>
      <c r="DA12" s="94"/>
      <c r="DB12" s="95">
        <v>0</v>
      </c>
      <c r="DC12" s="95"/>
      <c r="DD12" s="95">
        <v>343.83441999999997</v>
      </c>
      <c r="DE12" s="95">
        <v>282.51159000000001</v>
      </c>
      <c r="DF12" s="94">
        <f t="shared" si="35"/>
        <v>82.165011286537293</v>
      </c>
    </row>
    <row r="13" spans="1:110" x14ac:dyDescent="0.25">
      <c r="A13" s="72" t="s">
        <v>222</v>
      </c>
      <c r="B13" s="94">
        <f t="shared" si="28"/>
        <v>4860</v>
      </c>
      <c r="C13" s="94">
        <f t="shared" si="29"/>
        <v>126067.4</v>
      </c>
      <c r="D13" s="94">
        <f t="shared" si="29"/>
        <v>120256.85973000001</v>
      </c>
      <c r="E13" s="94">
        <f t="shared" si="30"/>
        <v>95.390925592183237</v>
      </c>
      <c r="F13" s="95">
        <v>4860</v>
      </c>
      <c r="G13" s="95">
        <v>4860</v>
      </c>
      <c r="H13" s="95">
        <v>4860</v>
      </c>
      <c r="I13" s="94">
        <f>H13/G13%</f>
        <v>100</v>
      </c>
      <c r="J13" s="95">
        <v>0</v>
      </c>
      <c r="K13" s="95">
        <v>14579</v>
      </c>
      <c r="L13" s="95">
        <v>14472.424279999999</v>
      </c>
      <c r="M13" s="94">
        <f>L13/K13%</f>
        <v>99.268977844845324</v>
      </c>
      <c r="N13" s="95">
        <v>0</v>
      </c>
      <c r="O13" s="95">
        <v>0</v>
      </c>
      <c r="P13" s="95">
        <v>0</v>
      </c>
      <c r="Q13" s="94"/>
      <c r="R13" s="95">
        <v>0</v>
      </c>
      <c r="S13" s="95">
        <v>0</v>
      </c>
      <c r="T13" s="95">
        <v>0</v>
      </c>
      <c r="U13" s="94"/>
      <c r="V13" s="95">
        <v>0</v>
      </c>
      <c r="W13" s="95">
        <v>6500</v>
      </c>
      <c r="X13" s="95">
        <v>6500</v>
      </c>
      <c r="Y13" s="94">
        <f>X13/W13%</f>
        <v>100</v>
      </c>
      <c r="Z13" s="95">
        <v>0</v>
      </c>
      <c r="AA13" s="95">
        <v>0</v>
      </c>
      <c r="AB13" s="95">
        <v>0</v>
      </c>
      <c r="AC13" s="94"/>
      <c r="AD13" s="95">
        <v>0</v>
      </c>
      <c r="AE13" s="95">
        <v>2962</v>
      </c>
      <c r="AF13" s="95">
        <v>2962</v>
      </c>
      <c r="AG13" s="94">
        <f>AF13/AE13%</f>
        <v>100</v>
      </c>
      <c r="AH13" s="95">
        <v>0</v>
      </c>
      <c r="AI13" s="95">
        <v>0</v>
      </c>
      <c r="AJ13" s="95">
        <v>0</v>
      </c>
      <c r="AK13" s="94"/>
      <c r="AL13" s="95">
        <v>0</v>
      </c>
      <c r="AM13" s="95">
        <v>0</v>
      </c>
      <c r="AN13" s="95">
        <v>0</v>
      </c>
      <c r="AO13" s="94"/>
      <c r="AP13" s="95">
        <v>0</v>
      </c>
      <c r="AQ13" s="95">
        <v>13467.1</v>
      </c>
      <c r="AR13" s="95">
        <v>13467.1</v>
      </c>
      <c r="AS13" s="94">
        <f t="shared" si="31"/>
        <v>100.00000000000001</v>
      </c>
      <c r="AT13" s="95">
        <v>0</v>
      </c>
      <c r="AU13" s="95">
        <v>0</v>
      </c>
      <c r="AV13" s="95">
        <v>0</v>
      </c>
      <c r="AW13" s="94"/>
      <c r="AX13" s="95">
        <v>0</v>
      </c>
      <c r="AY13" s="95">
        <v>0</v>
      </c>
      <c r="AZ13" s="95">
        <v>0</v>
      </c>
      <c r="BA13" s="94"/>
      <c r="BB13" s="95">
        <v>0</v>
      </c>
      <c r="BC13" s="95">
        <v>9724.7999999999993</v>
      </c>
      <c r="BD13" s="95">
        <v>9724.7999999999993</v>
      </c>
      <c r="BE13" s="94">
        <f t="shared" si="32"/>
        <v>100</v>
      </c>
      <c r="BF13" s="95">
        <v>0</v>
      </c>
      <c r="BG13" s="95">
        <v>9464</v>
      </c>
      <c r="BH13" s="95">
        <v>9429.5975600000002</v>
      </c>
      <c r="BI13" s="94">
        <f>BH13/BG13%</f>
        <v>99.636491546914627</v>
      </c>
      <c r="BJ13" s="95">
        <v>0</v>
      </c>
      <c r="BK13" s="95">
        <v>0</v>
      </c>
      <c r="BL13" s="95">
        <v>0</v>
      </c>
      <c r="BM13" s="94"/>
      <c r="BN13" s="95">
        <v>0</v>
      </c>
      <c r="BO13" s="95">
        <v>58879.3</v>
      </c>
      <c r="BP13" s="95">
        <v>53268.303159999996</v>
      </c>
      <c r="BQ13" s="94">
        <f>BP13/BO13%</f>
        <v>90.470340442226714</v>
      </c>
      <c r="BR13" s="95">
        <v>0</v>
      </c>
      <c r="BS13" s="95">
        <v>0</v>
      </c>
      <c r="BT13" s="95">
        <v>0</v>
      </c>
      <c r="BU13" s="94"/>
      <c r="BV13" s="95">
        <v>0</v>
      </c>
      <c r="BW13" s="95">
        <v>4771</v>
      </c>
      <c r="BX13" s="95">
        <v>4712.4347300000009</v>
      </c>
      <c r="BY13" s="94">
        <f t="shared" si="37"/>
        <v>98.772473904841775</v>
      </c>
      <c r="BZ13" s="95">
        <v>0</v>
      </c>
      <c r="CA13" s="95">
        <v>191.3</v>
      </c>
      <c r="CB13" s="95">
        <v>191.3</v>
      </c>
      <c r="CC13" s="94">
        <f t="shared" si="33"/>
        <v>100</v>
      </c>
      <c r="CD13" s="95">
        <v>0</v>
      </c>
      <c r="CE13" s="95">
        <v>100</v>
      </c>
      <c r="CF13" s="95">
        <v>100</v>
      </c>
      <c r="CG13" s="94">
        <f t="shared" ref="CG13:CG16" si="38">CF13/CE13%</f>
        <v>100</v>
      </c>
      <c r="CH13" s="95">
        <v>0</v>
      </c>
      <c r="CI13" s="95">
        <v>183.2</v>
      </c>
      <c r="CJ13" s="95">
        <v>183.2</v>
      </c>
      <c r="CK13" s="94">
        <f t="shared" si="36"/>
        <v>100</v>
      </c>
      <c r="CL13" s="95">
        <v>0</v>
      </c>
      <c r="CM13" s="95">
        <v>0</v>
      </c>
      <c r="CN13" s="95">
        <v>0</v>
      </c>
      <c r="CO13" s="94"/>
      <c r="CP13" s="95">
        <v>0</v>
      </c>
      <c r="CQ13" s="95">
        <v>0</v>
      </c>
      <c r="CR13" s="95">
        <v>0</v>
      </c>
      <c r="CS13" s="94"/>
      <c r="CT13" s="95">
        <v>0</v>
      </c>
      <c r="CU13" s="95">
        <v>385.7</v>
      </c>
      <c r="CV13" s="95">
        <v>385.7</v>
      </c>
      <c r="CW13" s="94">
        <f t="shared" si="34"/>
        <v>100</v>
      </c>
      <c r="CX13" s="95">
        <v>0</v>
      </c>
      <c r="CY13" s="95">
        <v>0</v>
      </c>
      <c r="CZ13" s="95">
        <v>0</v>
      </c>
      <c r="DA13" s="94"/>
      <c r="DB13" s="95">
        <v>0</v>
      </c>
      <c r="DC13" s="95"/>
      <c r="DD13" s="95">
        <v>0</v>
      </c>
      <c r="DE13" s="95">
        <v>0</v>
      </c>
      <c r="DF13" s="94"/>
    </row>
    <row r="14" spans="1:110" x14ac:dyDescent="0.25">
      <c r="A14" s="72" t="s">
        <v>223</v>
      </c>
      <c r="B14" s="114">
        <f t="shared" si="28"/>
        <v>0</v>
      </c>
      <c r="C14" s="94">
        <f t="shared" si="29"/>
        <v>299991.30540000001</v>
      </c>
      <c r="D14" s="94">
        <f t="shared" si="29"/>
        <v>289590.52359</v>
      </c>
      <c r="E14" s="94">
        <f t="shared" si="30"/>
        <v>96.532972248601709</v>
      </c>
      <c r="F14" s="95">
        <v>0</v>
      </c>
      <c r="G14" s="95">
        <v>0</v>
      </c>
      <c r="H14" s="95">
        <v>0</v>
      </c>
      <c r="I14" s="94"/>
      <c r="J14" s="95">
        <v>0</v>
      </c>
      <c r="K14" s="95">
        <v>85</v>
      </c>
      <c r="L14" s="95">
        <v>85</v>
      </c>
      <c r="M14" s="94">
        <f>L14/K14%</f>
        <v>100</v>
      </c>
      <c r="N14" s="95">
        <v>0</v>
      </c>
      <c r="O14" s="95">
        <v>11858.5</v>
      </c>
      <c r="P14" s="95">
        <v>11302.91129</v>
      </c>
      <c r="Q14" s="94">
        <f>P14/O14%</f>
        <v>95.314848336636175</v>
      </c>
      <c r="R14" s="95">
        <v>0</v>
      </c>
      <c r="S14" s="95">
        <v>820.16240000000005</v>
      </c>
      <c r="T14" s="95">
        <v>820.16240000000005</v>
      </c>
      <c r="U14" s="94">
        <f>T14/S14%</f>
        <v>100</v>
      </c>
      <c r="V14" s="95">
        <v>0</v>
      </c>
      <c r="W14" s="95">
        <v>9190</v>
      </c>
      <c r="X14" s="95">
        <v>9190</v>
      </c>
      <c r="Y14" s="94">
        <f>X14/W14%</f>
        <v>100</v>
      </c>
      <c r="Z14" s="95">
        <v>0</v>
      </c>
      <c r="AA14" s="95">
        <v>0</v>
      </c>
      <c r="AB14" s="95">
        <v>0</v>
      </c>
      <c r="AC14" s="94"/>
      <c r="AD14" s="95">
        <v>0</v>
      </c>
      <c r="AE14" s="95">
        <v>0</v>
      </c>
      <c r="AF14" s="95">
        <v>0</v>
      </c>
      <c r="AG14" s="94"/>
      <c r="AH14" s="95">
        <v>0</v>
      </c>
      <c r="AI14" s="95">
        <v>0</v>
      </c>
      <c r="AJ14" s="95">
        <v>0</v>
      </c>
      <c r="AK14" s="94"/>
      <c r="AL14" s="95">
        <v>0</v>
      </c>
      <c r="AM14" s="95">
        <v>0</v>
      </c>
      <c r="AN14" s="95">
        <v>0</v>
      </c>
      <c r="AO14" s="94"/>
      <c r="AP14" s="95">
        <v>0</v>
      </c>
      <c r="AQ14" s="95">
        <v>38655.699999999997</v>
      </c>
      <c r="AR14" s="95">
        <v>38357.509829999995</v>
      </c>
      <c r="AS14" s="94">
        <f t="shared" si="31"/>
        <v>99.228599740788553</v>
      </c>
      <c r="AT14" s="95">
        <v>0</v>
      </c>
      <c r="AU14" s="95">
        <v>0</v>
      </c>
      <c r="AV14" s="95">
        <v>0</v>
      </c>
      <c r="AW14" s="94"/>
      <c r="AX14" s="95">
        <v>0</v>
      </c>
      <c r="AY14" s="95">
        <v>0</v>
      </c>
      <c r="AZ14" s="95">
        <v>0</v>
      </c>
      <c r="BA14" s="94"/>
      <c r="BB14" s="95">
        <v>0</v>
      </c>
      <c r="BC14" s="95">
        <v>9440.2000000000007</v>
      </c>
      <c r="BD14" s="95">
        <v>0</v>
      </c>
      <c r="BE14" s="94">
        <f t="shared" si="32"/>
        <v>0</v>
      </c>
      <c r="BF14" s="95">
        <v>0</v>
      </c>
      <c r="BG14" s="95">
        <v>0</v>
      </c>
      <c r="BH14" s="95">
        <v>0</v>
      </c>
      <c r="BI14" s="94"/>
      <c r="BJ14" s="95">
        <v>0</v>
      </c>
      <c r="BK14" s="95">
        <v>0</v>
      </c>
      <c r="BL14" s="95">
        <v>0</v>
      </c>
      <c r="BM14" s="94"/>
      <c r="BN14" s="95">
        <v>0</v>
      </c>
      <c r="BO14" s="95">
        <v>25790.1</v>
      </c>
      <c r="BP14" s="95">
        <v>25790.1</v>
      </c>
      <c r="BQ14" s="94">
        <f>BP14/BO14%</f>
        <v>99.999999999999986</v>
      </c>
      <c r="BR14" s="95">
        <v>0</v>
      </c>
      <c r="BS14" s="95">
        <v>0</v>
      </c>
      <c r="BT14" s="95">
        <v>0</v>
      </c>
      <c r="BU14" s="94"/>
      <c r="BV14" s="95">
        <v>0</v>
      </c>
      <c r="BW14" s="95">
        <v>3378.5479999999998</v>
      </c>
      <c r="BX14" s="95">
        <v>3378.5479999999998</v>
      </c>
      <c r="BY14" s="94">
        <f t="shared" si="37"/>
        <v>100</v>
      </c>
      <c r="BZ14" s="95">
        <v>0</v>
      </c>
      <c r="CA14" s="95">
        <v>97</v>
      </c>
      <c r="CB14" s="95">
        <v>97</v>
      </c>
      <c r="CC14" s="94">
        <f t="shared" si="33"/>
        <v>100</v>
      </c>
      <c r="CD14" s="95">
        <v>0</v>
      </c>
      <c r="CE14" s="95">
        <v>200</v>
      </c>
      <c r="CF14" s="95">
        <v>200</v>
      </c>
      <c r="CG14" s="94">
        <f t="shared" si="38"/>
        <v>100</v>
      </c>
      <c r="CH14" s="95">
        <v>0</v>
      </c>
      <c r="CI14" s="95">
        <v>183.2</v>
      </c>
      <c r="CJ14" s="95">
        <v>183.2</v>
      </c>
      <c r="CK14" s="94">
        <f t="shared" si="36"/>
        <v>100</v>
      </c>
      <c r="CL14" s="95">
        <v>0</v>
      </c>
      <c r="CM14" s="95">
        <v>0</v>
      </c>
      <c r="CN14" s="95">
        <v>0</v>
      </c>
      <c r="CO14" s="94"/>
      <c r="CP14" s="95">
        <v>0</v>
      </c>
      <c r="CQ14" s="95">
        <v>0</v>
      </c>
      <c r="CR14" s="95">
        <v>0</v>
      </c>
      <c r="CS14" s="94"/>
      <c r="CT14" s="95">
        <v>0</v>
      </c>
      <c r="CU14" s="95">
        <v>200000</v>
      </c>
      <c r="CV14" s="95">
        <v>200000</v>
      </c>
      <c r="CW14" s="94">
        <f t="shared" si="34"/>
        <v>100</v>
      </c>
      <c r="CX14" s="95">
        <v>0</v>
      </c>
      <c r="CY14" s="95">
        <v>0</v>
      </c>
      <c r="CZ14" s="95">
        <v>0</v>
      </c>
      <c r="DA14" s="94"/>
      <c r="DB14" s="95">
        <v>0</v>
      </c>
      <c r="DC14" s="95"/>
      <c r="DD14" s="95">
        <v>292.89499999999998</v>
      </c>
      <c r="DE14" s="95">
        <v>186.09207000000001</v>
      </c>
      <c r="DF14" s="94">
        <f t="shared" ref="DF14:DF16" si="39">DE14/DD14%</f>
        <v>63.535420543198079</v>
      </c>
    </row>
    <row r="15" spans="1:110" x14ac:dyDescent="0.25">
      <c r="A15" s="72" t="s">
        <v>224</v>
      </c>
      <c r="B15" s="114">
        <f t="shared" si="28"/>
        <v>0</v>
      </c>
      <c r="C15" s="94">
        <f t="shared" si="29"/>
        <v>32854.99912</v>
      </c>
      <c r="D15" s="94">
        <f t="shared" si="29"/>
        <v>32849.379529999998</v>
      </c>
      <c r="E15" s="94">
        <f t="shared" si="30"/>
        <v>99.982895784049546</v>
      </c>
      <c r="F15" s="95">
        <v>0</v>
      </c>
      <c r="G15" s="95">
        <v>0</v>
      </c>
      <c r="H15" s="95">
        <v>0</v>
      </c>
      <c r="I15" s="94"/>
      <c r="J15" s="95">
        <v>0</v>
      </c>
      <c r="K15" s="95">
        <v>0</v>
      </c>
      <c r="L15" s="95">
        <v>0</v>
      </c>
      <c r="M15" s="94"/>
      <c r="N15" s="95">
        <v>0</v>
      </c>
      <c r="O15" s="95">
        <v>0</v>
      </c>
      <c r="P15" s="95">
        <v>0</v>
      </c>
      <c r="Q15" s="94"/>
      <c r="R15" s="95">
        <v>0</v>
      </c>
      <c r="S15" s="95">
        <v>0</v>
      </c>
      <c r="T15" s="95">
        <v>0</v>
      </c>
      <c r="U15" s="94"/>
      <c r="V15" s="95">
        <v>0</v>
      </c>
      <c r="W15" s="95">
        <v>0</v>
      </c>
      <c r="X15" s="95">
        <v>0</v>
      </c>
      <c r="Y15" s="94"/>
      <c r="Z15" s="95">
        <v>0</v>
      </c>
      <c r="AA15" s="95">
        <v>1000</v>
      </c>
      <c r="AB15" s="95">
        <v>1000</v>
      </c>
      <c r="AC15" s="94">
        <f t="shared" ref="AC15:AC17" si="40">AB15/AA15%</f>
        <v>100</v>
      </c>
      <c r="AD15" s="95">
        <v>0</v>
      </c>
      <c r="AE15" s="95">
        <v>0</v>
      </c>
      <c r="AF15" s="95">
        <v>0</v>
      </c>
      <c r="AG15" s="94"/>
      <c r="AH15" s="95">
        <v>0</v>
      </c>
      <c r="AI15" s="95">
        <v>0</v>
      </c>
      <c r="AJ15" s="95">
        <v>0</v>
      </c>
      <c r="AK15" s="94"/>
      <c r="AL15" s="95">
        <v>0</v>
      </c>
      <c r="AM15" s="95">
        <v>0</v>
      </c>
      <c r="AN15" s="95">
        <v>0</v>
      </c>
      <c r="AO15" s="94"/>
      <c r="AP15" s="95">
        <v>0</v>
      </c>
      <c r="AQ15" s="95">
        <v>3026.6</v>
      </c>
      <c r="AR15" s="95">
        <v>3026.59593</v>
      </c>
      <c r="AS15" s="94">
        <f t="shared" si="31"/>
        <v>99.999865525672377</v>
      </c>
      <c r="AT15" s="95">
        <v>0</v>
      </c>
      <c r="AU15" s="95">
        <v>0</v>
      </c>
      <c r="AV15" s="95">
        <v>0</v>
      </c>
      <c r="AW15" s="94"/>
      <c r="AX15" s="95">
        <v>0</v>
      </c>
      <c r="AY15" s="95">
        <v>0</v>
      </c>
      <c r="AZ15" s="95">
        <v>0</v>
      </c>
      <c r="BA15" s="94"/>
      <c r="BB15" s="95">
        <v>0</v>
      </c>
      <c r="BC15" s="95">
        <v>3129.5</v>
      </c>
      <c r="BD15" s="95">
        <v>3123.8844800000002</v>
      </c>
      <c r="BE15" s="94">
        <f t="shared" si="32"/>
        <v>99.820561751078444</v>
      </c>
      <c r="BF15" s="95">
        <v>0</v>
      </c>
      <c r="BG15" s="95">
        <v>0</v>
      </c>
      <c r="BH15" s="95">
        <v>0</v>
      </c>
      <c r="BI15" s="94"/>
      <c r="BJ15" s="95">
        <v>0</v>
      </c>
      <c r="BK15" s="95">
        <v>0</v>
      </c>
      <c r="BL15" s="95">
        <v>0</v>
      </c>
      <c r="BM15" s="94"/>
      <c r="BN15" s="95">
        <v>0</v>
      </c>
      <c r="BO15" s="95">
        <v>0</v>
      </c>
      <c r="BP15" s="95">
        <v>0</v>
      </c>
      <c r="BQ15" s="94"/>
      <c r="BR15" s="95">
        <v>0</v>
      </c>
      <c r="BS15" s="95">
        <v>0</v>
      </c>
      <c r="BT15" s="95">
        <v>0</v>
      </c>
      <c r="BU15" s="94"/>
      <c r="BV15" s="95">
        <v>0</v>
      </c>
      <c r="BW15" s="95">
        <v>0</v>
      </c>
      <c r="BX15" s="95">
        <v>0</v>
      </c>
      <c r="BY15" s="94"/>
      <c r="BZ15" s="95">
        <v>0</v>
      </c>
      <c r="CA15" s="95">
        <v>10.199999999999999</v>
      </c>
      <c r="CB15" s="95">
        <v>10.199999999999999</v>
      </c>
      <c r="CC15" s="94">
        <f t="shared" si="33"/>
        <v>100</v>
      </c>
      <c r="CD15" s="95">
        <v>0</v>
      </c>
      <c r="CE15" s="95">
        <v>200</v>
      </c>
      <c r="CF15" s="95">
        <v>200</v>
      </c>
      <c r="CG15" s="94">
        <f t="shared" si="38"/>
        <v>100</v>
      </c>
      <c r="CH15" s="95">
        <v>0</v>
      </c>
      <c r="CI15" s="95">
        <v>0</v>
      </c>
      <c r="CJ15" s="95">
        <v>0</v>
      </c>
      <c r="CK15" s="94"/>
      <c r="CL15" s="95">
        <v>0</v>
      </c>
      <c r="CM15" s="95">
        <v>50</v>
      </c>
      <c r="CN15" s="95">
        <v>50</v>
      </c>
      <c r="CO15" s="94">
        <f t="shared" ref="CO15:CO16" si="41">CN15/CM15%</f>
        <v>100</v>
      </c>
      <c r="CP15" s="95">
        <v>0</v>
      </c>
      <c r="CQ15" s="95">
        <v>0</v>
      </c>
      <c r="CR15" s="95">
        <v>0</v>
      </c>
      <c r="CS15" s="94"/>
      <c r="CT15" s="95">
        <v>0</v>
      </c>
      <c r="CU15" s="95">
        <v>25023.7</v>
      </c>
      <c r="CV15" s="95">
        <v>25023.7</v>
      </c>
      <c r="CW15" s="94">
        <f t="shared" si="34"/>
        <v>100</v>
      </c>
      <c r="CX15" s="95">
        <v>0</v>
      </c>
      <c r="CY15" s="95">
        <v>0</v>
      </c>
      <c r="CZ15" s="95">
        <v>0</v>
      </c>
      <c r="DA15" s="94"/>
      <c r="DB15" s="95">
        <v>0</v>
      </c>
      <c r="DC15" s="95"/>
      <c r="DD15" s="95">
        <v>414.99912</v>
      </c>
      <c r="DE15" s="95">
        <v>414.99912</v>
      </c>
      <c r="DF15" s="94">
        <f t="shared" si="39"/>
        <v>100.00000000000001</v>
      </c>
    </row>
    <row r="16" spans="1:110" x14ac:dyDescent="0.25">
      <c r="A16" s="72" t="s">
        <v>225</v>
      </c>
      <c r="B16" s="114">
        <f t="shared" si="28"/>
        <v>0</v>
      </c>
      <c r="C16" s="94">
        <f t="shared" si="29"/>
        <v>162810.2328</v>
      </c>
      <c r="D16" s="94">
        <f t="shared" si="29"/>
        <v>162664.07882000002</v>
      </c>
      <c r="E16" s="94">
        <f t="shared" si="30"/>
        <v>99.910230470476932</v>
      </c>
      <c r="F16" s="95">
        <v>0</v>
      </c>
      <c r="G16" s="95">
        <v>0</v>
      </c>
      <c r="H16" s="95">
        <v>0</v>
      </c>
      <c r="I16" s="94"/>
      <c r="J16" s="95">
        <v>0</v>
      </c>
      <c r="K16" s="95">
        <v>110.2</v>
      </c>
      <c r="L16" s="95">
        <v>109.9222</v>
      </c>
      <c r="M16" s="94">
        <f>L16/K16%</f>
        <v>99.74791288566243</v>
      </c>
      <c r="N16" s="95">
        <v>0</v>
      </c>
      <c r="O16" s="95">
        <v>0</v>
      </c>
      <c r="P16" s="95">
        <v>0</v>
      </c>
      <c r="Q16" s="94"/>
      <c r="R16" s="95">
        <v>0</v>
      </c>
      <c r="S16" s="95">
        <v>0</v>
      </c>
      <c r="T16" s="95">
        <v>0</v>
      </c>
      <c r="U16" s="94"/>
      <c r="V16" s="95">
        <v>0</v>
      </c>
      <c r="W16" s="95">
        <v>0</v>
      </c>
      <c r="X16" s="95">
        <v>0</v>
      </c>
      <c r="Y16" s="94"/>
      <c r="Z16" s="95">
        <v>0</v>
      </c>
      <c r="AA16" s="95">
        <v>1150</v>
      </c>
      <c r="AB16" s="95">
        <v>1150</v>
      </c>
      <c r="AC16" s="94">
        <f t="shared" si="40"/>
        <v>100</v>
      </c>
      <c r="AD16" s="95">
        <v>0</v>
      </c>
      <c r="AE16" s="95">
        <v>0</v>
      </c>
      <c r="AF16" s="95">
        <v>0</v>
      </c>
      <c r="AG16" s="94"/>
      <c r="AH16" s="95">
        <v>0</v>
      </c>
      <c r="AI16" s="95">
        <v>0</v>
      </c>
      <c r="AJ16" s="95">
        <v>0</v>
      </c>
      <c r="AK16" s="94"/>
      <c r="AL16" s="95">
        <v>0</v>
      </c>
      <c r="AM16" s="95">
        <v>0</v>
      </c>
      <c r="AN16" s="95">
        <v>0</v>
      </c>
      <c r="AO16" s="94"/>
      <c r="AP16" s="95">
        <v>0</v>
      </c>
      <c r="AQ16" s="95">
        <v>11766.3</v>
      </c>
      <c r="AR16" s="95">
        <v>11766.3</v>
      </c>
      <c r="AS16" s="94">
        <f t="shared" si="31"/>
        <v>100</v>
      </c>
      <c r="AT16" s="95">
        <v>0</v>
      </c>
      <c r="AU16" s="95">
        <v>0</v>
      </c>
      <c r="AV16" s="95">
        <v>0</v>
      </c>
      <c r="AW16" s="94"/>
      <c r="AX16" s="95">
        <v>0</v>
      </c>
      <c r="AY16" s="95">
        <v>0</v>
      </c>
      <c r="AZ16" s="95">
        <v>0</v>
      </c>
      <c r="BA16" s="94"/>
      <c r="BB16" s="95">
        <v>0</v>
      </c>
      <c r="BC16" s="95">
        <v>9569.5</v>
      </c>
      <c r="BD16" s="95">
        <v>9569.5</v>
      </c>
      <c r="BE16" s="94">
        <f t="shared" si="32"/>
        <v>100.00000000000001</v>
      </c>
      <c r="BF16" s="95">
        <v>0</v>
      </c>
      <c r="BG16" s="95">
        <v>831</v>
      </c>
      <c r="BH16" s="95">
        <v>831</v>
      </c>
      <c r="BI16" s="94">
        <f>BH16/BG16%</f>
        <v>100</v>
      </c>
      <c r="BJ16" s="95">
        <v>0</v>
      </c>
      <c r="BK16" s="95">
        <v>0</v>
      </c>
      <c r="BL16" s="95">
        <v>0</v>
      </c>
      <c r="BM16" s="94"/>
      <c r="BN16" s="95">
        <v>0</v>
      </c>
      <c r="BO16" s="95">
        <v>37468.6</v>
      </c>
      <c r="BP16" s="95">
        <v>37468.6</v>
      </c>
      <c r="BQ16" s="94">
        <f>BP16/BO16%</f>
        <v>100</v>
      </c>
      <c r="BR16" s="95">
        <v>0</v>
      </c>
      <c r="BS16" s="95">
        <v>0</v>
      </c>
      <c r="BT16" s="95">
        <v>0</v>
      </c>
      <c r="BU16" s="94"/>
      <c r="BV16" s="95">
        <v>0</v>
      </c>
      <c r="BW16" s="95">
        <v>3695.6197999999999</v>
      </c>
      <c r="BX16" s="95">
        <v>3695.6197999999999</v>
      </c>
      <c r="BY16" s="94">
        <f t="shared" ref="BY16:BY21" si="42">BX16/BW16%</f>
        <v>100</v>
      </c>
      <c r="BZ16" s="95">
        <v>0</v>
      </c>
      <c r="CA16" s="95">
        <v>81.2</v>
      </c>
      <c r="CB16" s="95">
        <v>81.2</v>
      </c>
      <c r="CC16" s="94">
        <f t="shared" si="33"/>
        <v>100</v>
      </c>
      <c r="CD16" s="95">
        <v>0</v>
      </c>
      <c r="CE16" s="95">
        <v>200</v>
      </c>
      <c r="CF16" s="95">
        <v>200</v>
      </c>
      <c r="CG16" s="94">
        <f t="shared" si="38"/>
        <v>100</v>
      </c>
      <c r="CH16" s="95">
        <v>0</v>
      </c>
      <c r="CI16" s="95">
        <v>91.6</v>
      </c>
      <c r="CJ16" s="95">
        <v>91.6</v>
      </c>
      <c r="CK16" s="94">
        <f>CJ16/CI16%</f>
        <v>100</v>
      </c>
      <c r="CL16" s="95">
        <v>0</v>
      </c>
      <c r="CM16" s="95">
        <v>50</v>
      </c>
      <c r="CN16" s="95">
        <v>50</v>
      </c>
      <c r="CO16" s="94">
        <f t="shared" si="41"/>
        <v>100</v>
      </c>
      <c r="CP16" s="95">
        <v>0</v>
      </c>
      <c r="CQ16" s="95">
        <v>5151</v>
      </c>
      <c r="CR16" s="95">
        <v>5151</v>
      </c>
      <c r="CS16" s="94">
        <f>CR16/CQ16%</f>
        <v>100</v>
      </c>
      <c r="CT16" s="95">
        <v>0</v>
      </c>
      <c r="CU16" s="95">
        <v>92049.8</v>
      </c>
      <c r="CV16" s="95">
        <v>92049.8</v>
      </c>
      <c r="CW16" s="94">
        <f t="shared" si="34"/>
        <v>100</v>
      </c>
      <c r="CX16" s="95">
        <v>0</v>
      </c>
      <c r="CY16" s="95">
        <v>0</v>
      </c>
      <c r="CZ16" s="95">
        <v>0</v>
      </c>
      <c r="DA16" s="94"/>
      <c r="DB16" s="95">
        <v>0</v>
      </c>
      <c r="DC16" s="95"/>
      <c r="DD16" s="95">
        <v>595.41300000000001</v>
      </c>
      <c r="DE16" s="95">
        <v>449.53682000000003</v>
      </c>
      <c r="DF16" s="94">
        <f t="shared" si="39"/>
        <v>75.500000839753255</v>
      </c>
    </row>
    <row r="17" spans="1:110" x14ac:dyDescent="0.25">
      <c r="A17" s="72" t="s">
        <v>226</v>
      </c>
      <c r="B17" s="114">
        <f t="shared" si="28"/>
        <v>0</v>
      </c>
      <c r="C17" s="94">
        <f t="shared" si="29"/>
        <v>49762.239999999998</v>
      </c>
      <c r="D17" s="94">
        <f t="shared" si="29"/>
        <v>49762.239999999998</v>
      </c>
      <c r="E17" s="94">
        <f t="shared" si="30"/>
        <v>100</v>
      </c>
      <c r="F17" s="95">
        <v>0</v>
      </c>
      <c r="G17" s="95">
        <v>0</v>
      </c>
      <c r="H17" s="95">
        <v>0</v>
      </c>
      <c r="I17" s="94"/>
      <c r="J17" s="95">
        <v>0</v>
      </c>
      <c r="K17" s="95">
        <v>0</v>
      </c>
      <c r="L17" s="95">
        <v>0</v>
      </c>
      <c r="M17" s="94"/>
      <c r="N17" s="95">
        <v>0</v>
      </c>
      <c r="O17" s="95">
        <v>0</v>
      </c>
      <c r="P17" s="95">
        <v>0</v>
      </c>
      <c r="Q17" s="94"/>
      <c r="R17" s="95">
        <v>0</v>
      </c>
      <c r="S17" s="95">
        <v>0</v>
      </c>
      <c r="T17" s="95">
        <v>0</v>
      </c>
      <c r="U17" s="94"/>
      <c r="V17" s="95">
        <v>0</v>
      </c>
      <c r="W17" s="95">
        <v>0</v>
      </c>
      <c r="X17" s="95">
        <v>0</v>
      </c>
      <c r="Y17" s="94"/>
      <c r="Z17" s="95">
        <v>0</v>
      </c>
      <c r="AA17" s="95">
        <v>1150</v>
      </c>
      <c r="AB17" s="95">
        <v>1150</v>
      </c>
      <c r="AC17" s="94">
        <f t="shared" si="40"/>
        <v>100</v>
      </c>
      <c r="AD17" s="95">
        <v>0</v>
      </c>
      <c r="AE17" s="95">
        <v>0</v>
      </c>
      <c r="AF17" s="95">
        <v>0</v>
      </c>
      <c r="AG17" s="94"/>
      <c r="AH17" s="95">
        <v>0</v>
      </c>
      <c r="AI17" s="95">
        <v>0</v>
      </c>
      <c r="AJ17" s="95">
        <v>0</v>
      </c>
      <c r="AK17" s="94"/>
      <c r="AL17" s="95">
        <v>0</v>
      </c>
      <c r="AM17" s="95">
        <v>0</v>
      </c>
      <c r="AN17" s="95">
        <v>0</v>
      </c>
      <c r="AO17" s="94"/>
      <c r="AP17" s="95">
        <v>0</v>
      </c>
      <c r="AQ17" s="95">
        <v>2601.4</v>
      </c>
      <c r="AR17" s="95">
        <v>2601.4</v>
      </c>
      <c r="AS17" s="94">
        <f t="shared" si="31"/>
        <v>100</v>
      </c>
      <c r="AT17" s="95">
        <v>0</v>
      </c>
      <c r="AU17" s="95">
        <v>0</v>
      </c>
      <c r="AV17" s="95">
        <v>0</v>
      </c>
      <c r="AW17" s="94"/>
      <c r="AX17" s="95">
        <v>0</v>
      </c>
      <c r="AY17" s="95">
        <v>0</v>
      </c>
      <c r="AZ17" s="95">
        <v>0</v>
      </c>
      <c r="BA17" s="94"/>
      <c r="BB17" s="95">
        <v>0</v>
      </c>
      <c r="BC17" s="95">
        <v>3232.9</v>
      </c>
      <c r="BD17" s="95">
        <v>3232.9</v>
      </c>
      <c r="BE17" s="94">
        <f t="shared" si="32"/>
        <v>100</v>
      </c>
      <c r="BF17" s="95">
        <v>0</v>
      </c>
      <c r="BG17" s="95">
        <v>0</v>
      </c>
      <c r="BH17" s="95">
        <v>0</v>
      </c>
      <c r="BI17" s="94"/>
      <c r="BJ17" s="95">
        <v>0</v>
      </c>
      <c r="BK17" s="95">
        <v>0</v>
      </c>
      <c r="BL17" s="95">
        <v>0</v>
      </c>
      <c r="BM17" s="94"/>
      <c r="BN17" s="95">
        <v>0</v>
      </c>
      <c r="BO17" s="95">
        <v>0</v>
      </c>
      <c r="BP17" s="95">
        <v>0</v>
      </c>
      <c r="BQ17" s="94"/>
      <c r="BR17" s="95">
        <v>0</v>
      </c>
      <c r="BS17" s="95">
        <v>0</v>
      </c>
      <c r="BT17" s="95">
        <v>0</v>
      </c>
      <c r="BU17" s="94"/>
      <c r="BV17" s="95">
        <v>0</v>
      </c>
      <c r="BW17" s="95">
        <v>280.24</v>
      </c>
      <c r="BX17" s="95">
        <v>280.24</v>
      </c>
      <c r="BY17" s="94">
        <f t="shared" si="42"/>
        <v>100</v>
      </c>
      <c r="BZ17" s="95">
        <v>0</v>
      </c>
      <c r="CA17" s="95">
        <v>0</v>
      </c>
      <c r="CB17" s="95">
        <v>0</v>
      </c>
      <c r="CC17" s="94"/>
      <c r="CD17" s="95">
        <v>0</v>
      </c>
      <c r="CE17" s="95">
        <v>0</v>
      </c>
      <c r="CF17" s="95">
        <v>0</v>
      </c>
      <c r="CG17" s="94"/>
      <c r="CH17" s="95">
        <v>0</v>
      </c>
      <c r="CI17" s="95">
        <v>0</v>
      </c>
      <c r="CJ17" s="95">
        <v>0</v>
      </c>
      <c r="CK17" s="94"/>
      <c r="CL17" s="95">
        <v>0</v>
      </c>
      <c r="CM17" s="95">
        <v>0</v>
      </c>
      <c r="CN17" s="95">
        <v>0</v>
      </c>
      <c r="CO17" s="94"/>
      <c r="CP17" s="95">
        <v>0</v>
      </c>
      <c r="CQ17" s="95">
        <v>0</v>
      </c>
      <c r="CR17" s="95">
        <v>0</v>
      </c>
      <c r="CS17" s="94"/>
      <c r="CT17" s="95">
        <v>0</v>
      </c>
      <c r="CU17" s="95">
        <v>42497.7</v>
      </c>
      <c r="CV17" s="95">
        <v>42497.7</v>
      </c>
      <c r="CW17" s="94">
        <f t="shared" si="34"/>
        <v>100</v>
      </c>
      <c r="CX17" s="95">
        <v>0</v>
      </c>
      <c r="CY17" s="95">
        <v>0</v>
      </c>
      <c r="CZ17" s="95">
        <v>0</v>
      </c>
      <c r="DA17" s="94"/>
      <c r="DB17" s="95">
        <v>0</v>
      </c>
      <c r="DC17" s="95"/>
      <c r="DD17" s="95">
        <v>0</v>
      </c>
      <c r="DE17" s="95">
        <v>0</v>
      </c>
      <c r="DF17" s="94"/>
    </row>
    <row r="18" spans="1:110" x14ac:dyDescent="0.25">
      <c r="A18" s="72" t="s">
        <v>227</v>
      </c>
      <c r="B18" s="114">
        <f t="shared" si="28"/>
        <v>0</v>
      </c>
      <c r="C18" s="94">
        <f t="shared" si="29"/>
        <v>35706.782399999996</v>
      </c>
      <c r="D18" s="94">
        <f t="shared" si="29"/>
        <v>34531.120259999996</v>
      </c>
      <c r="E18" s="94">
        <f t="shared" si="30"/>
        <v>96.707454267848007</v>
      </c>
      <c r="F18" s="95">
        <v>0</v>
      </c>
      <c r="G18" s="95">
        <v>0</v>
      </c>
      <c r="H18" s="95">
        <v>0</v>
      </c>
      <c r="I18" s="94"/>
      <c r="J18" s="95">
        <v>0</v>
      </c>
      <c r="K18" s="95">
        <v>0</v>
      </c>
      <c r="L18" s="95">
        <v>0</v>
      </c>
      <c r="M18" s="94"/>
      <c r="N18" s="95">
        <v>0</v>
      </c>
      <c r="O18" s="95">
        <v>0</v>
      </c>
      <c r="P18" s="95">
        <v>0</v>
      </c>
      <c r="Q18" s="94"/>
      <c r="R18" s="95">
        <v>0</v>
      </c>
      <c r="S18" s="95">
        <v>0</v>
      </c>
      <c r="T18" s="95">
        <v>0</v>
      </c>
      <c r="U18" s="94"/>
      <c r="V18" s="95">
        <v>0</v>
      </c>
      <c r="W18" s="95">
        <v>0</v>
      </c>
      <c r="X18" s="95">
        <v>0</v>
      </c>
      <c r="Y18" s="94"/>
      <c r="Z18" s="95">
        <v>0</v>
      </c>
      <c r="AA18" s="95">
        <v>0</v>
      </c>
      <c r="AB18" s="95">
        <v>0</v>
      </c>
      <c r="AC18" s="94"/>
      <c r="AD18" s="95">
        <v>0</v>
      </c>
      <c r="AE18" s="95">
        <v>0</v>
      </c>
      <c r="AF18" s="95">
        <v>0</v>
      </c>
      <c r="AG18" s="94"/>
      <c r="AH18" s="95">
        <v>0</v>
      </c>
      <c r="AI18" s="95">
        <v>0</v>
      </c>
      <c r="AJ18" s="95">
        <v>0</v>
      </c>
      <c r="AK18" s="94"/>
      <c r="AL18" s="95">
        <v>0</v>
      </c>
      <c r="AM18" s="95">
        <v>2000</v>
      </c>
      <c r="AN18" s="95">
        <v>2000</v>
      </c>
      <c r="AO18" s="94">
        <f>AN18/AM18%</f>
        <v>100</v>
      </c>
      <c r="AP18" s="95">
        <v>0</v>
      </c>
      <c r="AQ18" s="95">
        <v>6292.8</v>
      </c>
      <c r="AR18" s="95">
        <v>6292.8</v>
      </c>
      <c r="AS18" s="94">
        <f t="shared" si="31"/>
        <v>100</v>
      </c>
      <c r="AT18" s="95">
        <v>0</v>
      </c>
      <c r="AU18" s="95">
        <v>0</v>
      </c>
      <c r="AV18" s="95">
        <v>0</v>
      </c>
      <c r="AW18" s="94"/>
      <c r="AX18" s="95">
        <v>0</v>
      </c>
      <c r="AY18" s="95">
        <v>0</v>
      </c>
      <c r="AZ18" s="95">
        <v>0</v>
      </c>
      <c r="BA18" s="94"/>
      <c r="BB18" s="95">
        <v>0</v>
      </c>
      <c r="BC18" s="95">
        <v>5664.1</v>
      </c>
      <c r="BD18" s="95">
        <v>4729.0879999999997</v>
      </c>
      <c r="BE18" s="94">
        <f t="shared" si="32"/>
        <v>83.492311223318779</v>
      </c>
      <c r="BF18" s="95">
        <v>0</v>
      </c>
      <c r="BG18" s="95">
        <v>0</v>
      </c>
      <c r="BH18" s="95">
        <v>0</v>
      </c>
      <c r="BI18" s="94"/>
      <c r="BJ18" s="95">
        <v>0</v>
      </c>
      <c r="BK18" s="95">
        <v>0</v>
      </c>
      <c r="BL18" s="95">
        <v>0</v>
      </c>
      <c r="BM18" s="94"/>
      <c r="BN18" s="95">
        <v>0</v>
      </c>
      <c r="BO18" s="95">
        <v>0</v>
      </c>
      <c r="BP18" s="95">
        <v>0</v>
      </c>
      <c r="BQ18" s="94"/>
      <c r="BR18" s="95">
        <v>0</v>
      </c>
      <c r="BS18" s="95">
        <v>0</v>
      </c>
      <c r="BT18" s="95">
        <v>0</v>
      </c>
      <c r="BU18" s="94"/>
      <c r="BV18" s="95">
        <v>0</v>
      </c>
      <c r="BW18" s="95">
        <v>2505.0823999999998</v>
      </c>
      <c r="BX18" s="95">
        <v>2264.4322599999996</v>
      </c>
      <c r="BY18" s="94">
        <f t="shared" si="42"/>
        <v>90.393523981486581</v>
      </c>
      <c r="BZ18" s="95">
        <v>0</v>
      </c>
      <c r="CA18" s="95">
        <v>16.899999999999999</v>
      </c>
      <c r="CB18" s="95">
        <v>16.899999999999999</v>
      </c>
      <c r="CC18" s="94">
        <f t="shared" ref="CC18:CC46" si="43">CB18/CA18%</f>
        <v>100</v>
      </c>
      <c r="CD18" s="95">
        <v>0</v>
      </c>
      <c r="CE18" s="95">
        <v>100</v>
      </c>
      <c r="CF18" s="95">
        <v>100</v>
      </c>
      <c r="CG18" s="94">
        <f t="shared" ref="CG18:CG20" si="44">CF18/CE18%</f>
        <v>100</v>
      </c>
      <c r="CH18" s="95">
        <v>0</v>
      </c>
      <c r="CI18" s="95">
        <v>91.6</v>
      </c>
      <c r="CJ18" s="95">
        <v>91.6</v>
      </c>
      <c r="CK18" s="94">
        <f t="shared" ref="CK18:CK36" si="45">CJ18/CI18%</f>
        <v>100</v>
      </c>
      <c r="CL18" s="95">
        <v>0</v>
      </c>
      <c r="CM18" s="95">
        <v>0</v>
      </c>
      <c r="CN18" s="95">
        <v>0</v>
      </c>
      <c r="CO18" s="94"/>
      <c r="CP18" s="95">
        <v>0</v>
      </c>
      <c r="CQ18" s="95">
        <v>0</v>
      </c>
      <c r="CR18" s="95">
        <v>0</v>
      </c>
      <c r="CS18" s="94"/>
      <c r="CT18" s="95">
        <v>0</v>
      </c>
      <c r="CU18" s="95">
        <v>19036.3</v>
      </c>
      <c r="CV18" s="95">
        <v>19036.3</v>
      </c>
      <c r="CW18" s="94">
        <f t="shared" si="34"/>
        <v>100</v>
      </c>
      <c r="CX18" s="95">
        <v>0</v>
      </c>
      <c r="CY18" s="95">
        <v>0</v>
      </c>
      <c r="CZ18" s="95">
        <v>0</v>
      </c>
      <c r="DA18" s="94"/>
      <c r="DB18" s="95">
        <v>0</v>
      </c>
      <c r="DC18" s="95"/>
      <c r="DD18" s="95">
        <v>0</v>
      </c>
      <c r="DE18" s="95">
        <v>0</v>
      </c>
      <c r="DF18" s="94"/>
    </row>
    <row r="19" spans="1:110" x14ac:dyDescent="0.25">
      <c r="A19" s="72" t="s">
        <v>228</v>
      </c>
      <c r="B19" s="114">
        <f t="shared" si="28"/>
        <v>0</v>
      </c>
      <c r="C19" s="94">
        <f t="shared" si="29"/>
        <v>21004.327300000001</v>
      </c>
      <c r="D19" s="94">
        <f t="shared" si="29"/>
        <v>21004.327300000001</v>
      </c>
      <c r="E19" s="94">
        <f t="shared" si="30"/>
        <v>100</v>
      </c>
      <c r="F19" s="95">
        <v>0</v>
      </c>
      <c r="G19" s="95">
        <v>0</v>
      </c>
      <c r="H19" s="95">
        <v>0</v>
      </c>
      <c r="I19" s="94"/>
      <c r="J19" s="95">
        <v>0</v>
      </c>
      <c r="K19" s="95">
        <v>0</v>
      </c>
      <c r="L19" s="95">
        <v>0</v>
      </c>
      <c r="M19" s="94"/>
      <c r="N19" s="95">
        <v>0</v>
      </c>
      <c r="O19" s="95">
        <v>0</v>
      </c>
      <c r="P19" s="95">
        <v>0</v>
      </c>
      <c r="Q19" s="94"/>
      <c r="R19" s="95">
        <v>0</v>
      </c>
      <c r="S19" s="95">
        <v>0</v>
      </c>
      <c r="T19" s="95">
        <v>0</v>
      </c>
      <c r="U19" s="94"/>
      <c r="V19" s="95">
        <v>0</v>
      </c>
      <c r="W19" s="95">
        <v>0</v>
      </c>
      <c r="X19" s="95">
        <v>0</v>
      </c>
      <c r="Y19" s="94"/>
      <c r="Z19" s="95">
        <v>0</v>
      </c>
      <c r="AA19" s="95">
        <v>1145</v>
      </c>
      <c r="AB19" s="95">
        <v>1145</v>
      </c>
      <c r="AC19" s="94">
        <f t="shared" ref="AC19:AC20" si="46">AB19/AA19%</f>
        <v>100</v>
      </c>
      <c r="AD19" s="95">
        <v>0</v>
      </c>
      <c r="AE19" s="95">
        <v>0</v>
      </c>
      <c r="AF19" s="95">
        <v>0</v>
      </c>
      <c r="AG19" s="94"/>
      <c r="AH19" s="95">
        <v>0</v>
      </c>
      <c r="AI19" s="95">
        <v>0</v>
      </c>
      <c r="AJ19" s="95">
        <v>0</v>
      </c>
      <c r="AK19" s="94"/>
      <c r="AL19" s="95">
        <v>0</v>
      </c>
      <c r="AM19" s="95">
        <v>0</v>
      </c>
      <c r="AN19" s="95">
        <v>0</v>
      </c>
      <c r="AO19" s="94"/>
      <c r="AP19" s="95">
        <v>0</v>
      </c>
      <c r="AQ19" s="95">
        <v>5876.6</v>
      </c>
      <c r="AR19" s="95">
        <v>5876.6</v>
      </c>
      <c r="AS19" s="94">
        <f t="shared" si="31"/>
        <v>100</v>
      </c>
      <c r="AT19" s="95">
        <v>0</v>
      </c>
      <c r="AU19" s="95">
        <v>0</v>
      </c>
      <c r="AV19" s="95">
        <v>0</v>
      </c>
      <c r="AW19" s="94"/>
      <c r="AX19" s="95">
        <v>0</v>
      </c>
      <c r="AY19" s="95">
        <v>0</v>
      </c>
      <c r="AZ19" s="95">
        <v>0</v>
      </c>
      <c r="BA19" s="94"/>
      <c r="BB19" s="95">
        <v>0</v>
      </c>
      <c r="BC19" s="95">
        <v>3207.1</v>
      </c>
      <c r="BD19" s="95">
        <v>3207.1</v>
      </c>
      <c r="BE19" s="94">
        <f t="shared" si="32"/>
        <v>100</v>
      </c>
      <c r="BF19" s="95">
        <v>0</v>
      </c>
      <c r="BG19" s="95">
        <v>0</v>
      </c>
      <c r="BH19" s="95">
        <v>0</v>
      </c>
      <c r="BI19" s="94"/>
      <c r="BJ19" s="95">
        <v>0</v>
      </c>
      <c r="BK19" s="95">
        <v>0</v>
      </c>
      <c r="BL19" s="95">
        <v>0</v>
      </c>
      <c r="BM19" s="94"/>
      <c r="BN19" s="95">
        <v>0</v>
      </c>
      <c r="BO19" s="95">
        <v>0</v>
      </c>
      <c r="BP19" s="95">
        <v>0</v>
      </c>
      <c r="BQ19" s="94"/>
      <c r="BR19" s="95">
        <v>0</v>
      </c>
      <c r="BS19" s="95">
        <v>0</v>
      </c>
      <c r="BT19" s="95">
        <v>0</v>
      </c>
      <c r="BU19" s="94"/>
      <c r="BV19" s="95">
        <v>0</v>
      </c>
      <c r="BW19" s="95">
        <v>274.02729999999997</v>
      </c>
      <c r="BX19" s="95">
        <v>274.02729999999997</v>
      </c>
      <c r="BY19" s="94">
        <f t="shared" si="42"/>
        <v>100</v>
      </c>
      <c r="BZ19" s="95">
        <v>0</v>
      </c>
      <c r="CA19" s="95">
        <v>10.7</v>
      </c>
      <c r="CB19" s="95">
        <v>10.7</v>
      </c>
      <c r="CC19" s="94">
        <f t="shared" si="43"/>
        <v>100</v>
      </c>
      <c r="CD19" s="95">
        <v>0</v>
      </c>
      <c r="CE19" s="95">
        <v>100</v>
      </c>
      <c r="CF19" s="95">
        <v>100</v>
      </c>
      <c r="CG19" s="94">
        <f t="shared" si="44"/>
        <v>100</v>
      </c>
      <c r="CH19" s="95">
        <v>0</v>
      </c>
      <c r="CI19" s="95">
        <v>91.6</v>
      </c>
      <c r="CJ19" s="95">
        <v>91.6</v>
      </c>
      <c r="CK19" s="94">
        <f t="shared" si="45"/>
        <v>100</v>
      </c>
      <c r="CL19" s="95">
        <v>0</v>
      </c>
      <c r="CM19" s="95">
        <v>0</v>
      </c>
      <c r="CN19" s="95">
        <v>0</v>
      </c>
      <c r="CO19" s="94"/>
      <c r="CP19" s="95">
        <v>0</v>
      </c>
      <c r="CQ19" s="95">
        <v>0</v>
      </c>
      <c r="CR19" s="95">
        <v>0</v>
      </c>
      <c r="CS19" s="94"/>
      <c r="CT19" s="95">
        <v>0</v>
      </c>
      <c r="CU19" s="95">
        <v>10299.299999999999</v>
      </c>
      <c r="CV19" s="95">
        <v>10299.299999999999</v>
      </c>
      <c r="CW19" s="94">
        <f t="shared" si="34"/>
        <v>100</v>
      </c>
      <c r="CX19" s="95">
        <v>0</v>
      </c>
      <c r="CY19" s="95">
        <v>0</v>
      </c>
      <c r="CZ19" s="95">
        <v>0</v>
      </c>
      <c r="DA19" s="94"/>
      <c r="DB19" s="95">
        <v>0</v>
      </c>
      <c r="DC19" s="95"/>
      <c r="DD19" s="95">
        <v>0</v>
      </c>
      <c r="DE19" s="95">
        <v>0</v>
      </c>
      <c r="DF19" s="94"/>
    </row>
    <row r="20" spans="1:110" x14ac:dyDescent="0.25">
      <c r="A20" s="72" t="s">
        <v>229</v>
      </c>
      <c r="B20" s="114">
        <f t="shared" si="28"/>
        <v>0</v>
      </c>
      <c r="C20" s="94">
        <f t="shared" si="29"/>
        <v>44097.447339999999</v>
      </c>
      <c r="D20" s="94">
        <f t="shared" si="29"/>
        <v>44092.034950000001</v>
      </c>
      <c r="E20" s="94">
        <f t="shared" si="30"/>
        <v>99.98772629635846</v>
      </c>
      <c r="F20" s="95">
        <v>0</v>
      </c>
      <c r="G20" s="95">
        <v>0</v>
      </c>
      <c r="H20" s="95">
        <v>0</v>
      </c>
      <c r="I20" s="94"/>
      <c r="J20" s="95">
        <v>0</v>
      </c>
      <c r="K20" s="95">
        <v>0</v>
      </c>
      <c r="L20" s="95">
        <v>0</v>
      </c>
      <c r="M20" s="94"/>
      <c r="N20" s="95">
        <v>0</v>
      </c>
      <c r="O20" s="95">
        <v>0</v>
      </c>
      <c r="P20" s="95">
        <v>0</v>
      </c>
      <c r="Q20" s="94"/>
      <c r="R20" s="95">
        <v>0</v>
      </c>
      <c r="S20" s="95">
        <v>0</v>
      </c>
      <c r="T20" s="95">
        <v>0</v>
      </c>
      <c r="U20" s="94"/>
      <c r="V20" s="95">
        <v>0</v>
      </c>
      <c r="W20" s="95">
        <v>0</v>
      </c>
      <c r="X20" s="95">
        <v>0</v>
      </c>
      <c r="Y20" s="94"/>
      <c r="Z20" s="95">
        <v>0</v>
      </c>
      <c r="AA20" s="95">
        <v>1300</v>
      </c>
      <c r="AB20" s="95">
        <v>1300</v>
      </c>
      <c r="AC20" s="94">
        <f t="shared" si="46"/>
        <v>100</v>
      </c>
      <c r="AD20" s="95">
        <v>0</v>
      </c>
      <c r="AE20" s="95">
        <v>0</v>
      </c>
      <c r="AF20" s="95">
        <v>0</v>
      </c>
      <c r="AG20" s="94"/>
      <c r="AH20" s="95">
        <v>0</v>
      </c>
      <c r="AI20" s="95">
        <v>0</v>
      </c>
      <c r="AJ20" s="95">
        <v>0</v>
      </c>
      <c r="AK20" s="94"/>
      <c r="AL20" s="95">
        <v>0</v>
      </c>
      <c r="AM20" s="95">
        <v>0</v>
      </c>
      <c r="AN20" s="95">
        <v>0</v>
      </c>
      <c r="AO20" s="94"/>
      <c r="AP20" s="95">
        <v>0</v>
      </c>
      <c r="AQ20" s="95">
        <v>11242.4</v>
      </c>
      <c r="AR20" s="95">
        <v>11236.98761</v>
      </c>
      <c r="AS20" s="94">
        <f t="shared" si="31"/>
        <v>99.951857343627708</v>
      </c>
      <c r="AT20" s="95">
        <v>0</v>
      </c>
      <c r="AU20" s="95">
        <v>0</v>
      </c>
      <c r="AV20" s="95">
        <v>0</v>
      </c>
      <c r="AW20" s="94"/>
      <c r="AX20" s="95">
        <v>0</v>
      </c>
      <c r="AY20" s="95">
        <v>0</v>
      </c>
      <c r="AZ20" s="95">
        <v>0</v>
      </c>
      <c r="BA20" s="94"/>
      <c r="BB20" s="95">
        <v>0</v>
      </c>
      <c r="BC20" s="95">
        <v>4914.1000000000004</v>
      </c>
      <c r="BD20" s="95">
        <v>4914.1000000000004</v>
      </c>
      <c r="BE20" s="94">
        <f t="shared" si="32"/>
        <v>100</v>
      </c>
      <c r="BF20" s="95">
        <v>0</v>
      </c>
      <c r="BG20" s="95">
        <v>0</v>
      </c>
      <c r="BH20" s="95">
        <v>0</v>
      </c>
      <c r="BI20" s="94"/>
      <c r="BJ20" s="95">
        <v>0</v>
      </c>
      <c r="BK20" s="95">
        <v>0</v>
      </c>
      <c r="BL20" s="95">
        <v>0</v>
      </c>
      <c r="BM20" s="94"/>
      <c r="BN20" s="95">
        <v>0</v>
      </c>
      <c r="BO20" s="95">
        <v>0</v>
      </c>
      <c r="BP20" s="95">
        <v>0</v>
      </c>
      <c r="BQ20" s="94"/>
      <c r="BR20" s="95">
        <v>0</v>
      </c>
      <c r="BS20" s="95">
        <v>0</v>
      </c>
      <c r="BT20" s="95">
        <v>0</v>
      </c>
      <c r="BU20" s="94"/>
      <c r="BV20" s="95">
        <v>0</v>
      </c>
      <c r="BW20" s="95">
        <v>210.64</v>
      </c>
      <c r="BX20" s="95">
        <v>210.64</v>
      </c>
      <c r="BY20" s="94">
        <f t="shared" si="42"/>
        <v>100</v>
      </c>
      <c r="BZ20" s="95">
        <v>0</v>
      </c>
      <c r="CA20" s="95">
        <v>16.899999999999999</v>
      </c>
      <c r="CB20" s="95">
        <v>16.899999999999999</v>
      </c>
      <c r="CC20" s="94">
        <f t="shared" si="43"/>
        <v>100</v>
      </c>
      <c r="CD20" s="95">
        <v>0</v>
      </c>
      <c r="CE20" s="95">
        <v>100</v>
      </c>
      <c r="CF20" s="95">
        <v>100</v>
      </c>
      <c r="CG20" s="94">
        <f t="shared" si="44"/>
        <v>100</v>
      </c>
      <c r="CH20" s="95">
        <v>0</v>
      </c>
      <c r="CI20" s="95">
        <v>91.6</v>
      </c>
      <c r="CJ20" s="95">
        <v>91.6</v>
      </c>
      <c r="CK20" s="94">
        <f t="shared" si="45"/>
        <v>100</v>
      </c>
      <c r="CL20" s="95">
        <v>0</v>
      </c>
      <c r="CM20" s="95">
        <v>50</v>
      </c>
      <c r="CN20" s="95">
        <v>50</v>
      </c>
      <c r="CO20" s="94">
        <f>CN20/CM20%</f>
        <v>100</v>
      </c>
      <c r="CP20" s="95">
        <v>0</v>
      </c>
      <c r="CQ20" s="95">
        <v>0</v>
      </c>
      <c r="CR20" s="95">
        <v>0</v>
      </c>
      <c r="CS20" s="94"/>
      <c r="CT20" s="95">
        <v>0</v>
      </c>
      <c r="CU20" s="95">
        <v>25468.3</v>
      </c>
      <c r="CV20" s="95">
        <v>25468.3</v>
      </c>
      <c r="CW20" s="94">
        <f t="shared" si="34"/>
        <v>100</v>
      </c>
      <c r="CX20" s="95">
        <v>0</v>
      </c>
      <c r="CY20" s="95">
        <v>0</v>
      </c>
      <c r="CZ20" s="95">
        <v>0</v>
      </c>
      <c r="DA20" s="94"/>
      <c r="DB20" s="95">
        <v>0</v>
      </c>
      <c r="DC20" s="95"/>
      <c r="DD20" s="95">
        <v>703.50734</v>
      </c>
      <c r="DE20" s="95">
        <v>703.50734</v>
      </c>
      <c r="DF20" s="94">
        <f t="shared" ref="DF20:DF21" si="47">DE20/DD20%</f>
        <v>100</v>
      </c>
    </row>
    <row r="21" spans="1:110" x14ac:dyDescent="0.25">
      <c r="A21" s="72" t="s">
        <v>230</v>
      </c>
      <c r="B21" s="114">
        <f t="shared" si="28"/>
        <v>0</v>
      </c>
      <c r="C21" s="94">
        <f t="shared" si="29"/>
        <v>44689.4905</v>
      </c>
      <c r="D21" s="94">
        <f t="shared" si="29"/>
        <v>44689.4905</v>
      </c>
      <c r="E21" s="94">
        <f t="shared" si="30"/>
        <v>100</v>
      </c>
      <c r="F21" s="95">
        <v>0</v>
      </c>
      <c r="G21" s="95">
        <v>0</v>
      </c>
      <c r="H21" s="95">
        <v>0</v>
      </c>
      <c r="I21" s="94"/>
      <c r="J21" s="95">
        <v>0</v>
      </c>
      <c r="K21" s="95">
        <v>0</v>
      </c>
      <c r="L21" s="95">
        <v>0</v>
      </c>
      <c r="M21" s="94"/>
      <c r="N21" s="95">
        <v>0</v>
      </c>
      <c r="O21" s="95">
        <v>0</v>
      </c>
      <c r="P21" s="95">
        <v>0</v>
      </c>
      <c r="Q21" s="94"/>
      <c r="R21" s="95">
        <v>0</v>
      </c>
      <c r="S21" s="95">
        <v>0</v>
      </c>
      <c r="T21" s="95">
        <v>0</v>
      </c>
      <c r="U21" s="94"/>
      <c r="V21" s="95">
        <v>0</v>
      </c>
      <c r="W21" s="95">
        <v>0</v>
      </c>
      <c r="X21" s="95">
        <v>0</v>
      </c>
      <c r="Y21" s="94"/>
      <c r="Z21" s="95">
        <v>0</v>
      </c>
      <c r="AA21" s="95">
        <v>0</v>
      </c>
      <c r="AB21" s="95">
        <v>0</v>
      </c>
      <c r="AC21" s="94" t="e">
        <f>AB21/AA21%</f>
        <v>#DIV/0!</v>
      </c>
      <c r="AD21" s="95">
        <v>0</v>
      </c>
      <c r="AE21" s="95">
        <v>0</v>
      </c>
      <c r="AF21" s="95">
        <v>0</v>
      </c>
      <c r="AG21" s="94"/>
      <c r="AH21" s="95">
        <v>0</v>
      </c>
      <c r="AI21" s="95">
        <v>0</v>
      </c>
      <c r="AJ21" s="95">
        <v>0</v>
      </c>
      <c r="AK21" s="94"/>
      <c r="AL21" s="95">
        <v>0</v>
      </c>
      <c r="AM21" s="95">
        <v>2100</v>
      </c>
      <c r="AN21" s="95">
        <v>2100</v>
      </c>
      <c r="AO21" s="94">
        <f>AN21/AM21%</f>
        <v>100</v>
      </c>
      <c r="AP21" s="95">
        <v>0</v>
      </c>
      <c r="AQ21" s="95">
        <v>11584.8</v>
      </c>
      <c r="AR21" s="95">
        <v>11584.8</v>
      </c>
      <c r="AS21" s="94">
        <f t="shared" si="31"/>
        <v>100</v>
      </c>
      <c r="AT21" s="95">
        <v>0</v>
      </c>
      <c r="AU21" s="95">
        <v>0</v>
      </c>
      <c r="AV21" s="95">
        <v>0</v>
      </c>
      <c r="AW21" s="94"/>
      <c r="AX21" s="95">
        <v>0</v>
      </c>
      <c r="AY21" s="95">
        <v>0</v>
      </c>
      <c r="AZ21" s="95">
        <v>0</v>
      </c>
      <c r="BA21" s="94"/>
      <c r="BB21" s="95">
        <v>0</v>
      </c>
      <c r="BC21" s="95">
        <v>7707.3</v>
      </c>
      <c r="BD21" s="95">
        <v>7707.3</v>
      </c>
      <c r="BE21" s="94">
        <f t="shared" si="32"/>
        <v>99.999999999999986</v>
      </c>
      <c r="BF21" s="95">
        <v>0</v>
      </c>
      <c r="BG21" s="95">
        <v>0</v>
      </c>
      <c r="BH21" s="95">
        <v>0</v>
      </c>
      <c r="BI21" s="94"/>
      <c r="BJ21" s="95">
        <v>0</v>
      </c>
      <c r="BK21" s="95">
        <v>0</v>
      </c>
      <c r="BL21" s="95">
        <v>0</v>
      </c>
      <c r="BM21" s="94"/>
      <c r="BN21" s="95">
        <v>0</v>
      </c>
      <c r="BO21" s="95">
        <v>0</v>
      </c>
      <c r="BP21" s="95">
        <v>0</v>
      </c>
      <c r="BQ21" s="94"/>
      <c r="BR21" s="95">
        <v>0</v>
      </c>
      <c r="BS21" s="95">
        <v>1209.4721999999999</v>
      </c>
      <c r="BT21" s="95">
        <v>1209.4721999999999</v>
      </c>
      <c r="BU21" s="94">
        <f>BT21/BS21%</f>
        <v>100</v>
      </c>
      <c r="BV21" s="95">
        <v>0</v>
      </c>
      <c r="BW21" s="95">
        <v>393.92</v>
      </c>
      <c r="BX21" s="95">
        <v>393.92</v>
      </c>
      <c r="BY21" s="94">
        <f t="shared" si="42"/>
        <v>100</v>
      </c>
      <c r="BZ21" s="95">
        <v>0</v>
      </c>
      <c r="CA21" s="95">
        <v>33.700000000000003</v>
      </c>
      <c r="CB21" s="95">
        <v>33.700000000000003</v>
      </c>
      <c r="CC21" s="94">
        <f t="shared" si="43"/>
        <v>100</v>
      </c>
      <c r="CD21" s="95">
        <v>0</v>
      </c>
      <c r="CE21" s="95">
        <v>0</v>
      </c>
      <c r="CF21" s="95">
        <v>0</v>
      </c>
      <c r="CG21" s="94"/>
      <c r="CH21" s="95">
        <v>0</v>
      </c>
      <c r="CI21" s="95">
        <v>91.6</v>
      </c>
      <c r="CJ21" s="95">
        <v>91.6</v>
      </c>
      <c r="CK21" s="94">
        <f t="shared" si="45"/>
        <v>100</v>
      </c>
      <c r="CL21" s="95">
        <v>0</v>
      </c>
      <c r="CM21" s="95">
        <v>0</v>
      </c>
      <c r="CN21" s="95">
        <v>0</v>
      </c>
      <c r="CO21" s="94"/>
      <c r="CP21" s="95">
        <v>0</v>
      </c>
      <c r="CQ21" s="95">
        <v>0</v>
      </c>
      <c r="CR21" s="95">
        <v>0</v>
      </c>
      <c r="CS21" s="94"/>
      <c r="CT21" s="95">
        <v>0</v>
      </c>
      <c r="CU21" s="95">
        <v>20986.400000000001</v>
      </c>
      <c r="CV21" s="95">
        <v>20986.400000000001</v>
      </c>
      <c r="CW21" s="94">
        <f t="shared" si="34"/>
        <v>100</v>
      </c>
      <c r="CX21" s="95">
        <v>0</v>
      </c>
      <c r="CY21" s="95">
        <v>0</v>
      </c>
      <c r="CZ21" s="95">
        <v>0</v>
      </c>
      <c r="DA21" s="94"/>
      <c r="DB21" s="95">
        <v>0</v>
      </c>
      <c r="DC21" s="95"/>
      <c r="DD21" s="95">
        <v>582.29830000000004</v>
      </c>
      <c r="DE21" s="95">
        <v>582.29830000000004</v>
      </c>
      <c r="DF21" s="94">
        <f t="shared" si="47"/>
        <v>100</v>
      </c>
    </row>
    <row r="22" spans="1:110" x14ac:dyDescent="0.25">
      <c r="A22" s="72" t="s">
        <v>231</v>
      </c>
      <c r="B22" s="114">
        <f t="shared" si="28"/>
        <v>0</v>
      </c>
      <c r="C22" s="94">
        <f t="shared" si="29"/>
        <v>35726.699999999997</v>
      </c>
      <c r="D22" s="94">
        <f t="shared" si="29"/>
        <v>35726.699999999997</v>
      </c>
      <c r="E22" s="94">
        <f t="shared" si="30"/>
        <v>100</v>
      </c>
      <c r="F22" s="95">
        <v>0</v>
      </c>
      <c r="G22" s="95">
        <v>0</v>
      </c>
      <c r="H22" s="95">
        <v>0</v>
      </c>
      <c r="I22" s="94"/>
      <c r="J22" s="95">
        <v>0</v>
      </c>
      <c r="K22" s="95">
        <v>85</v>
      </c>
      <c r="L22" s="95">
        <v>85</v>
      </c>
      <c r="M22" s="94">
        <f>L22/K22%</f>
        <v>100</v>
      </c>
      <c r="N22" s="95">
        <v>0</v>
      </c>
      <c r="O22" s="95">
        <v>0</v>
      </c>
      <c r="P22" s="95">
        <v>0</v>
      </c>
      <c r="Q22" s="94"/>
      <c r="R22" s="95">
        <v>0</v>
      </c>
      <c r="S22" s="95">
        <v>0</v>
      </c>
      <c r="T22" s="95">
        <v>0</v>
      </c>
      <c r="U22" s="94"/>
      <c r="V22" s="95">
        <v>0</v>
      </c>
      <c r="W22" s="95">
        <v>0</v>
      </c>
      <c r="X22" s="95">
        <v>0</v>
      </c>
      <c r="Y22" s="94"/>
      <c r="Z22" s="95">
        <v>0</v>
      </c>
      <c r="AA22" s="95">
        <v>1150</v>
      </c>
      <c r="AB22" s="95">
        <v>1150</v>
      </c>
      <c r="AC22" s="94">
        <f>AB22/AA22%</f>
        <v>100</v>
      </c>
      <c r="AD22" s="95">
        <v>0</v>
      </c>
      <c r="AE22" s="95">
        <v>1481</v>
      </c>
      <c r="AF22" s="95">
        <v>1481</v>
      </c>
      <c r="AG22" s="94">
        <f>AF22/AE22%</f>
        <v>100</v>
      </c>
      <c r="AH22" s="95">
        <v>0</v>
      </c>
      <c r="AI22" s="95">
        <v>0</v>
      </c>
      <c r="AJ22" s="95">
        <v>0</v>
      </c>
      <c r="AK22" s="94"/>
      <c r="AL22" s="95">
        <v>0</v>
      </c>
      <c r="AM22" s="95">
        <v>0</v>
      </c>
      <c r="AN22" s="95">
        <v>0</v>
      </c>
      <c r="AO22" s="94"/>
      <c r="AP22" s="95">
        <v>0</v>
      </c>
      <c r="AQ22" s="95">
        <v>7059.8</v>
      </c>
      <c r="AR22" s="95">
        <v>7059.8</v>
      </c>
      <c r="AS22" s="94">
        <f t="shared" si="31"/>
        <v>100</v>
      </c>
      <c r="AT22" s="95">
        <v>0</v>
      </c>
      <c r="AU22" s="95">
        <v>0</v>
      </c>
      <c r="AV22" s="95">
        <v>0</v>
      </c>
      <c r="AW22" s="94"/>
      <c r="AX22" s="95">
        <v>0</v>
      </c>
      <c r="AY22" s="95">
        <v>0</v>
      </c>
      <c r="AZ22" s="95">
        <v>0</v>
      </c>
      <c r="BA22" s="94"/>
      <c r="BB22" s="95">
        <v>0</v>
      </c>
      <c r="BC22" s="95">
        <v>5302</v>
      </c>
      <c r="BD22" s="95">
        <v>5302</v>
      </c>
      <c r="BE22" s="94">
        <f t="shared" si="32"/>
        <v>100</v>
      </c>
      <c r="BF22" s="95">
        <v>0</v>
      </c>
      <c r="BG22" s="95">
        <v>0</v>
      </c>
      <c r="BH22" s="95">
        <v>0</v>
      </c>
      <c r="BI22" s="94"/>
      <c r="BJ22" s="95">
        <v>0</v>
      </c>
      <c r="BK22" s="95">
        <v>0</v>
      </c>
      <c r="BL22" s="95">
        <v>0</v>
      </c>
      <c r="BM22" s="94"/>
      <c r="BN22" s="95">
        <v>0</v>
      </c>
      <c r="BO22" s="95">
        <v>0</v>
      </c>
      <c r="BP22" s="95">
        <v>0</v>
      </c>
      <c r="BQ22" s="94"/>
      <c r="BR22" s="95">
        <v>0</v>
      </c>
      <c r="BS22" s="95">
        <v>0</v>
      </c>
      <c r="BT22" s="95">
        <v>0</v>
      </c>
      <c r="BU22" s="94"/>
      <c r="BV22" s="95">
        <v>0</v>
      </c>
      <c r="BW22" s="95">
        <v>0</v>
      </c>
      <c r="BX22" s="95">
        <v>0</v>
      </c>
      <c r="BY22" s="94"/>
      <c r="BZ22" s="95">
        <v>0</v>
      </c>
      <c r="CA22" s="95">
        <v>12.4</v>
      </c>
      <c r="CB22" s="95">
        <v>12.4</v>
      </c>
      <c r="CC22" s="94">
        <f t="shared" si="43"/>
        <v>100</v>
      </c>
      <c r="CD22" s="95">
        <v>0</v>
      </c>
      <c r="CE22" s="95">
        <v>100</v>
      </c>
      <c r="CF22" s="95">
        <v>100</v>
      </c>
      <c r="CG22" s="94">
        <f>CF22/CE22%</f>
        <v>100</v>
      </c>
      <c r="CH22" s="95">
        <v>0</v>
      </c>
      <c r="CI22" s="95">
        <v>91.6</v>
      </c>
      <c r="CJ22" s="95">
        <v>91.6</v>
      </c>
      <c r="CK22" s="94">
        <f t="shared" si="45"/>
        <v>100</v>
      </c>
      <c r="CL22" s="95">
        <v>0</v>
      </c>
      <c r="CM22" s="95">
        <v>150</v>
      </c>
      <c r="CN22" s="95">
        <v>150</v>
      </c>
      <c r="CO22" s="94">
        <f>CN22/CM22%</f>
        <v>100</v>
      </c>
      <c r="CP22" s="95">
        <v>0</v>
      </c>
      <c r="CQ22" s="95">
        <v>0</v>
      </c>
      <c r="CR22" s="95">
        <v>0</v>
      </c>
      <c r="CS22" s="94"/>
      <c r="CT22" s="95">
        <v>0</v>
      </c>
      <c r="CU22" s="95">
        <v>20294.900000000001</v>
      </c>
      <c r="CV22" s="95">
        <v>20294.900000000001</v>
      </c>
      <c r="CW22" s="94">
        <f t="shared" si="34"/>
        <v>100</v>
      </c>
      <c r="CX22" s="95">
        <v>0</v>
      </c>
      <c r="CY22" s="95">
        <v>0</v>
      </c>
      <c r="CZ22" s="95">
        <v>0</v>
      </c>
      <c r="DA22" s="94"/>
      <c r="DB22" s="95">
        <v>0</v>
      </c>
      <c r="DC22" s="95"/>
      <c r="DD22" s="95">
        <v>0</v>
      </c>
      <c r="DE22" s="95">
        <v>0</v>
      </c>
      <c r="DF22" s="94"/>
    </row>
    <row r="23" spans="1:110" x14ac:dyDescent="0.25">
      <c r="A23" s="72" t="s">
        <v>232</v>
      </c>
      <c r="B23" s="114">
        <f t="shared" si="28"/>
        <v>0</v>
      </c>
      <c r="C23" s="94">
        <f t="shared" si="29"/>
        <v>81288.53959</v>
      </c>
      <c r="D23" s="94">
        <f t="shared" si="29"/>
        <v>79944.501329999999</v>
      </c>
      <c r="E23" s="94">
        <f t="shared" si="30"/>
        <v>98.346583335388956</v>
      </c>
      <c r="F23" s="95">
        <v>0</v>
      </c>
      <c r="G23" s="95">
        <v>0</v>
      </c>
      <c r="H23" s="95">
        <v>0</v>
      </c>
      <c r="I23" s="94"/>
      <c r="J23" s="95">
        <v>0</v>
      </c>
      <c r="K23" s="95">
        <v>509.9</v>
      </c>
      <c r="L23" s="95">
        <v>509.77499999999998</v>
      </c>
      <c r="M23" s="94">
        <f>L23/K23%</f>
        <v>99.975485389292004</v>
      </c>
      <c r="N23" s="95">
        <v>0</v>
      </c>
      <c r="O23" s="95">
        <v>0</v>
      </c>
      <c r="P23" s="95">
        <v>0</v>
      </c>
      <c r="Q23" s="94"/>
      <c r="R23" s="95">
        <v>0</v>
      </c>
      <c r="S23" s="95">
        <v>0</v>
      </c>
      <c r="T23" s="95">
        <v>0</v>
      </c>
      <c r="U23" s="94"/>
      <c r="V23" s="95">
        <v>0</v>
      </c>
      <c r="W23" s="95">
        <v>0</v>
      </c>
      <c r="X23" s="95">
        <v>0</v>
      </c>
      <c r="Y23" s="94"/>
      <c r="Z23" s="95">
        <v>0</v>
      </c>
      <c r="AA23" s="95">
        <v>0</v>
      </c>
      <c r="AB23" s="95">
        <v>0</v>
      </c>
      <c r="AC23" s="94"/>
      <c r="AD23" s="95">
        <v>0</v>
      </c>
      <c r="AE23" s="95">
        <v>0</v>
      </c>
      <c r="AF23" s="95">
        <v>0</v>
      </c>
      <c r="AG23" s="94"/>
      <c r="AH23" s="95">
        <v>0</v>
      </c>
      <c r="AI23" s="95">
        <v>0</v>
      </c>
      <c r="AJ23" s="95">
        <v>0</v>
      </c>
      <c r="AK23" s="94"/>
      <c r="AL23" s="95">
        <v>0</v>
      </c>
      <c r="AM23" s="95">
        <v>2000</v>
      </c>
      <c r="AN23" s="95">
        <v>2000</v>
      </c>
      <c r="AO23" s="94">
        <f>AN23/AM23%</f>
        <v>100</v>
      </c>
      <c r="AP23" s="95">
        <v>0</v>
      </c>
      <c r="AQ23" s="95">
        <v>5639.7</v>
      </c>
      <c r="AR23" s="95">
        <v>5639.7</v>
      </c>
      <c r="AS23" s="94">
        <f t="shared" si="31"/>
        <v>100</v>
      </c>
      <c r="AT23" s="95">
        <v>0</v>
      </c>
      <c r="AU23" s="95">
        <v>0</v>
      </c>
      <c r="AV23" s="95">
        <v>0</v>
      </c>
      <c r="AW23" s="94"/>
      <c r="AX23" s="95">
        <v>0</v>
      </c>
      <c r="AY23" s="95">
        <v>0</v>
      </c>
      <c r="AZ23" s="95">
        <v>0</v>
      </c>
      <c r="BA23" s="94"/>
      <c r="BB23" s="95">
        <v>0</v>
      </c>
      <c r="BC23" s="95">
        <v>7448.7</v>
      </c>
      <c r="BD23" s="95">
        <v>7448.7</v>
      </c>
      <c r="BE23" s="94">
        <f t="shared" si="32"/>
        <v>100</v>
      </c>
      <c r="BF23" s="95">
        <v>0</v>
      </c>
      <c r="BG23" s="95">
        <v>24399.7</v>
      </c>
      <c r="BH23" s="95">
        <v>23055.78674</v>
      </c>
      <c r="BI23" s="94">
        <f>BH23/BG23%</f>
        <v>94.492091050299791</v>
      </c>
      <c r="BJ23" s="95">
        <v>0</v>
      </c>
      <c r="BK23" s="95">
        <v>0</v>
      </c>
      <c r="BL23" s="95">
        <v>0</v>
      </c>
      <c r="BM23" s="94"/>
      <c r="BN23" s="95">
        <v>0</v>
      </c>
      <c r="BO23" s="95">
        <v>0</v>
      </c>
      <c r="BP23" s="95">
        <v>0</v>
      </c>
      <c r="BQ23" s="94"/>
      <c r="BR23" s="95">
        <v>0</v>
      </c>
      <c r="BS23" s="95">
        <v>945.93958999999995</v>
      </c>
      <c r="BT23" s="95">
        <v>945.93958999999995</v>
      </c>
      <c r="BU23" s="94">
        <f>BT23/BS23%</f>
        <v>100.00000000000001</v>
      </c>
      <c r="BV23" s="95">
        <v>0</v>
      </c>
      <c r="BW23" s="95">
        <v>226.5</v>
      </c>
      <c r="BX23" s="95">
        <v>226.5</v>
      </c>
      <c r="BY23" s="94">
        <f t="shared" ref="BY23:BY25" si="48">BX23/BW23%</f>
        <v>100</v>
      </c>
      <c r="BZ23" s="95">
        <v>0</v>
      </c>
      <c r="CA23" s="95">
        <v>28</v>
      </c>
      <c r="CB23" s="95">
        <v>28</v>
      </c>
      <c r="CC23" s="94">
        <f t="shared" si="43"/>
        <v>99.999999999999986</v>
      </c>
      <c r="CD23" s="95">
        <v>0</v>
      </c>
      <c r="CE23" s="95">
        <v>0</v>
      </c>
      <c r="CF23" s="95">
        <v>0</v>
      </c>
      <c r="CG23" s="94"/>
      <c r="CH23" s="95">
        <v>0</v>
      </c>
      <c r="CI23" s="95">
        <v>91.6</v>
      </c>
      <c r="CJ23" s="95">
        <v>91.6</v>
      </c>
      <c r="CK23" s="94">
        <f t="shared" si="45"/>
        <v>100</v>
      </c>
      <c r="CL23" s="95">
        <v>0</v>
      </c>
      <c r="CM23" s="95">
        <v>0</v>
      </c>
      <c r="CN23" s="95">
        <v>0</v>
      </c>
      <c r="CO23" s="94"/>
      <c r="CP23" s="95">
        <v>0</v>
      </c>
      <c r="CQ23" s="95">
        <v>0</v>
      </c>
      <c r="CR23" s="95">
        <v>0</v>
      </c>
      <c r="CS23" s="94"/>
      <c r="CT23" s="95">
        <v>0</v>
      </c>
      <c r="CU23" s="95">
        <v>38998.5</v>
      </c>
      <c r="CV23" s="95">
        <v>38998.5</v>
      </c>
      <c r="CW23" s="94">
        <f t="shared" si="34"/>
        <v>100</v>
      </c>
      <c r="CX23" s="95">
        <v>0</v>
      </c>
      <c r="CY23" s="95">
        <v>0</v>
      </c>
      <c r="CZ23" s="95">
        <v>0</v>
      </c>
      <c r="DA23" s="94"/>
      <c r="DB23" s="95">
        <v>0</v>
      </c>
      <c r="DC23" s="95"/>
      <c r="DD23" s="95">
        <v>1000</v>
      </c>
      <c r="DE23" s="95">
        <v>1000</v>
      </c>
      <c r="DF23" s="94">
        <f t="shared" ref="DF23:DF36" si="49">DE23/DD23%</f>
        <v>100</v>
      </c>
    </row>
    <row r="24" spans="1:110" x14ac:dyDescent="0.25">
      <c r="A24" s="72" t="s">
        <v>233</v>
      </c>
      <c r="B24" s="114">
        <f t="shared" si="28"/>
        <v>0</v>
      </c>
      <c r="C24" s="94">
        <f t="shared" si="29"/>
        <v>88746.672079999989</v>
      </c>
      <c r="D24" s="94">
        <f t="shared" si="29"/>
        <v>88345.062989999991</v>
      </c>
      <c r="E24" s="94">
        <f t="shared" si="30"/>
        <v>99.547465746503747</v>
      </c>
      <c r="F24" s="95">
        <v>0</v>
      </c>
      <c r="G24" s="95">
        <v>0</v>
      </c>
      <c r="H24" s="95">
        <v>0</v>
      </c>
      <c r="I24" s="94"/>
      <c r="J24" s="95">
        <v>0</v>
      </c>
      <c r="K24" s="95">
        <v>0</v>
      </c>
      <c r="L24" s="95">
        <v>0</v>
      </c>
      <c r="M24" s="94"/>
      <c r="N24" s="95">
        <v>0</v>
      </c>
      <c r="O24" s="95">
        <v>0</v>
      </c>
      <c r="P24" s="95">
        <v>0</v>
      </c>
      <c r="Q24" s="94"/>
      <c r="R24" s="95">
        <v>0</v>
      </c>
      <c r="S24" s="95">
        <v>0</v>
      </c>
      <c r="T24" s="95">
        <v>0</v>
      </c>
      <c r="U24" s="94"/>
      <c r="V24" s="95">
        <v>0</v>
      </c>
      <c r="W24" s="95">
        <v>0</v>
      </c>
      <c r="X24" s="95">
        <v>0</v>
      </c>
      <c r="Y24" s="94"/>
      <c r="Z24" s="95">
        <v>0</v>
      </c>
      <c r="AA24" s="95">
        <v>0</v>
      </c>
      <c r="AB24" s="95">
        <v>0</v>
      </c>
      <c r="AC24" s="94"/>
      <c r="AD24" s="95">
        <v>0</v>
      </c>
      <c r="AE24" s="95">
        <v>0</v>
      </c>
      <c r="AF24" s="95">
        <v>0</v>
      </c>
      <c r="AG24" s="94"/>
      <c r="AH24" s="95">
        <v>0</v>
      </c>
      <c r="AI24" s="95">
        <v>0</v>
      </c>
      <c r="AJ24" s="95">
        <v>0</v>
      </c>
      <c r="AK24" s="94"/>
      <c r="AL24" s="95">
        <v>0</v>
      </c>
      <c r="AM24" s="95">
        <v>2500</v>
      </c>
      <c r="AN24" s="95">
        <v>2500</v>
      </c>
      <c r="AO24" s="94">
        <f>AN24/AM24%</f>
        <v>100</v>
      </c>
      <c r="AP24" s="95">
        <v>0</v>
      </c>
      <c r="AQ24" s="95">
        <v>10444.200000000001</v>
      </c>
      <c r="AR24" s="95">
        <v>10042.590910000001</v>
      </c>
      <c r="AS24" s="94">
        <f t="shared" si="31"/>
        <v>96.154716589111658</v>
      </c>
      <c r="AT24" s="95">
        <v>0</v>
      </c>
      <c r="AU24" s="95">
        <v>0</v>
      </c>
      <c r="AV24" s="95">
        <v>0</v>
      </c>
      <c r="AW24" s="94"/>
      <c r="AX24" s="95">
        <v>0</v>
      </c>
      <c r="AY24" s="95">
        <v>0</v>
      </c>
      <c r="AZ24" s="95">
        <v>0</v>
      </c>
      <c r="BA24" s="94"/>
      <c r="BB24" s="95">
        <v>0</v>
      </c>
      <c r="BC24" s="95">
        <v>9440.2000000000007</v>
      </c>
      <c r="BD24" s="95">
        <v>9440.2000000000007</v>
      </c>
      <c r="BE24" s="94">
        <f t="shared" si="32"/>
        <v>100</v>
      </c>
      <c r="BF24" s="95">
        <v>0</v>
      </c>
      <c r="BG24" s="95">
        <v>0</v>
      </c>
      <c r="BH24" s="95">
        <v>0</v>
      </c>
      <c r="BI24" s="94"/>
      <c r="BJ24" s="95">
        <v>0</v>
      </c>
      <c r="BK24" s="95">
        <v>0</v>
      </c>
      <c r="BL24" s="95">
        <v>0</v>
      </c>
      <c r="BM24" s="94"/>
      <c r="BN24" s="95">
        <v>0</v>
      </c>
      <c r="BO24" s="95">
        <v>0</v>
      </c>
      <c r="BP24" s="95">
        <v>0</v>
      </c>
      <c r="BQ24" s="94"/>
      <c r="BR24" s="95">
        <v>0</v>
      </c>
      <c r="BS24" s="95">
        <v>1563.43208</v>
      </c>
      <c r="BT24" s="95">
        <v>1563.43208</v>
      </c>
      <c r="BU24" s="94">
        <f>BT24/BS24%</f>
        <v>100</v>
      </c>
      <c r="BV24" s="95">
        <v>0</v>
      </c>
      <c r="BW24" s="95">
        <v>708.44</v>
      </c>
      <c r="BX24" s="95">
        <v>708.44</v>
      </c>
      <c r="BY24" s="94">
        <f t="shared" si="48"/>
        <v>100</v>
      </c>
      <c r="BZ24" s="95">
        <v>0</v>
      </c>
      <c r="CA24" s="95">
        <v>41.9</v>
      </c>
      <c r="CB24" s="95">
        <v>41.9</v>
      </c>
      <c r="CC24" s="94">
        <f t="shared" si="43"/>
        <v>100</v>
      </c>
      <c r="CD24" s="95">
        <v>0</v>
      </c>
      <c r="CE24" s="95">
        <v>0</v>
      </c>
      <c r="CF24" s="95">
        <v>0</v>
      </c>
      <c r="CG24" s="94"/>
      <c r="CH24" s="95">
        <v>0</v>
      </c>
      <c r="CI24" s="95">
        <v>91.6</v>
      </c>
      <c r="CJ24" s="95">
        <v>91.6</v>
      </c>
      <c r="CK24" s="94">
        <f t="shared" si="45"/>
        <v>100</v>
      </c>
      <c r="CL24" s="95">
        <v>0</v>
      </c>
      <c r="CM24" s="95">
        <v>50</v>
      </c>
      <c r="CN24" s="95">
        <v>50</v>
      </c>
      <c r="CO24" s="94">
        <f t="shared" ref="CO24:CO25" si="50">CN24/CM24%</f>
        <v>100</v>
      </c>
      <c r="CP24" s="95">
        <v>0</v>
      </c>
      <c r="CQ24" s="95">
        <v>0</v>
      </c>
      <c r="CR24" s="95">
        <v>0</v>
      </c>
      <c r="CS24" s="94"/>
      <c r="CT24" s="95">
        <v>0</v>
      </c>
      <c r="CU24" s="95">
        <v>62778.5</v>
      </c>
      <c r="CV24" s="95">
        <v>62778.5</v>
      </c>
      <c r="CW24" s="94">
        <f t="shared" si="34"/>
        <v>100</v>
      </c>
      <c r="CX24" s="95">
        <v>0</v>
      </c>
      <c r="CY24" s="95">
        <v>0</v>
      </c>
      <c r="CZ24" s="95">
        <v>0</v>
      </c>
      <c r="DA24" s="94"/>
      <c r="DB24" s="95">
        <v>0</v>
      </c>
      <c r="DC24" s="95"/>
      <c r="DD24" s="95">
        <v>1128.4000000000001</v>
      </c>
      <c r="DE24" s="95">
        <v>1128.4000000000001</v>
      </c>
      <c r="DF24" s="94">
        <f t="shared" si="49"/>
        <v>100</v>
      </c>
    </row>
    <row r="25" spans="1:110" x14ac:dyDescent="0.25">
      <c r="A25" s="72" t="s">
        <v>234</v>
      </c>
      <c r="B25" s="114">
        <f t="shared" si="28"/>
        <v>0</v>
      </c>
      <c r="C25" s="94">
        <f t="shared" si="29"/>
        <v>27322.467629999999</v>
      </c>
      <c r="D25" s="94">
        <f t="shared" si="29"/>
        <v>27223.715129999997</v>
      </c>
      <c r="E25" s="94">
        <f t="shared" si="30"/>
        <v>99.638566686811359</v>
      </c>
      <c r="F25" s="95">
        <v>0</v>
      </c>
      <c r="G25" s="95">
        <v>0</v>
      </c>
      <c r="H25" s="95">
        <v>0</v>
      </c>
      <c r="I25" s="94"/>
      <c r="J25" s="95">
        <v>0</v>
      </c>
      <c r="K25" s="95">
        <v>0</v>
      </c>
      <c r="L25" s="95">
        <v>0</v>
      </c>
      <c r="M25" s="94"/>
      <c r="N25" s="95">
        <v>0</v>
      </c>
      <c r="O25" s="95">
        <v>0</v>
      </c>
      <c r="P25" s="95">
        <v>0</v>
      </c>
      <c r="Q25" s="94"/>
      <c r="R25" s="95">
        <v>0</v>
      </c>
      <c r="S25" s="95">
        <v>0</v>
      </c>
      <c r="T25" s="95">
        <v>0</v>
      </c>
      <c r="U25" s="94"/>
      <c r="V25" s="95">
        <v>0</v>
      </c>
      <c r="W25" s="95">
        <v>0</v>
      </c>
      <c r="X25" s="95">
        <v>0</v>
      </c>
      <c r="Y25" s="94"/>
      <c r="Z25" s="95">
        <v>0</v>
      </c>
      <c r="AA25" s="95">
        <v>1100</v>
      </c>
      <c r="AB25" s="95">
        <v>1100</v>
      </c>
      <c r="AC25" s="94">
        <f>AB25/AA25%</f>
        <v>100</v>
      </c>
      <c r="AD25" s="95">
        <v>0</v>
      </c>
      <c r="AE25" s="95">
        <v>0</v>
      </c>
      <c r="AF25" s="95">
        <v>0</v>
      </c>
      <c r="AG25" s="94"/>
      <c r="AH25" s="95">
        <v>0</v>
      </c>
      <c r="AI25" s="95">
        <v>0</v>
      </c>
      <c r="AJ25" s="95">
        <v>0</v>
      </c>
      <c r="AK25" s="94"/>
      <c r="AL25" s="95">
        <v>0</v>
      </c>
      <c r="AM25" s="95">
        <v>0</v>
      </c>
      <c r="AN25" s="95">
        <v>0</v>
      </c>
      <c r="AO25" s="94" t="s">
        <v>252</v>
      </c>
      <c r="AP25" s="95">
        <v>0</v>
      </c>
      <c r="AQ25" s="95">
        <v>15410</v>
      </c>
      <c r="AR25" s="95">
        <v>15410</v>
      </c>
      <c r="AS25" s="94">
        <f t="shared" si="31"/>
        <v>100</v>
      </c>
      <c r="AT25" s="95">
        <v>0</v>
      </c>
      <c r="AU25" s="95">
        <v>0</v>
      </c>
      <c r="AV25" s="95">
        <v>0</v>
      </c>
      <c r="AW25" s="94"/>
      <c r="AX25" s="95">
        <v>0</v>
      </c>
      <c r="AY25" s="95">
        <v>0</v>
      </c>
      <c r="AZ25" s="95">
        <v>0</v>
      </c>
      <c r="BA25" s="94"/>
      <c r="BB25" s="95">
        <v>0</v>
      </c>
      <c r="BC25" s="95">
        <v>5715.8</v>
      </c>
      <c r="BD25" s="95">
        <v>5715.8</v>
      </c>
      <c r="BE25" s="94">
        <f t="shared" si="32"/>
        <v>100</v>
      </c>
      <c r="BF25" s="95">
        <v>0</v>
      </c>
      <c r="BG25" s="95">
        <v>0</v>
      </c>
      <c r="BH25" s="95">
        <v>0</v>
      </c>
      <c r="BI25" s="94"/>
      <c r="BJ25" s="95">
        <v>0</v>
      </c>
      <c r="BK25" s="95">
        <v>0</v>
      </c>
      <c r="BL25" s="95">
        <v>0</v>
      </c>
      <c r="BM25" s="94"/>
      <c r="BN25" s="95">
        <v>0</v>
      </c>
      <c r="BO25" s="95">
        <v>0</v>
      </c>
      <c r="BP25" s="95">
        <v>0</v>
      </c>
      <c r="BQ25" s="94"/>
      <c r="BR25" s="95">
        <v>0</v>
      </c>
      <c r="BS25" s="95">
        <v>880.60782999999992</v>
      </c>
      <c r="BT25" s="95">
        <v>880.60782999999992</v>
      </c>
      <c r="BU25" s="94">
        <f>BT25/BS25%</f>
        <v>100</v>
      </c>
      <c r="BV25" s="95">
        <v>0</v>
      </c>
      <c r="BW25" s="95">
        <v>983.52499999999998</v>
      </c>
      <c r="BX25" s="95">
        <v>884.77250000000004</v>
      </c>
      <c r="BY25" s="94">
        <f t="shared" si="48"/>
        <v>89.959329961109276</v>
      </c>
      <c r="BZ25" s="95">
        <v>0</v>
      </c>
      <c r="CA25" s="95">
        <v>30.7</v>
      </c>
      <c r="CB25" s="95">
        <v>30.7</v>
      </c>
      <c r="CC25" s="94">
        <f t="shared" si="43"/>
        <v>100</v>
      </c>
      <c r="CD25" s="95">
        <v>0</v>
      </c>
      <c r="CE25" s="95">
        <v>100</v>
      </c>
      <c r="CF25" s="95">
        <v>100</v>
      </c>
      <c r="CG25" s="94">
        <f>CF25/CE25%</f>
        <v>100</v>
      </c>
      <c r="CH25" s="95">
        <v>0</v>
      </c>
      <c r="CI25" s="95">
        <v>91.6</v>
      </c>
      <c r="CJ25" s="95">
        <v>91.6</v>
      </c>
      <c r="CK25" s="94">
        <f t="shared" si="45"/>
        <v>100</v>
      </c>
      <c r="CL25" s="95">
        <v>0</v>
      </c>
      <c r="CM25" s="95">
        <v>50</v>
      </c>
      <c r="CN25" s="95">
        <v>50</v>
      </c>
      <c r="CO25" s="94">
        <f t="shared" si="50"/>
        <v>100</v>
      </c>
      <c r="CP25" s="95">
        <v>0</v>
      </c>
      <c r="CQ25" s="95">
        <v>0</v>
      </c>
      <c r="CR25" s="95">
        <v>0</v>
      </c>
      <c r="CS25" s="94"/>
      <c r="CT25" s="95">
        <v>0</v>
      </c>
      <c r="CU25" s="95">
        <v>2725</v>
      </c>
      <c r="CV25" s="95">
        <v>2725</v>
      </c>
      <c r="CW25" s="94">
        <f t="shared" si="34"/>
        <v>100</v>
      </c>
      <c r="CX25" s="95">
        <v>0</v>
      </c>
      <c r="CY25" s="95">
        <v>0</v>
      </c>
      <c r="CZ25" s="95">
        <v>0</v>
      </c>
      <c r="DA25" s="94"/>
      <c r="DB25" s="95">
        <v>0</v>
      </c>
      <c r="DC25" s="95"/>
      <c r="DD25" s="95">
        <v>235.23479999999998</v>
      </c>
      <c r="DE25" s="95">
        <v>235.23479999999998</v>
      </c>
      <c r="DF25" s="94">
        <f t="shared" si="49"/>
        <v>100</v>
      </c>
    </row>
    <row r="26" spans="1:110" x14ac:dyDescent="0.25">
      <c r="A26" s="72" t="s">
        <v>235</v>
      </c>
      <c r="B26" s="114">
        <f t="shared" si="28"/>
        <v>0</v>
      </c>
      <c r="C26" s="94">
        <f t="shared" si="29"/>
        <v>36298.776740000001</v>
      </c>
      <c r="D26" s="94">
        <f t="shared" si="29"/>
        <v>35524.96989</v>
      </c>
      <c r="E26" s="94">
        <f t="shared" si="30"/>
        <v>97.868228850953841</v>
      </c>
      <c r="F26" s="95">
        <v>0</v>
      </c>
      <c r="G26" s="95">
        <v>0</v>
      </c>
      <c r="H26" s="95">
        <v>0</v>
      </c>
      <c r="I26" s="94"/>
      <c r="J26" s="95">
        <v>0</v>
      </c>
      <c r="K26" s="95">
        <v>119.3</v>
      </c>
      <c r="L26" s="95">
        <v>114.08582000000001</v>
      </c>
      <c r="M26" s="94">
        <f>L26/K26%</f>
        <v>95.629354568315179</v>
      </c>
      <c r="N26" s="95">
        <v>0</v>
      </c>
      <c r="O26" s="95">
        <v>0</v>
      </c>
      <c r="P26" s="95">
        <v>0</v>
      </c>
      <c r="Q26" s="94"/>
      <c r="R26" s="95">
        <v>0</v>
      </c>
      <c r="S26" s="95">
        <v>8050.2863600000001</v>
      </c>
      <c r="T26" s="95">
        <v>7282.6631299999999</v>
      </c>
      <c r="U26" s="94">
        <f>T26/S26%</f>
        <v>90.464646899840218</v>
      </c>
      <c r="V26" s="95">
        <v>0</v>
      </c>
      <c r="W26" s="95">
        <v>0</v>
      </c>
      <c r="X26" s="95">
        <v>0</v>
      </c>
      <c r="Y26" s="94"/>
      <c r="Z26" s="95">
        <v>0</v>
      </c>
      <c r="AA26" s="95">
        <v>1146</v>
      </c>
      <c r="AB26" s="95">
        <v>1146</v>
      </c>
      <c r="AC26" s="94">
        <f>AB26/AA26%</f>
        <v>99.999999999999986</v>
      </c>
      <c r="AD26" s="95">
        <v>0</v>
      </c>
      <c r="AE26" s="95">
        <v>0</v>
      </c>
      <c r="AF26" s="95">
        <v>0</v>
      </c>
      <c r="AG26" s="94"/>
      <c r="AH26" s="95">
        <v>0</v>
      </c>
      <c r="AI26" s="95">
        <v>0</v>
      </c>
      <c r="AJ26" s="95">
        <v>0</v>
      </c>
      <c r="AK26" s="94"/>
      <c r="AL26" s="95">
        <v>0</v>
      </c>
      <c r="AM26" s="95">
        <v>2100</v>
      </c>
      <c r="AN26" s="95">
        <v>2100</v>
      </c>
      <c r="AO26" s="94">
        <f t="shared" ref="AO26:AO32" si="51">AN26/AM26%</f>
        <v>100</v>
      </c>
      <c r="AP26" s="95">
        <v>0</v>
      </c>
      <c r="AQ26" s="95">
        <v>5287.2</v>
      </c>
      <c r="AR26" s="95">
        <v>5286.7343700000001</v>
      </c>
      <c r="AS26" s="94">
        <f t="shared" si="31"/>
        <v>99.991193259192016</v>
      </c>
      <c r="AT26" s="95">
        <v>0</v>
      </c>
      <c r="AU26" s="95">
        <v>0</v>
      </c>
      <c r="AV26" s="95">
        <v>0</v>
      </c>
      <c r="AW26" s="94"/>
      <c r="AX26" s="95">
        <v>0</v>
      </c>
      <c r="AY26" s="95">
        <v>0</v>
      </c>
      <c r="AZ26" s="95">
        <v>0</v>
      </c>
      <c r="BA26" s="94"/>
      <c r="BB26" s="95">
        <v>0</v>
      </c>
      <c r="BC26" s="95">
        <v>2560.5</v>
      </c>
      <c r="BD26" s="95">
        <v>2560.5</v>
      </c>
      <c r="BE26" s="94">
        <f t="shared" si="32"/>
        <v>100</v>
      </c>
      <c r="BF26" s="95">
        <v>0</v>
      </c>
      <c r="BG26" s="95">
        <v>0</v>
      </c>
      <c r="BH26" s="95">
        <v>0</v>
      </c>
      <c r="BI26" s="94"/>
      <c r="BJ26" s="95">
        <v>0</v>
      </c>
      <c r="BK26" s="95">
        <v>0</v>
      </c>
      <c r="BL26" s="95">
        <v>0</v>
      </c>
      <c r="BM26" s="94"/>
      <c r="BN26" s="95">
        <v>0</v>
      </c>
      <c r="BO26" s="95">
        <v>0</v>
      </c>
      <c r="BP26" s="95">
        <v>0</v>
      </c>
      <c r="BQ26" s="94"/>
      <c r="BR26" s="95">
        <v>0</v>
      </c>
      <c r="BS26" s="95">
        <v>0</v>
      </c>
      <c r="BT26" s="95">
        <v>0</v>
      </c>
      <c r="BU26" s="94"/>
      <c r="BV26" s="95">
        <v>0</v>
      </c>
      <c r="BW26" s="95">
        <v>0</v>
      </c>
      <c r="BX26" s="95">
        <v>0</v>
      </c>
      <c r="BY26" s="94"/>
      <c r="BZ26" s="95">
        <v>0</v>
      </c>
      <c r="CA26" s="95">
        <v>12.4</v>
      </c>
      <c r="CB26" s="95">
        <v>12.4</v>
      </c>
      <c r="CC26" s="94">
        <f t="shared" si="43"/>
        <v>100</v>
      </c>
      <c r="CD26" s="95">
        <v>0</v>
      </c>
      <c r="CE26" s="95">
        <v>0</v>
      </c>
      <c r="CF26" s="95">
        <v>0</v>
      </c>
      <c r="CG26" s="94"/>
      <c r="CH26" s="95">
        <v>0</v>
      </c>
      <c r="CI26" s="95">
        <v>91.6</v>
      </c>
      <c r="CJ26" s="95">
        <v>91.6</v>
      </c>
      <c r="CK26" s="94">
        <f t="shared" si="45"/>
        <v>100</v>
      </c>
      <c r="CL26" s="95">
        <v>0</v>
      </c>
      <c r="CM26" s="95">
        <v>0</v>
      </c>
      <c r="CN26" s="95">
        <v>0</v>
      </c>
      <c r="CO26" s="94"/>
      <c r="CP26" s="95">
        <v>0</v>
      </c>
      <c r="CQ26" s="95">
        <v>0</v>
      </c>
      <c r="CR26" s="95">
        <v>0</v>
      </c>
      <c r="CS26" s="94"/>
      <c r="CT26" s="95">
        <v>0</v>
      </c>
      <c r="CU26" s="95">
        <v>16552.099999999999</v>
      </c>
      <c r="CV26" s="95">
        <v>16552.099999999999</v>
      </c>
      <c r="CW26" s="94">
        <f t="shared" si="34"/>
        <v>100</v>
      </c>
      <c r="CX26" s="95">
        <v>0</v>
      </c>
      <c r="CY26" s="95">
        <v>0</v>
      </c>
      <c r="CZ26" s="95">
        <v>0</v>
      </c>
      <c r="DA26" s="94"/>
      <c r="DB26" s="95">
        <v>0</v>
      </c>
      <c r="DC26" s="95"/>
      <c r="DD26" s="95">
        <v>379.39037999999999</v>
      </c>
      <c r="DE26" s="95">
        <v>378.88657000000001</v>
      </c>
      <c r="DF26" s="94">
        <f t="shared" si="49"/>
        <v>99.867205383541886</v>
      </c>
    </row>
    <row r="27" spans="1:110" x14ac:dyDescent="0.25">
      <c r="A27" s="72" t="s">
        <v>236</v>
      </c>
      <c r="B27" s="114">
        <f t="shared" si="28"/>
        <v>0</v>
      </c>
      <c r="C27" s="94">
        <f t="shared" si="29"/>
        <v>28546.725999999999</v>
      </c>
      <c r="D27" s="94">
        <f t="shared" si="29"/>
        <v>28546.725999999999</v>
      </c>
      <c r="E27" s="94">
        <f t="shared" si="30"/>
        <v>99.999999999999986</v>
      </c>
      <c r="F27" s="95">
        <v>0</v>
      </c>
      <c r="G27" s="95">
        <v>0</v>
      </c>
      <c r="H27" s="95">
        <v>0</v>
      </c>
      <c r="I27" s="94"/>
      <c r="J27" s="95">
        <v>0</v>
      </c>
      <c r="K27" s="95">
        <v>0</v>
      </c>
      <c r="L27" s="95">
        <v>0</v>
      </c>
      <c r="M27" s="94"/>
      <c r="N27" s="95">
        <v>0</v>
      </c>
      <c r="O27" s="95">
        <v>0</v>
      </c>
      <c r="P27" s="95">
        <v>0</v>
      </c>
      <c r="Q27" s="94"/>
      <c r="R27" s="95">
        <v>0</v>
      </c>
      <c r="S27" s="95">
        <v>0</v>
      </c>
      <c r="T27" s="95">
        <v>0</v>
      </c>
      <c r="U27" s="94"/>
      <c r="V27" s="95">
        <v>0</v>
      </c>
      <c r="W27" s="95">
        <v>0</v>
      </c>
      <c r="X27" s="95">
        <v>0</v>
      </c>
      <c r="Y27" s="94"/>
      <c r="Z27" s="95">
        <v>0</v>
      </c>
      <c r="AA27" s="95">
        <v>0</v>
      </c>
      <c r="AB27" s="95">
        <v>0</v>
      </c>
      <c r="AC27" s="94"/>
      <c r="AD27" s="95">
        <v>0</v>
      </c>
      <c r="AE27" s="95">
        <v>0</v>
      </c>
      <c r="AF27" s="95">
        <v>0</v>
      </c>
      <c r="AG27" s="94"/>
      <c r="AH27" s="95">
        <v>0</v>
      </c>
      <c r="AI27" s="95">
        <v>0</v>
      </c>
      <c r="AJ27" s="95">
        <v>0</v>
      </c>
      <c r="AK27" s="94"/>
      <c r="AL27" s="95">
        <v>0</v>
      </c>
      <c r="AM27" s="95">
        <v>2000</v>
      </c>
      <c r="AN27" s="95">
        <v>2000</v>
      </c>
      <c r="AO27" s="94">
        <f t="shared" si="51"/>
        <v>100</v>
      </c>
      <c r="AP27" s="95">
        <v>0</v>
      </c>
      <c r="AQ27" s="95">
        <v>5899.8</v>
      </c>
      <c r="AR27" s="95">
        <v>5899.8</v>
      </c>
      <c r="AS27" s="94">
        <f t="shared" si="31"/>
        <v>100</v>
      </c>
      <c r="AT27" s="95">
        <v>0</v>
      </c>
      <c r="AU27" s="95">
        <v>0</v>
      </c>
      <c r="AV27" s="95">
        <v>0</v>
      </c>
      <c r="AW27" s="94"/>
      <c r="AX27" s="95">
        <v>0</v>
      </c>
      <c r="AY27" s="95">
        <v>0</v>
      </c>
      <c r="AZ27" s="95">
        <v>0</v>
      </c>
      <c r="BA27" s="94"/>
      <c r="BB27" s="95">
        <v>0</v>
      </c>
      <c r="BC27" s="95">
        <v>4810.6000000000004</v>
      </c>
      <c r="BD27" s="95">
        <v>4810.6000000000004</v>
      </c>
      <c r="BE27" s="94">
        <f t="shared" si="32"/>
        <v>100</v>
      </c>
      <c r="BF27" s="95">
        <v>0</v>
      </c>
      <c r="BG27" s="95">
        <v>0</v>
      </c>
      <c r="BH27" s="95">
        <v>0</v>
      </c>
      <c r="BI27" s="94"/>
      <c r="BJ27" s="95">
        <v>0</v>
      </c>
      <c r="BK27" s="95">
        <v>0</v>
      </c>
      <c r="BL27" s="95">
        <v>0</v>
      </c>
      <c r="BM27" s="94"/>
      <c r="BN27" s="95">
        <v>0</v>
      </c>
      <c r="BO27" s="95">
        <v>0</v>
      </c>
      <c r="BP27" s="95">
        <v>0</v>
      </c>
      <c r="BQ27" s="94"/>
      <c r="BR27" s="95">
        <v>0</v>
      </c>
      <c r="BS27" s="95">
        <v>0</v>
      </c>
      <c r="BT27" s="95">
        <v>0</v>
      </c>
      <c r="BU27" s="94"/>
      <c r="BV27" s="95">
        <v>0</v>
      </c>
      <c r="BW27" s="95">
        <v>188.8</v>
      </c>
      <c r="BX27" s="95">
        <v>188.8</v>
      </c>
      <c r="BY27" s="94">
        <f t="shared" ref="BY27:BY37" si="52">BX27/BW27%</f>
        <v>100</v>
      </c>
      <c r="BZ27" s="95">
        <v>0</v>
      </c>
      <c r="CA27" s="95">
        <v>17.5</v>
      </c>
      <c r="CB27" s="95">
        <v>17.5</v>
      </c>
      <c r="CC27" s="94">
        <f t="shared" si="43"/>
        <v>100</v>
      </c>
      <c r="CD27" s="95">
        <v>0</v>
      </c>
      <c r="CE27" s="95">
        <v>0</v>
      </c>
      <c r="CF27" s="95">
        <v>0</v>
      </c>
      <c r="CG27" s="94"/>
      <c r="CH27" s="95">
        <v>0</v>
      </c>
      <c r="CI27" s="95">
        <v>457.8</v>
      </c>
      <c r="CJ27" s="95">
        <v>457.8</v>
      </c>
      <c r="CK27" s="94">
        <f t="shared" si="45"/>
        <v>100</v>
      </c>
      <c r="CL27" s="95">
        <v>0</v>
      </c>
      <c r="CM27" s="95">
        <v>0</v>
      </c>
      <c r="CN27" s="95">
        <v>0</v>
      </c>
      <c r="CO27" s="94"/>
      <c r="CP27" s="95">
        <v>0</v>
      </c>
      <c r="CQ27" s="95">
        <v>0</v>
      </c>
      <c r="CR27" s="95">
        <v>0</v>
      </c>
      <c r="CS27" s="94"/>
      <c r="CT27" s="95">
        <v>0</v>
      </c>
      <c r="CU27" s="95">
        <v>14492.6</v>
      </c>
      <c r="CV27" s="95">
        <v>14492.6</v>
      </c>
      <c r="CW27" s="94">
        <f t="shared" si="34"/>
        <v>99.999999999999986</v>
      </c>
      <c r="CX27" s="95">
        <v>0</v>
      </c>
      <c r="CY27" s="95">
        <v>0</v>
      </c>
      <c r="CZ27" s="95">
        <v>0</v>
      </c>
      <c r="DA27" s="94"/>
      <c r="DB27" s="95">
        <v>0</v>
      </c>
      <c r="DC27" s="95"/>
      <c r="DD27" s="95">
        <v>679.62599999999998</v>
      </c>
      <c r="DE27" s="95">
        <v>679.62599999999998</v>
      </c>
      <c r="DF27" s="94">
        <f t="shared" si="49"/>
        <v>100</v>
      </c>
    </row>
    <row r="28" spans="1:110" x14ac:dyDescent="0.25">
      <c r="A28" s="72" t="s">
        <v>237</v>
      </c>
      <c r="B28" s="114">
        <f t="shared" si="28"/>
        <v>0</v>
      </c>
      <c r="C28" s="94">
        <f t="shared" si="29"/>
        <v>69743.889949999997</v>
      </c>
      <c r="D28" s="94">
        <f t="shared" si="29"/>
        <v>69497.90406999999</v>
      </c>
      <c r="E28" s="94">
        <f t="shared" si="30"/>
        <v>99.647301175520383</v>
      </c>
      <c r="F28" s="95">
        <v>0</v>
      </c>
      <c r="G28" s="95">
        <v>0</v>
      </c>
      <c r="H28" s="95">
        <v>0</v>
      </c>
      <c r="I28" s="94"/>
      <c r="J28" s="95">
        <v>0</v>
      </c>
      <c r="K28" s="95">
        <v>0</v>
      </c>
      <c r="L28" s="95">
        <v>0</v>
      </c>
      <c r="M28" s="94"/>
      <c r="N28" s="95">
        <v>0</v>
      </c>
      <c r="O28" s="95">
        <v>0</v>
      </c>
      <c r="P28" s="95">
        <v>0</v>
      </c>
      <c r="Q28" s="94"/>
      <c r="R28" s="95">
        <v>0</v>
      </c>
      <c r="S28" s="95">
        <v>0</v>
      </c>
      <c r="T28" s="95">
        <v>0</v>
      </c>
      <c r="U28" s="94"/>
      <c r="V28" s="95">
        <v>0</v>
      </c>
      <c r="W28" s="95">
        <v>0</v>
      </c>
      <c r="X28" s="95">
        <v>0</v>
      </c>
      <c r="Y28" s="94"/>
      <c r="Z28" s="95">
        <v>0</v>
      </c>
      <c r="AA28" s="95">
        <v>0</v>
      </c>
      <c r="AB28" s="95">
        <v>0</v>
      </c>
      <c r="AC28" s="94"/>
      <c r="AD28" s="95">
        <v>0</v>
      </c>
      <c r="AE28" s="95">
        <v>0</v>
      </c>
      <c r="AF28" s="95">
        <v>0</v>
      </c>
      <c r="AG28" s="94"/>
      <c r="AH28" s="95">
        <v>0</v>
      </c>
      <c r="AI28" s="95">
        <v>0</v>
      </c>
      <c r="AJ28" s="95">
        <v>0</v>
      </c>
      <c r="AK28" s="94"/>
      <c r="AL28" s="95">
        <v>0</v>
      </c>
      <c r="AM28" s="95">
        <v>1800</v>
      </c>
      <c r="AN28" s="95">
        <v>1800</v>
      </c>
      <c r="AO28" s="94">
        <f t="shared" si="51"/>
        <v>100</v>
      </c>
      <c r="AP28" s="95">
        <v>0</v>
      </c>
      <c r="AQ28" s="95">
        <v>23762.9</v>
      </c>
      <c r="AR28" s="95">
        <v>23762.9</v>
      </c>
      <c r="AS28" s="94">
        <f t="shared" si="31"/>
        <v>100</v>
      </c>
      <c r="AT28" s="95">
        <v>0</v>
      </c>
      <c r="AU28" s="95">
        <v>0</v>
      </c>
      <c r="AV28" s="95">
        <v>0</v>
      </c>
      <c r="AW28" s="94"/>
      <c r="AX28" s="95">
        <v>0</v>
      </c>
      <c r="AY28" s="95">
        <v>0</v>
      </c>
      <c r="AZ28" s="95">
        <v>0</v>
      </c>
      <c r="BA28" s="94"/>
      <c r="BB28" s="95">
        <v>0</v>
      </c>
      <c r="BC28" s="95">
        <v>10448.799999999999</v>
      </c>
      <c r="BD28" s="95">
        <v>10448.799999999999</v>
      </c>
      <c r="BE28" s="94">
        <f t="shared" si="32"/>
        <v>100</v>
      </c>
      <c r="BF28" s="95">
        <v>0</v>
      </c>
      <c r="BG28" s="95">
        <v>0</v>
      </c>
      <c r="BH28" s="95">
        <v>0</v>
      </c>
      <c r="BI28" s="94"/>
      <c r="BJ28" s="95">
        <v>0</v>
      </c>
      <c r="BK28" s="95">
        <v>0</v>
      </c>
      <c r="BL28" s="95">
        <v>0</v>
      </c>
      <c r="BM28" s="94"/>
      <c r="BN28" s="95">
        <v>0</v>
      </c>
      <c r="BO28" s="95">
        <v>0</v>
      </c>
      <c r="BP28" s="95">
        <v>0</v>
      </c>
      <c r="BQ28" s="94"/>
      <c r="BR28" s="95">
        <v>0</v>
      </c>
      <c r="BS28" s="95">
        <v>1899.38995</v>
      </c>
      <c r="BT28" s="95">
        <v>1899.38995</v>
      </c>
      <c r="BU28" s="94">
        <f>BT28/BS28%</f>
        <v>100</v>
      </c>
      <c r="BV28" s="95">
        <v>0</v>
      </c>
      <c r="BW28" s="95">
        <v>2205.3000000000002</v>
      </c>
      <c r="BX28" s="95">
        <v>1959.31412</v>
      </c>
      <c r="BY28" s="94">
        <f t="shared" si="52"/>
        <v>88.845695370244414</v>
      </c>
      <c r="BZ28" s="95">
        <v>0</v>
      </c>
      <c r="CA28" s="95">
        <v>57.5</v>
      </c>
      <c r="CB28" s="95">
        <v>57.5</v>
      </c>
      <c r="CC28" s="94">
        <f t="shared" si="43"/>
        <v>100.00000000000001</v>
      </c>
      <c r="CD28" s="95">
        <v>0</v>
      </c>
      <c r="CE28" s="95">
        <v>100</v>
      </c>
      <c r="CF28" s="95">
        <v>100</v>
      </c>
      <c r="CG28" s="94">
        <f t="shared" ref="CG28:CG29" si="53">CF28/CE28%</f>
        <v>100</v>
      </c>
      <c r="CH28" s="95">
        <v>0</v>
      </c>
      <c r="CI28" s="95">
        <v>91.6</v>
      </c>
      <c r="CJ28" s="95">
        <v>91.6</v>
      </c>
      <c r="CK28" s="94">
        <f t="shared" si="45"/>
        <v>100</v>
      </c>
      <c r="CL28" s="95">
        <v>0</v>
      </c>
      <c r="CM28" s="95">
        <v>50</v>
      </c>
      <c r="CN28" s="95">
        <v>50</v>
      </c>
      <c r="CO28" s="94">
        <f t="shared" ref="CO28:CO29" si="54">CN28/CM28%</f>
        <v>100</v>
      </c>
      <c r="CP28" s="95">
        <v>0</v>
      </c>
      <c r="CQ28" s="95">
        <v>0</v>
      </c>
      <c r="CR28" s="95">
        <v>0</v>
      </c>
      <c r="CS28" s="94"/>
      <c r="CT28" s="95">
        <v>0</v>
      </c>
      <c r="CU28" s="95">
        <v>28728.400000000001</v>
      </c>
      <c r="CV28" s="95">
        <v>28728.400000000001</v>
      </c>
      <c r="CW28" s="94">
        <f t="shared" si="34"/>
        <v>100.00000000000001</v>
      </c>
      <c r="CX28" s="95">
        <v>0</v>
      </c>
      <c r="CY28" s="95">
        <v>0</v>
      </c>
      <c r="CZ28" s="95">
        <v>0</v>
      </c>
      <c r="DA28" s="94"/>
      <c r="DB28" s="95">
        <v>0</v>
      </c>
      <c r="DC28" s="95"/>
      <c r="DD28" s="95">
        <v>600</v>
      </c>
      <c r="DE28" s="95">
        <v>600</v>
      </c>
      <c r="DF28" s="94">
        <f t="shared" si="49"/>
        <v>100</v>
      </c>
    </row>
    <row r="29" spans="1:110" ht="15" customHeight="1" x14ac:dyDescent="0.25">
      <c r="A29" s="72" t="s">
        <v>238</v>
      </c>
      <c r="B29" s="114">
        <f t="shared" si="28"/>
        <v>0</v>
      </c>
      <c r="C29" s="94">
        <f t="shared" si="29"/>
        <v>26665.399999999998</v>
      </c>
      <c r="D29" s="94">
        <f t="shared" si="29"/>
        <v>26665.399999999998</v>
      </c>
      <c r="E29" s="94">
        <f t="shared" si="30"/>
        <v>100</v>
      </c>
      <c r="F29" s="95">
        <v>0</v>
      </c>
      <c r="G29" s="95">
        <v>0</v>
      </c>
      <c r="H29" s="95">
        <v>0</v>
      </c>
      <c r="I29" s="94"/>
      <c r="J29" s="95">
        <v>0</v>
      </c>
      <c r="K29" s="95">
        <v>0</v>
      </c>
      <c r="L29" s="95">
        <v>0</v>
      </c>
      <c r="M29" s="94"/>
      <c r="N29" s="95">
        <v>0</v>
      </c>
      <c r="O29" s="95">
        <v>0</v>
      </c>
      <c r="P29" s="95">
        <v>0</v>
      </c>
      <c r="Q29" s="94"/>
      <c r="R29" s="95">
        <v>0</v>
      </c>
      <c r="S29" s="95">
        <v>0</v>
      </c>
      <c r="T29" s="95">
        <v>0</v>
      </c>
      <c r="U29" s="94"/>
      <c r="V29" s="95">
        <v>0</v>
      </c>
      <c r="W29" s="95">
        <v>0</v>
      </c>
      <c r="X29" s="95">
        <v>0</v>
      </c>
      <c r="Y29" s="94"/>
      <c r="Z29" s="95">
        <v>0</v>
      </c>
      <c r="AA29" s="95">
        <v>0</v>
      </c>
      <c r="AB29" s="95">
        <v>0</v>
      </c>
      <c r="AC29" s="94"/>
      <c r="AD29" s="95">
        <v>0</v>
      </c>
      <c r="AE29" s="95">
        <v>0</v>
      </c>
      <c r="AF29" s="95">
        <v>0</v>
      </c>
      <c r="AG29" s="94"/>
      <c r="AH29" s="95">
        <v>0</v>
      </c>
      <c r="AI29" s="95">
        <v>0</v>
      </c>
      <c r="AJ29" s="95">
        <v>0</v>
      </c>
      <c r="AK29" s="94"/>
      <c r="AL29" s="95">
        <v>0</v>
      </c>
      <c r="AM29" s="95">
        <v>2000</v>
      </c>
      <c r="AN29" s="95">
        <v>2000</v>
      </c>
      <c r="AO29" s="94">
        <f t="shared" si="51"/>
        <v>100</v>
      </c>
      <c r="AP29" s="95">
        <v>0</v>
      </c>
      <c r="AQ29" s="95">
        <v>9093.1</v>
      </c>
      <c r="AR29" s="95">
        <v>9093.1</v>
      </c>
      <c r="AS29" s="94">
        <f t="shared" si="31"/>
        <v>100</v>
      </c>
      <c r="AT29" s="95">
        <v>0</v>
      </c>
      <c r="AU29" s="95">
        <v>0</v>
      </c>
      <c r="AV29" s="95">
        <v>0</v>
      </c>
      <c r="AW29" s="94"/>
      <c r="AX29" s="95">
        <v>0</v>
      </c>
      <c r="AY29" s="95">
        <v>0</v>
      </c>
      <c r="AZ29" s="95">
        <v>0</v>
      </c>
      <c r="BA29" s="94"/>
      <c r="BB29" s="95">
        <v>0</v>
      </c>
      <c r="BC29" s="95">
        <v>5664.1</v>
      </c>
      <c r="BD29" s="95">
        <v>5664.1</v>
      </c>
      <c r="BE29" s="94">
        <f t="shared" si="32"/>
        <v>100</v>
      </c>
      <c r="BF29" s="95">
        <v>0</v>
      </c>
      <c r="BG29" s="95">
        <v>0</v>
      </c>
      <c r="BH29" s="95">
        <v>0</v>
      </c>
      <c r="BI29" s="94"/>
      <c r="BJ29" s="95">
        <v>0</v>
      </c>
      <c r="BK29" s="95">
        <v>0</v>
      </c>
      <c r="BL29" s="95">
        <v>0</v>
      </c>
      <c r="BM29" s="94"/>
      <c r="BN29" s="95">
        <v>0</v>
      </c>
      <c r="BO29" s="95">
        <v>0</v>
      </c>
      <c r="BP29" s="95">
        <v>0</v>
      </c>
      <c r="BQ29" s="94"/>
      <c r="BR29" s="95">
        <v>0</v>
      </c>
      <c r="BS29" s="95">
        <v>0</v>
      </c>
      <c r="BT29" s="95">
        <v>0</v>
      </c>
      <c r="BU29" s="94"/>
      <c r="BV29" s="95">
        <v>0</v>
      </c>
      <c r="BW29" s="95">
        <v>273.5</v>
      </c>
      <c r="BX29" s="95">
        <v>273.5</v>
      </c>
      <c r="BY29" s="94">
        <f t="shared" si="52"/>
        <v>100</v>
      </c>
      <c r="BZ29" s="95">
        <v>0</v>
      </c>
      <c r="CA29" s="95">
        <v>14.6</v>
      </c>
      <c r="CB29" s="95">
        <v>14.6</v>
      </c>
      <c r="CC29" s="94">
        <f t="shared" si="43"/>
        <v>100</v>
      </c>
      <c r="CD29" s="95">
        <v>0</v>
      </c>
      <c r="CE29" s="95">
        <v>100</v>
      </c>
      <c r="CF29" s="95">
        <v>100</v>
      </c>
      <c r="CG29" s="94">
        <f t="shared" si="53"/>
        <v>100</v>
      </c>
      <c r="CH29" s="95">
        <v>0</v>
      </c>
      <c r="CI29" s="95">
        <v>91.6</v>
      </c>
      <c r="CJ29" s="95">
        <v>91.6</v>
      </c>
      <c r="CK29" s="94">
        <f t="shared" si="45"/>
        <v>100</v>
      </c>
      <c r="CL29" s="95">
        <v>0</v>
      </c>
      <c r="CM29" s="95">
        <v>50</v>
      </c>
      <c r="CN29" s="95">
        <v>50</v>
      </c>
      <c r="CO29" s="94">
        <f t="shared" si="54"/>
        <v>100</v>
      </c>
      <c r="CP29" s="95">
        <v>0</v>
      </c>
      <c r="CQ29" s="95">
        <v>0</v>
      </c>
      <c r="CR29" s="95">
        <v>0</v>
      </c>
      <c r="CS29" s="94"/>
      <c r="CT29" s="95">
        <v>0</v>
      </c>
      <c r="CU29" s="95">
        <v>8888.5</v>
      </c>
      <c r="CV29" s="95">
        <v>8888.5</v>
      </c>
      <c r="CW29" s="94">
        <f t="shared" si="34"/>
        <v>100</v>
      </c>
      <c r="CX29" s="95">
        <v>0</v>
      </c>
      <c r="CY29" s="95">
        <v>0</v>
      </c>
      <c r="CZ29" s="95">
        <v>0</v>
      </c>
      <c r="DA29" s="94"/>
      <c r="DB29" s="95">
        <v>0</v>
      </c>
      <c r="DC29" s="95"/>
      <c r="DD29" s="95">
        <v>490</v>
      </c>
      <c r="DE29" s="95">
        <v>490</v>
      </c>
      <c r="DF29" s="94">
        <f t="shared" si="49"/>
        <v>99.999999999999986</v>
      </c>
    </row>
    <row r="30" spans="1:110" x14ac:dyDescent="0.25">
      <c r="A30" s="72" t="s">
        <v>239</v>
      </c>
      <c r="B30" s="114">
        <f t="shared" si="28"/>
        <v>0</v>
      </c>
      <c r="C30" s="94">
        <f t="shared" si="29"/>
        <v>77346.32273</v>
      </c>
      <c r="D30" s="94">
        <f t="shared" si="29"/>
        <v>77290.765729999999</v>
      </c>
      <c r="E30" s="94">
        <f t="shared" si="30"/>
        <v>99.928171116558531</v>
      </c>
      <c r="F30" s="95">
        <v>0</v>
      </c>
      <c r="G30" s="95">
        <v>0</v>
      </c>
      <c r="H30" s="95">
        <v>0</v>
      </c>
      <c r="I30" s="94"/>
      <c r="J30" s="95">
        <v>0</v>
      </c>
      <c r="K30" s="95">
        <v>0</v>
      </c>
      <c r="L30" s="95">
        <v>0</v>
      </c>
      <c r="M30" s="94"/>
      <c r="N30" s="95">
        <v>0</v>
      </c>
      <c r="O30" s="95">
        <v>0</v>
      </c>
      <c r="P30" s="95">
        <v>0</v>
      </c>
      <c r="Q30" s="94"/>
      <c r="R30" s="95">
        <v>0</v>
      </c>
      <c r="S30" s="95">
        <v>0</v>
      </c>
      <c r="T30" s="95">
        <v>0</v>
      </c>
      <c r="U30" s="94"/>
      <c r="V30" s="95">
        <v>0</v>
      </c>
      <c r="W30" s="95">
        <v>0</v>
      </c>
      <c r="X30" s="95">
        <v>0</v>
      </c>
      <c r="Y30" s="94"/>
      <c r="Z30" s="95">
        <v>0</v>
      </c>
      <c r="AA30" s="95">
        <v>1100</v>
      </c>
      <c r="AB30" s="95">
        <v>1100</v>
      </c>
      <c r="AC30" s="94">
        <f>AB30/AA30%</f>
        <v>100</v>
      </c>
      <c r="AD30" s="95">
        <v>0</v>
      </c>
      <c r="AE30" s="95">
        <v>0</v>
      </c>
      <c r="AF30" s="95">
        <v>0</v>
      </c>
      <c r="AG30" s="94"/>
      <c r="AH30" s="95">
        <v>0</v>
      </c>
      <c r="AI30" s="95">
        <v>0</v>
      </c>
      <c r="AJ30" s="95">
        <v>0</v>
      </c>
      <c r="AK30" s="94"/>
      <c r="AL30" s="95">
        <v>0</v>
      </c>
      <c r="AM30" s="95">
        <v>1000</v>
      </c>
      <c r="AN30" s="95">
        <v>1000</v>
      </c>
      <c r="AO30" s="94">
        <f t="shared" si="51"/>
        <v>100</v>
      </c>
      <c r="AP30" s="95">
        <v>0</v>
      </c>
      <c r="AQ30" s="95">
        <v>6137.1</v>
      </c>
      <c r="AR30" s="95">
        <v>6137.1</v>
      </c>
      <c r="AS30" s="94">
        <f t="shared" si="31"/>
        <v>100</v>
      </c>
      <c r="AT30" s="95">
        <v>0</v>
      </c>
      <c r="AU30" s="95">
        <v>0</v>
      </c>
      <c r="AV30" s="95">
        <v>0</v>
      </c>
      <c r="AW30" s="94"/>
      <c r="AX30" s="95">
        <v>0</v>
      </c>
      <c r="AY30" s="95">
        <v>0</v>
      </c>
      <c r="AZ30" s="95">
        <v>0</v>
      </c>
      <c r="BA30" s="94"/>
      <c r="BB30" s="95">
        <v>0</v>
      </c>
      <c r="BC30" s="95">
        <v>9647.1</v>
      </c>
      <c r="BD30" s="95">
        <v>9591.5429999999997</v>
      </c>
      <c r="BE30" s="94">
        <f t="shared" si="32"/>
        <v>99.424106726373722</v>
      </c>
      <c r="BF30" s="95">
        <v>0</v>
      </c>
      <c r="BG30" s="95">
        <v>0</v>
      </c>
      <c r="BH30" s="95">
        <v>0</v>
      </c>
      <c r="BI30" s="94"/>
      <c r="BJ30" s="95">
        <v>0</v>
      </c>
      <c r="BK30" s="95">
        <v>0</v>
      </c>
      <c r="BL30" s="95">
        <v>0</v>
      </c>
      <c r="BM30" s="94"/>
      <c r="BN30" s="95">
        <v>0</v>
      </c>
      <c r="BO30" s="95">
        <v>0</v>
      </c>
      <c r="BP30" s="95">
        <v>0</v>
      </c>
      <c r="BQ30" s="94"/>
      <c r="BR30" s="95">
        <v>0</v>
      </c>
      <c r="BS30" s="95">
        <v>955.83473000000004</v>
      </c>
      <c r="BT30" s="95">
        <v>955.83473000000004</v>
      </c>
      <c r="BU30" s="94">
        <f>BT30/BS30%</f>
        <v>99.999999999999986</v>
      </c>
      <c r="BV30" s="95">
        <v>0</v>
      </c>
      <c r="BW30" s="95">
        <v>417.58800000000002</v>
      </c>
      <c r="BX30" s="95">
        <v>417.58800000000002</v>
      </c>
      <c r="BY30" s="94">
        <f t="shared" si="52"/>
        <v>100</v>
      </c>
      <c r="BZ30" s="95">
        <v>0</v>
      </c>
      <c r="CA30" s="95">
        <v>27</v>
      </c>
      <c r="CB30" s="95">
        <v>27</v>
      </c>
      <c r="CC30" s="94">
        <f t="shared" si="43"/>
        <v>100</v>
      </c>
      <c r="CD30" s="95">
        <v>0</v>
      </c>
      <c r="CE30" s="95">
        <v>0</v>
      </c>
      <c r="CF30" s="95">
        <v>0</v>
      </c>
      <c r="CG30" s="94"/>
      <c r="CH30" s="95">
        <v>0</v>
      </c>
      <c r="CI30" s="95">
        <v>91.6</v>
      </c>
      <c r="CJ30" s="95">
        <v>91.6</v>
      </c>
      <c r="CK30" s="94">
        <f t="shared" si="45"/>
        <v>100</v>
      </c>
      <c r="CL30" s="95">
        <v>0</v>
      </c>
      <c r="CM30" s="95">
        <v>0</v>
      </c>
      <c r="CN30" s="95">
        <v>0</v>
      </c>
      <c r="CO30" s="94"/>
      <c r="CP30" s="95">
        <v>0</v>
      </c>
      <c r="CQ30" s="95">
        <v>0</v>
      </c>
      <c r="CR30" s="95">
        <v>0</v>
      </c>
      <c r="CS30" s="94"/>
      <c r="CT30" s="95">
        <v>0</v>
      </c>
      <c r="CU30" s="95">
        <v>57115.1</v>
      </c>
      <c r="CV30" s="95">
        <v>57115.1</v>
      </c>
      <c r="CW30" s="94">
        <f t="shared" si="34"/>
        <v>100</v>
      </c>
      <c r="CX30" s="95">
        <v>0</v>
      </c>
      <c r="CY30" s="95">
        <v>0</v>
      </c>
      <c r="CZ30" s="95">
        <v>0</v>
      </c>
      <c r="DA30" s="94"/>
      <c r="DB30" s="95">
        <v>0</v>
      </c>
      <c r="DC30" s="95"/>
      <c r="DD30" s="95">
        <v>855</v>
      </c>
      <c r="DE30" s="95">
        <v>855</v>
      </c>
      <c r="DF30" s="94">
        <f t="shared" si="49"/>
        <v>99.999999999999986</v>
      </c>
    </row>
    <row r="31" spans="1:110" x14ac:dyDescent="0.25">
      <c r="A31" s="72" t="s">
        <v>240</v>
      </c>
      <c r="B31" s="114">
        <f t="shared" si="28"/>
        <v>0</v>
      </c>
      <c r="C31" s="94">
        <f t="shared" si="29"/>
        <v>40594.034</v>
      </c>
      <c r="D31" s="94">
        <f t="shared" si="29"/>
        <v>40363.74336</v>
      </c>
      <c r="E31" s="94">
        <f t="shared" si="30"/>
        <v>99.432698312269238</v>
      </c>
      <c r="F31" s="95">
        <v>0</v>
      </c>
      <c r="G31" s="95">
        <v>0</v>
      </c>
      <c r="H31" s="95">
        <v>0</v>
      </c>
      <c r="I31" s="94"/>
      <c r="J31" s="95">
        <v>0</v>
      </c>
      <c r="K31" s="95">
        <v>174.2</v>
      </c>
      <c r="L31" s="95">
        <v>174.14400000000001</v>
      </c>
      <c r="M31" s="94">
        <f>L31/K31%</f>
        <v>99.967853042479916</v>
      </c>
      <c r="N31" s="95">
        <v>0</v>
      </c>
      <c r="O31" s="95">
        <v>0</v>
      </c>
      <c r="P31" s="95">
        <v>0</v>
      </c>
      <c r="Q31" s="94"/>
      <c r="R31" s="95">
        <v>0</v>
      </c>
      <c r="S31" s="95">
        <v>0</v>
      </c>
      <c r="T31" s="95">
        <v>0</v>
      </c>
      <c r="U31" s="94"/>
      <c r="V31" s="95">
        <v>0</v>
      </c>
      <c r="W31" s="95">
        <v>0</v>
      </c>
      <c r="X31" s="95">
        <v>0</v>
      </c>
      <c r="Y31" s="94"/>
      <c r="Z31" s="95">
        <v>0</v>
      </c>
      <c r="AA31" s="95">
        <v>0</v>
      </c>
      <c r="AB31" s="95">
        <v>0</v>
      </c>
      <c r="AC31" s="94"/>
      <c r="AD31" s="95">
        <v>0</v>
      </c>
      <c r="AE31" s="95">
        <v>0</v>
      </c>
      <c r="AF31" s="95">
        <v>0</v>
      </c>
      <c r="AG31" s="94"/>
      <c r="AH31" s="95">
        <v>0</v>
      </c>
      <c r="AI31" s="95">
        <v>0</v>
      </c>
      <c r="AJ31" s="95">
        <v>0</v>
      </c>
      <c r="AK31" s="94"/>
      <c r="AL31" s="95">
        <v>0</v>
      </c>
      <c r="AM31" s="95">
        <v>2100</v>
      </c>
      <c r="AN31" s="95">
        <v>2100</v>
      </c>
      <c r="AO31" s="94">
        <f t="shared" si="51"/>
        <v>100</v>
      </c>
      <c r="AP31" s="95">
        <v>0</v>
      </c>
      <c r="AQ31" s="95">
        <v>6516.9</v>
      </c>
      <c r="AR31" s="95">
        <v>6516.9</v>
      </c>
      <c r="AS31" s="94">
        <f t="shared" si="31"/>
        <v>100</v>
      </c>
      <c r="AT31" s="95">
        <v>0</v>
      </c>
      <c r="AU31" s="95">
        <v>0</v>
      </c>
      <c r="AV31" s="95">
        <v>0</v>
      </c>
      <c r="AW31" s="94"/>
      <c r="AX31" s="95">
        <v>0</v>
      </c>
      <c r="AY31" s="95">
        <v>0</v>
      </c>
      <c r="AZ31" s="95">
        <v>0</v>
      </c>
      <c r="BA31" s="94"/>
      <c r="BB31" s="95">
        <v>0</v>
      </c>
      <c r="BC31" s="95">
        <v>5508.9</v>
      </c>
      <c r="BD31" s="95">
        <v>5508.9</v>
      </c>
      <c r="BE31" s="94">
        <f t="shared" si="32"/>
        <v>100</v>
      </c>
      <c r="BF31" s="95">
        <v>0</v>
      </c>
      <c r="BG31" s="95">
        <v>0</v>
      </c>
      <c r="BH31" s="95">
        <v>0</v>
      </c>
      <c r="BI31" s="94"/>
      <c r="BJ31" s="95">
        <v>0</v>
      </c>
      <c r="BK31" s="95">
        <v>0</v>
      </c>
      <c r="BL31" s="95">
        <v>0</v>
      </c>
      <c r="BM31" s="94"/>
      <c r="BN31" s="95">
        <v>0</v>
      </c>
      <c r="BO31" s="95">
        <v>0</v>
      </c>
      <c r="BP31" s="95">
        <v>0</v>
      </c>
      <c r="BQ31" s="94"/>
      <c r="BR31" s="95">
        <v>0</v>
      </c>
      <c r="BS31" s="95">
        <v>0</v>
      </c>
      <c r="BT31" s="95">
        <v>0</v>
      </c>
      <c r="BU31" s="94"/>
      <c r="BV31" s="95">
        <v>0</v>
      </c>
      <c r="BW31" s="95">
        <v>376</v>
      </c>
      <c r="BX31" s="95">
        <v>145.76535999999999</v>
      </c>
      <c r="BY31" s="94">
        <f t="shared" si="52"/>
        <v>38.767382978723404</v>
      </c>
      <c r="BZ31" s="95">
        <v>0</v>
      </c>
      <c r="CA31" s="95">
        <v>15.8</v>
      </c>
      <c r="CB31" s="95">
        <v>15.8</v>
      </c>
      <c r="CC31" s="94">
        <f t="shared" si="43"/>
        <v>100</v>
      </c>
      <c r="CD31" s="95">
        <v>0</v>
      </c>
      <c r="CE31" s="95">
        <v>0</v>
      </c>
      <c r="CF31" s="95">
        <v>0</v>
      </c>
      <c r="CG31" s="94"/>
      <c r="CH31" s="95">
        <v>0</v>
      </c>
      <c r="CI31" s="95">
        <v>91.6</v>
      </c>
      <c r="CJ31" s="95">
        <v>91.6</v>
      </c>
      <c r="CK31" s="94">
        <f t="shared" si="45"/>
        <v>100</v>
      </c>
      <c r="CL31" s="95">
        <v>0</v>
      </c>
      <c r="CM31" s="95">
        <v>50</v>
      </c>
      <c r="CN31" s="95">
        <v>50</v>
      </c>
      <c r="CO31" s="94">
        <f t="shared" ref="CO31:CO32" si="55">CN31/CM31%</f>
        <v>100</v>
      </c>
      <c r="CP31" s="95">
        <v>0</v>
      </c>
      <c r="CQ31" s="95">
        <v>0</v>
      </c>
      <c r="CR31" s="95">
        <v>0</v>
      </c>
      <c r="CS31" s="94"/>
      <c r="CT31" s="95">
        <v>0</v>
      </c>
      <c r="CU31" s="95">
        <v>25292.2</v>
      </c>
      <c r="CV31" s="95">
        <v>25292.2</v>
      </c>
      <c r="CW31" s="94">
        <f t="shared" si="34"/>
        <v>100</v>
      </c>
      <c r="CX31" s="95">
        <v>0</v>
      </c>
      <c r="CY31" s="95">
        <v>0</v>
      </c>
      <c r="CZ31" s="95">
        <v>0</v>
      </c>
      <c r="DA31" s="94"/>
      <c r="DB31" s="95">
        <v>0</v>
      </c>
      <c r="DC31" s="95"/>
      <c r="DD31" s="95">
        <v>468.43400000000003</v>
      </c>
      <c r="DE31" s="95">
        <v>468.43400000000003</v>
      </c>
      <c r="DF31" s="94">
        <f t="shared" si="49"/>
        <v>99.999999999999986</v>
      </c>
    </row>
    <row r="32" spans="1:110" x14ac:dyDescent="0.25">
      <c r="A32" s="72" t="s">
        <v>241</v>
      </c>
      <c r="B32" s="114">
        <f t="shared" si="28"/>
        <v>0</v>
      </c>
      <c r="C32" s="94">
        <f t="shared" si="29"/>
        <v>51914.899999999994</v>
      </c>
      <c r="D32" s="94">
        <f t="shared" si="29"/>
        <v>51914.899999999994</v>
      </c>
      <c r="E32" s="94">
        <f t="shared" si="30"/>
        <v>100.00000000000001</v>
      </c>
      <c r="F32" s="95">
        <v>0</v>
      </c>
      <c r="G32" s="95">
        <v>0</v>
      </c>
      <c r="H32" s="95">
        <v>0</v>
      </c>
      <c r="I32" s="94"/>
      <c r="J32" s="95">
        <v>0</v>
      </c>
      <c r="K32" s="95">
        <v>0</v>
      </c>
      <c r="L32" s="95">
        <v>0</v>
      </c>
      <c r="M32" s="94"/>
      <c r="N32" s="95">
        <v>0</v>
      </c>
      <c r="O32" s="95">
        <v>0</v>
      </c>
      <c r="P32" s="95">
        <v>0</v>
      </c>
      <c r="Q32" s="94"/>
      <c r="R32" s="95">
        <v>0</v>
      </c>
      <c r="S32" s="95">
        <v>0</v>
      </c>
      <c r="T32" s="95">
        <v>0</v>
      </c>
      <c r="U32" s="94"/>
      <c r="V32" s="95">
        <v>0</v>
      </c>
      <c r="W32" s="95">
        <v>0</v>
      </c>
      <c r="X32" s="95">
        <v>0</v>
      </c>
      <c r="Y32" s="94"/>
      <c r="Z32" s="95">
        <v>0</v>
      </c>
      <c r="AA32" s="95">
        <v>1145</v>
      </c>
      <c r="AB32" s="95">
        <v>1145</v>
      </c>
      <c r="AC32" s="94">
        <f t="shared" ref="AC32:AC36" si="56">AB32/AA32%</f>
        <v>100</v>
      </c>
      <c r="AD32" s="95">
        <v>0</v>
      </c>
      <c r="AE32" s="95">
        <v>0</v>
      </c>
      <c r="AF32" s="95">
        <v>0</v>
      </c>
      <c r="AG32" s="94"/>
      <c r="AH32" s="95">
        <v>0</v>
      </c>
      <c r="AI32" s="95">
        <v>0</v>
      </c>
      <c r="AJ32" s="95">
        <v>0</v>
      </c>
      <c r="AK32" s="94"/>
      <c r="AL32" s="95">
        <v>0</v>
      </c>
      <c r="AM32" s="95">
        <v>2000</v>
      </c>
      <c r="AN32" s="95">
        <v>2000</v>
      </c>
      <c r="AO32" s="94">
        <f t="shared" si="51"/>
        <v>100</v>
      </c>
      <c r="AP32" s="95">
        <v>0</v>
      </c>
      <c r="AQ32" s="95">
        <v>8351.7999999999993</v>
      </c>
      <c r="AR32" s="95">
        <v>8351.7999999999993</v>
      </c>
      <c r="AS32" s="94">
        <f t="shared" si="31"/>
        <v>100.00000000000001</v>
      </c>
      <c r="AT32" s="95">
        <v>0</v>
      </c>
      <c r="AU32" s="95">
        <v>0</v>
      </c>
      <c r="AV32" s="95">
        <v>0</v>
      </c>
      <c r="AW32" s="94"/>
      <c r="AX32" s="95">
        <v>0</v>
      </c>
      <c r="AY32" s="95">
        <v>0</v>
      </c>
      <c r="AZ32" s="95">
        <v>0</v>
      </c>
      <c r="BA32" s="94"/>
      <c r="BB32" s="95">
        <v>0</v>
      </c>
      <c r="BC32" s="95">
        <v>7965.9</v>
      </c>
      <c r="BD32" s="95">
        <v>7965.9</v>
      </c>
      <c r="BE32" s="94">
        <f t="shared" si="32"/>
        <v>100</v>
      </c>
      <c r="BF32" s="95">
        <v>0</v>
      </c>
      <c r="BG32" s="95">
        <v>13210</v>
      </c>
      <c r="BH32" s="95">
        <v>13210</v>
      </c>
      <c r="BI32" s="94">
        <f>BH32/BG32%</f>
        <v>100</v>
      </c>
      <c r="BJ32" s="95">
        <v>0</v>
      </c>
      <c r="BK32" s="95">
        <v>0</v>
      </c>
      <c r="BL32" s="95">
        <v>0</v>
      </c>
      <c r="BM32" s="94"/>
      <c r="BN32" s="95">
        <v>0</v>
      </c>
      <c r="BO32" s="95">
        <v>0</v>
      </c>
      <c r="BP32" s="95">
        <v>0</v>
      </c>
      <c r="BQ32" s="94"/>
      <c r="BR32" s="95">
        <v>0</v>
      </c>
      <c r="BS32" s="95">
        <v>0</v>
      </c>
      <c r="BT32" s="95">
        <v>0</v>
      </c>
      <c r="BU32" s="94"/>
      <c r="BV32" s="95">
        <v>0</v>
      </c>
      <c r="BW32" s="95">
        <v>199.3</v>
      </c>
      <c r="BX32" s="95">
        <v>199.3</v>
      </c>
      <c r="BY32" s="94">
        <f t="shared" si="52"/>
        <v>100</v>
      </c>
      <c r="BZ32" s="95">
        <v>0</v>
      </c>
      <c r="CA32" s="95">
        <v>12.1</v>
      </c>
      <c r="CB32" s="95">
        <v>12.1</v>
      </c>
      <c r="CC32" s="94">
        <f t="shared" si="43"/>
        <v>100</v>
      </c>
      <c r="CD32" s="95">
        <v>0</v>
      </c>
      <c r="CE32" s="95">
        <v>0</v>
      </c>
      <c r="CF32" s="95">
        <v>0</v>
      </c>
      <c r="CG32" s="94"/>
      <c r="CH32" s="95">
        <v>0</v>
      </c>
      <c r="CI32" s="95">
        <v>91.6</v>
      </c>
      <c r="CJ32" s="95">
        <v>91.6</v>
      </c>
      <c r="CK32" s="94">
        <f t="shared" si="45"/>
        <v>100</v>
      </c>
      <c r="CL32" s="95">
        <v>0</v>
      </c>
      <c r="CM32" s="95">
        <v>50</v>
      </c>
      <c r="CN32" s="95">
        <v>50</v>
      </c>
      <c r="CO32" s="94">
        <f t="shared" si="55"/>
        <v>100</v>
      </c>
      <c r="CP32" s="95">
        <v>0</v>
      </c>
      <c r="CQ32" s="95">
        <v>0</v>
      </c>
      <c r="CR32" s="95">
        <v>0</v>
      </c>
      <c r="CS32" s="94"/>
      <c r="CT32" s="95">
        <v>0</v>
      </c>
      <c r="CU32" s="95">
        <v>17890.2</v>
      </c>
      <c r="CV32" s="95">
        <v>17890.2</v>
      </c>
      <c r="CW32" s="94">
        <f t="shared" si="34"/>
        <v>100</v>
      </c>
      <c r="CX32" s="95">
        <v>0</v>
      </c>
      <c r="CY32" s="95">
        <v>0</v>
      </c>
      <c r="CZ32" s="95">
        <v>0</v>
      </c>
      <c r="DA32" s="94"/>
      <c r="DB32" s="95">
        <v>0</v>
      </c>
      <c r="DC32" s="95"/>
      <c r="DD32" s="95">
        <v>999</v>
      </c>
      <c r="DE32" s="95">
        <v>999</v>
      </c>
      <c r="DF32" s="94">
        <f t="shared" si="49"/>
        <v>100</v>
      </c>
    </row>
    <row r="33" spans="1:110" x14ac:dyDescent="0.25">
      <c r="A33" s="72" t="s">
        <v>242</v>
      </c>
      <c r="B33" s="114">
        <f t="shared" si="28"/>
        <v>0</v>
      </c>
      <c r="C33" s="94">
        <f t="shared" si="29"/>
        <v>78761.375</v>
      </c>
      <c r="D33" s="94">
        <f t="shared" si="29"/>
        <v>78678.436499999996</v>
      </c>
      <c r="E33" s="94">
        <f t="shared" si="30"/>
        <v>99.894696480349666</v>
      </c>
      <c r="F33" s="95">
        <v>0</v>
      </c>
      <c r="G33" s="95">
        <v>0</v>
      </c>
      <c r="H33" s="95">
        <v>0</v>
      </c>
      <c r="I33" s="94"/>
      <c r="J33" s="95">
        <v>0</v>
      </c>
      <c r="K33" s="95">
        <v>0</v>
      </c>
      <c r="L33" s="95">
        <v>0</v>
      </c>
      <c r="M33" s="94"/>
      <c r="N33" s="95">
        <v>0</v>
      </c>
      <c r="O33" s="95">
        <v>0</v>
      </c>
      <c r="P33" s="95">
        <v>0</v>
      </c>
      <c r="Q33" s="94"/>
      <c r="R33" s="95">
        <v>0</v>
      </c>
      <c r="S33" s="95">
        <v>0</v>
      </c>
      <c r="T33" s="95">
        <v>0</v>
      </c>
      <c r="U33" s="94"/>
      <c r="V33" s="95">
        <v>0</v>
      </c>
      <c r="W33" s="95">
        <v>0</v>
      </c>
      <c r="X33" s="95">
        <v>0</v>
      </c>
      <c r="Y33" s="94"/>
      <c r="Z33" s="95">
        <v>0</v>
      </c>
      <c r="AA33" s="95">
        <v>1000</v>
      </c>
      <c r="AB33" s="95">
        <v>1000</v>
      </c>
      <c r="AC33" s="94">
        <f t="shared" si="56"/>
        <v>100</v>
      </c>
      <c r="AD33" s="95">
        <v>0</v>
      </c>
      <c r="AE33" s="95">
        <v>0</v>
      </c>
      <c r="AF33" s="95">
        <v>0</v>
      </c>
      <c r="AG33" s="94"/>
      <c r="AH33" s="95">
        <v>0</v>
      </c>
      <c r="AI33" s="95">
        <v>0</v>
      </c>
      <c r="AJ33" s="95">
        <v>0</v>
      </c>
      <c r="AK33" s="94"/>
      <c r="AL33" s="95">
        <v>0</v>
      </c>
      <c r="AM33" s="95">
        <v>0</v>
      </c>
      <c r="AN33" s="95">
        <v>0</v>
      </c>
      <c r="AO33" s="94"/>
      <c r="AP33" s="95">
        <v>0</v>
      </c>
      <c r="AQ33" s="95">
        <v>9579.2999999999993</v>
      </c>
      <c r="AR33" s="95">
        <v>9573.0694999999996</v>
      </c>
      <c r="AS33" s="94">
        <f t="shared" si="31"/>
        <v>99.934958713058364</v>
      </c>
      <c r="AT33" s="95">
        <v>0</v>
      </c>
      <c r="AU33" s="95">
        <v>0</v>
      </c>
      <c r="AV33" s="95">
        <v>0</v>
      </c>
      <c r="AW33" s="94"/>
      <c r="AX33" s="95">
        <v>0</v>
      </c>
      <c r="AY33" s="95">
        <v>0</v>
      </c>
      <c r="AZ33" s="95">
        <v>0</v>
      </c>
      <c r="BA33" s="94"/>
      <c r="BB33" s="95">
        <v>0</v>
      </c>
      <c r="BC33" s="95">
        <v>7836.6</v>
      </c>
      <c r="BD33" s="95">
        <v>7797.317</v>
      </c>
      <c r="BE33" s="94">
        <f t="shared" si="32"/>
        <v>99.498723936400992</v>
      </c>
      <c r="BF33" s="95">
        <v>0</v>
      </c>
      <c r="BG33" s="95">
        <v>0</v>
      </c>
      <c r="BH33" s="95">
        <v>0</v>
      </c>
      <c r="BI33" s="94"/>
      <c r="BJ33" s="95">
        <v>0</v>
      </c>
      <c r="BK33" s="95">
        <v>0</v>
      </c>
      <c r="BL33" s="95">
        <v>0</v>
      </c>
      <c r="BM33" s="94"/>
      <c r="BN33" s="95">
        <v>0</v>
      </c>
      <c r="BO33" s="95">
        <v>6325.8</v>
      </c>
      <c r="BP33" s="95">
        <v>6325.8</v>
      </c>
      <c r="BQ33" s="94">
        <f>BP33/BO33%</f>
        <v>100</v>
      </c>
      <c r="BR33" s="95">
        <v>0</v>
      </c>
      <c r="BS33" s="95">
        <v>0</v>
      </c>
      <c r="BT33" s="95">
        <v>0</v>
      </c>
      <c r="BU33" s="94"/>
      <c r="BV33" s="95">
        <v>0</v>
      </c>
      <c r="BW33" s="95">
        <v>7009.875</v>
      </c>
      <c r="BX33" s="95">
        <v>6972.45</v>
      </c>
      <c r="BY33" s="94">
        <f t="shared" si="52"/>
        <v>99.466110308671702</v>
      </c>
      <c r="BZ33" s="95">
        <v>0</v>
      </c>
      <c r="CA33" s="95">
        <v>38.299999999999997</v>
      </c>
      <c r="CB33" s="95">
        <v>38.299999999999997</v>
      </c>
      <c r="CC33" s="94">
        <f t="shared" si="43"/>
        <v>100</v>
      </c>
      <c r="CD33" s="95">
        <v>0</v>
      </c>
      <c r="CE33" s="95">
        <v>100</v>
      </c>
      <c r="CF33" s="95">
        <v>100</v>
      </c>
      <c r="CG33" s="94">
        <f t="shared" ref="CG33:CG34" si="57">CF33/CE33%</f>
        <v>100</v>
      </c>
      <c r="CH33" s="95">
        <v>0</v>
      </c>
      <c r="CI33" s="95">
        <v>91.6</v>
      </c>
      <c r="CJ33" s="95">
        <v>91.6</v>
      </c>
      <c r="CK33" s="94">
        <f t="shared" si="45"/>
        <v>100</v>
      </c>
      <c r="CL33" s="95">
        <v>0</v>
      </c>
      <c r="CM33" s="95">
        <v>0</v>
      </c>
      <c r="CN33" s="95">
        <v>0</v>
      </c>
      <c r="CO33" s="94"/>
      <c r="CP33" s="95">
        <v>0</v>
      </c>
      <c r="CQ33" s="95">
        <v>3524</v>
      </c>
      <c r="CR33" s="95">
        <v>3524</v>
      </c>
      <c r="CS33" s="94">
        <f>CR33/CQ33%</f>
        <v>100</v>
      </c>
      <c r="CT33" s="95">
        <v>0</v>
      </c>
      <c r="CU33" s="95">
        <v>42198.6</v>
      </c>
      <c r="CV33" s="95">
        <v>42198.6</v>
      </c>
      <c r="CW33" s="94">
        <f t="shared" si="34"/>
        <v>100</v>
      </c>
      <c r="CX33" s="95">
        <v>0</v>
      </c>
      <c r="CY33" s="95">
        <v>0</v>
      </c>
      <c r="CZ33" s="95">
        <v>0</v>
      </c>
      <c r="DA33" s="94"/>
      <c r="DB33" s="95">
        <v>0</v>
      </c>
      <c r="DC33" s="95"/>
      <c r="DD33" s="95">
        <v>1057.3</v>
      </c>
      <c r="DE33" s="95">
        <v>1057.3</v>
      </c>
      <c r="DF33" s="94">
        <f t="shared" si="49"/>
        <v>99.999999999999986</v>
      </c>
    </row>
    <row r="34" spans="1:110" x14ac:dyDescent="0.25">
      <c r="A34" s="72" t="s">
        <v>243</v>
      </c>
      <c r="B34" s="114">
        <f t="shared" si="28"/>
        <v>0</v>
      </c>
      <c r="C34" s="94">
        <f t="shared" si="29"/>
        <v>39138.775000000001</v>
      </c>
      <c r="D34" s="94">
        <f t="shared" si="29"/>
        <v>39138.775000000001</v>
      </c>
      <c r="E34" s="94">
        <f t="shared" si="30"/>
        <v>100</v>
      </c>
      <c r="F34" s="95">
        <v>0</v>
      </c>
      <c r="G34" s="95">
        <v>0</v>
      </c>
      <c r="H34" s="95">
        <v>0</v>
      </c>
      <c r="I34" s="94"/>
      <c r="J34" s="95">
        <v>0</v>
      </c>
      <c r="K34" s="95">
        <v>0</v>
      </c>
      <c r="L34" s="95">
        <v>0</v>
      </c>
      <c r="M34" s="94"/>
      <c r="N34" s="95">
        <v>0</v>
      </c>
      <c r="O34" s="95">
        <v>0</v>
      </c>
      <c r="P34" s="95">
        <v>0</v>
      </c>
      <c r="Q34" s="94"/>
      <c r="R34" s="95">
        <v>0</v>
      </c>
      <c r="S34" s="95">
        <v>0</v>
      </c>
      <c r="T34" s="95">
        <v>0</v>
      </c>
      <c r="U34" s="94"/>
      <c r="V34" s="95">
        <v>0</v>
      </c>
      <c r="W34" s="95">
        <v>0</v>
      </c>
      <c r="X34" s="95">
        <v>0</v>
      </c>
      <c r="Y34" s="94"/>
      <c r="Z34" s="95">
        <v>0</v>
      </c>
      <c r="AA34" s="95">
        <v>1100</v>
      </c>
      <c r="AB34" s="95">
        <v>1100</v>
      </c>
      <c r="AC34" s="94">
        <f t="shared" si="56"/>
        <v>100</v>
      </c>
      <c r="AD34" s="95">
        <v>0</v>
      </c>
      <c r="AE34" s="95">
        <v>0</v>
      </c>
      <c r="AF34" s="95">
        <v>0</v>
      </c>
      <c r="AG34" s="94"/>
      <c r="AH34" s="95">
        <v>0</v>
      </c>
      <c r="AI34" s="95">
        <v>0</v>
      </c>
      <c r="AJ34" s="95">
        <v>0</v>
      </c>
      <c r="AK34" s="94"/>
      <c r="AL34" s="95">
        <v>0</v>
      </c>
      <c r="AM34" s="95">
        <v>2200</v>
      </c>
      <c r="AN34" s="95">
        <v>2200</v>
      </c>
      <c r="AO34" s="94">
        <f>AN34/AM34%</f>
        <v>100</v>
      </c>
      <c r="AP34" s="95">
        <v>0</v>
      </c>
      <c r="AQ34" s="95">
        <v>11567.7</v>
      </c>
      <c r="AR34" s="95">
        <v>11567.7</v>
      </c>
      <c r="AS34" s="94">
        <f t="shared" si="31"/>
        <v>100</v>
      </c>
      <c r="AT34" s="95">
        <v>0</v>
      </c>
      <c r="AU34" s="95">
        <v>0</v>
      </c>
      <c r="AV34" s="95">
        <v>0</v>
      </c>
      <c r="AW34" s="94"/>
      <c r="AX34" s="95">
        <v>0</v>
      </c>
      <c r="AY34" s="95">
        <v>0</v>
      </c>
      <c r="AZ34" s="95">
        <v>0</v>
      </c>
      <c r="BA34" s="94"/>
      <c r="BB34" s="95">
        <v>0</v>
      </c>
      <c r="BC34" s="95">
        <v>3879.5</v>
      </c>
      <c r="BD34" s="95">
        <v>3879.5</v>
      </c>
      <c r="BE34" s="94">
        <f t="shared" si="32"/>
        <v>100</v>
      </c>
      <c r="BF34" s="95">
        <v>0</v>
      </c>
      <c r="BG34" s="95">
        <v>0</v>
      </c>
      <c r="BH34" s="95">
        <v>0</v>
      </c>
      <c r="BI34" s="94"/>
      <c r="BJ34" s="95">
        <v>0</v>
      </c>
      <c r="BK34" s="95">
        <v>0</v>
      </c>
      <c r="BL34" s="95">
        <v>0</v>
      </c>
      <c r="BM34" s="94"/>
      <c r="BN34" s="95">
        <v>0</v>
      </c>
      <c r="BO34" s="95">
        <v>0</v>
      </c>
      <c r="BP34" s="95">
        <v>0</v>
      </c>
      <c r="BQ34" s="94"/>
      <c r="BR34" s="95">
        <v>0</v>
      </c>
      <c r="BS34" s="95">
        <v>0</v>
      </c>
      <c r="BT34" s="95">
        <v>0</v>
      </c>
      <c r="BU34" s="94"/>
      <c r="BV34" s="95">
        <v>0</v>
      </c>
      <c r="BW34" s="95">
        <v>457.77499999999998</v>
      </c>
      <c r="BX34" s="95">
        <v>457.77499999999998</v>
      </c>
      <c r="BY34" s="94">
        <f t="shared" si="52"/>
        <v>100</v>
      </c>
      <c r="BZ34" s="95">
        <v>0</v>
      </c>
      <c r="CA34" s="95">
        <v>14.9</v>
      </c>
      <c r="CB34" s="95">
        <v>14.9</v>
      </c>
      <c r="CC34" s="94">
        <f t="shared" si="43"/>
        <v>100</v>
      </c>
      <c r="CD34" s="95">
        <v>0</v>
      </c>
      <c r="CE34" s="95">
        <v>100</v>
      </c>
      <c r="CF34" s="95">
        <v>100</v>
      </c>
      <c r="CG34" s="94">
        <f t="shared" si="57"/>
        <v>100</v>
      </c>
      <c r="CH34" s="95">
        <v>0</v>
      </c>
      <c r="CI34" s="95">
        <v>91.6</v>
      </c>
      <c r="CJ34" s="95">
        <v>91.6</v>
      </c>
      <c r="CK34" s="94">
        <f t="shared" si="45"/>
        <v>100</v>
      </c>
      <c r="CL34" s="95">
        <v>0</v>
      </c>
      <c r="CM34" s="95">
        <v>50</v>
      </c>
      <c r="CN34" s="95">
        <v>50</v>
      </c>
      <c r="CO34" s="94">
        <f t="shared" ref="CO34:CO37" si="58">CN34/CM34%</f>
        <v>100</v>
      </c>
      <c r="CP34" s="95">
        <v>0</v>
      </c>
      <c r="CQ34" s="95">
        <v>0</v>
      </c>
      <c r="CR34" s="95">
        <v>0</v>
      </c>
      <c r="CS34" s="94"/>
      <c r="CT34" s="95">
        <v>0</v>
      </c>
      <c r="CU34" s="95">
        <v>18678.8</v>
      </c>
      <c r="CV34" s="95">
        <v>18678.8</v>
      </c>
      <c r="CW34" s="94">
        <f t="shared" si="34"/>
        <v>100</v>
      </c>
      <c r="CX34" s="95">
        <v>0</v>
      </c>
      <c r="CY34" s="95">
        <v>0</v>
      </c>
      <c r="CZ34" s="95">
        <v>0</v>
      </c>
      <c r="DA34" s="94"/>
      <c r="DB34" s="95">
        <v>0</v>
      </c>
      <c r="DC34" s="95"/>
      <c r="DD34" s="95">
        <v>998.5</v>
      </c>
      <c r="DE34" s="95">
        <v>998.5</v>
      </c>
      <c r="DF34" s="94">
        <f t="shared" si="49"/>
        <v>100</v>
      </c>
    </row>
    <row r="35" spans="1:110" x14ac:dyDescent="0.25">
      <c r="A35" s="72" t="s">
        <v>244</v>
      </c>
      <c r="B35" s="114">
        <f t="shared" si="28"/>
        <v>0</v>
      </c>
      <c r="C35" s="94">
        <f t="shared" si="29"/>
        <v>137411.61515</v>
      </c>
      <c r="D35" s="94">
        <f t="shared" si="29"/>
        <v>135398.49638999999</v>
      </c>
      <c r="E35" s="94">
        <f t="shared" si="30"/>
        <v>98.534971910633274</v>
      </c>
      <c r="F35" s="95">
        <v>0</v>
      </c>
      <c r="G35" s="95">
        <v>0</v>
      </c>
      <c r="H35" s="95">
        <v>0</v>
      </c>
      <c r="I35" s="94"/>
      <c r="J35" s="95">
        <v>0</v>
      </c>
      <c r="K35" s="95">
        <v>0</v>
      </c>
      <c r="L35" s="95">
        <v>0</v>
      </c>
      <c r="M35" s="94"/>
      <c r="N35" s="95">
        <v>0</v>
      </c>
      <c r="O35" s="95">
        <v>0</v>
      </c>
      <c r="P35" s="95">
        <v>0</v>
      </c>
      <c r="Q35" s="94"/>
      <c r="R35" s="95">
        <v>0</v>
      </c>
      <c r="S35" s="95">
        <v>2450.1851499999998</v>
      </c>
      <c r="T35" s="95">
        <v>2450.1851499999998</v>
      </c>
      <c r="U35" s="94">
        <f>T35/S35%</f>
        <v>100</v>
      </c>
      <c r="V35" s="95">
        <v>0</v>
      </c>
      <c r="W35" s="95">
        <v>0</v>
      </c>
      <c r="X35" s="95">
        <v>0</v>
      </c>
      <c r="Y35" s="94"/>
      <c r="Z35" s="95">
        <v>0</v>
      </c>
      <c r="AA35" s="95">
        <v>1146</v>
      </c>
      <c r="AB35" s="95">
        <v>1146</v>
      </c>
      <c r="AC35" s="94">
        <f t="shared" si="56"/>
        <v>99.999999999999986</v>
      </c>
      <c r="AD35" s="95">
        <v>0</v>
      </c>
      <c r="AE35" s="95">
        <v>0</v>
      </c>
      <c r="AF35" s="95">
        <v>0</v>
      </c>
      <c r="AG35" s="94"/>
      <c r="AH35" s="95">
        <v>0</v>
      </c>
      <c r="AI35" s="95">
        <v>0</v>
      </c>
      <c r="AJ35" s="95">
        <v>0</v>
      </c>
      <c r="AK35" s="94"/>
      <c r="AL35" s="95">
        <v>0</v>
      </c>
      <c r="AM35" s="95">
        <v>2100</v>
      </c>
      <c r="AN35" s="95">
        <v>2100</v>
      </c>
      <c r="AO35" s="94">
        <f>AN35/AM35%</f>
        <v>100</v>
      </c>
      <c r="AP35" s="95">
        <v>0</v>
      </c>
      <c r="AQ35" s="95">
        <v>16546.099999999999</v>
      </c>
      <c r="AR35" s="95">
        <v>16546.099999999999</v>
      </c>
      <c r="AS35" s="94">
        <f t="shared" si="31"/>
        <v>100</v>
      </c>
      <c r="AT35" s="95">
        <v>0</v>
      </c>
      <c r="AU35" s="95">
        <v>0</v>
      </c>
      <c r="AV35" s="95">
        <v>0</v>
      </c>
      <c r="AW35" s="94"/>
      <c r="AX35" s="95">
        <v>0</v>
      </c>
      <c r="AY35" s="95">
        <v>0</v>
      </c>
      <c r="AZ35" s="95">
        <v>0</v>
      </c>
      <c r="BA35" s="94"/>
      <c r="BB35" s="95">
        <v>0</v>
      </c>
      <c r="BC35" s="95">
        <v>12285.1</v>
      </c>
      <c r="BD35" s="95">
        <v>12285.1</v>
      </c>
      <c r="BE35" s="94">
        <f t="shared" si="32"/>
        <v>100</v>
      </c>
      <c r="BF35" s="95">
        <v>0</v>
      </c>
      <c r="BG35" s="95">
        <v>24608.7</v>
      </c>
      <c r="BH35" s="95">
        <v>22595.58124</v>
      </c>
      <c r="BI35" s="94">
        <f>BH35/BG35%</f>
        <v>91.819483515992303</v>
      </c>
      <c r="BJ35" s="95">
        <v>0</v>
      </c>
      <c r="BK35" s="95">
        <v>0</v>
      </c>
      <c r="BL35" s="95">
        <v>0</v>
      </c>
      <c r="BM35" s="94"/>
      <c r="BN35" s="95">
        <v>0</v>
      </c>
      <c r="BO35" s="95">
        <v>0</v>
      </c>
      <c r="BP35" s="95">
        <v>0</v>
      </c>
      <c r="BQ35" s="94"/>
      <c r="BR35" s="95">
        <v>0</v>
      </c>
      <c r="BS35" s="95">
        <v>4273.2299999999996</v>
      </c>
      <c r="BT35" s="95">
        <v>4273.2299999999996</v>
      </c>
      <c r="BU35" s="94">
        <f>BT35/BS35%</f>
        <v>100</v>
      </c>
      <c r="BV35" s="95">
        <v>0</v>
      </c>
      <c r="BW35" s="95">
        <v>3566.1</v>
      </c>
      <c r="BX35" s="95">
        <v>3566.1</v>
      </c>
      <c r="BY35" s="94">
        <f t="shared" si="52"/>
        <v>100</v>
      </c>
      <c r="BZ35" s="95">
        <v>0</v>
      </c>
      <c r="CA35" s="95">
        <v>53.2</v>
      </c>
      <c r="CB35" s="95">
        <v>53.2</v>
      </c>
      <c r="CC35" s="94">
        <f t="shared" si="43"/>
        <v>100</v>
      </c>
      <c r="CD35" s="95">
        <v>0</v>
      </c>
      <c r="CE35" s="95">
        <v>0</v>
      </c>
      <c r="CF35" s="95">
        <v>0</v>
      </c>
      <c r="CG35" s="94"/>
      <c r="CH35" s="95">
        <v>0</v>
      </c>
      <c r="CI35" s="95">
        <v>91.6</v>
      </c>
      <c r="CJ35" s="95">
        <v>91.6</v>
      </c>
      <c r="CK35" s="94">
        <f t="shared" si="45"/>
        <v>100</v>
      </c>
      <c r="CL35" s="95">
        <v>0</v>
      </c>
      <c r="CM35" s="95">
        <v>50</v>
      </c>
      <c r="CN35" s="95">
        <v>50</v>
      </c>
      <c r="CO35" s="94">
        <f t="shared" si="58"/>
        <v>100</v>
      </c>
      <c r="CP35" s="95">
        <v>0</v>
      </c>
      <c r="CQ35" s="95">
        <v>0</v>
      </c>
      <c r="CR35" s="95">
        <v>0</v>
      </c>
      <c r="CS35" s="94"/>
      <c r="CT35" s="95">
        <v>0</v>
      </c>
      <c r="CU35" s="95">
        <v>70041.399999999994</v>
      </c>
      <c r="CV35" s="95">
        <v>70041.399999999994</v>
      </c>
      <c r="CW35" s="94">
        <f t="shared" si="34"/>
        <v>100</v>
      </c>
      <c r="CX35" s="95">
        <v>0</v>
      </c>
      <c r="CY35" s="95">
        <v>0</v>
      </c>
      <c r="CZ35" s="95">
        <v>0</v>
      </c>
      <c r="DA35" s="94"/>
      <c r="DB35" s="95">
        <v>0</v>
      </c>
      <c r="DC35" s="95"/>
      <c r="DD35" s="95">
        <v>200</v>
      </c>
      <c r="DE35" s="95">
        <v>200</v>
      </c>
      <c r="DF35" s="94">
        <f t="shared" si="49"/>
        <v>100</v>
      </c>
    </row>
    <row r="36" spans="1:110" x14ac:dyDescent="0.25">
      <c r="A36" s="72" t="s">
        <v>245</v>
      </c>
      <c r="B36" s="114">
        <f t="shared" si="28"/>
        <v>0</v>
      </c>
      <c r="C36" s="94">
        <f t="shared" si="29"/>
        <v>24297.974749999998</v>
      </c>
      <c r="D36" s="94">
        <f t="shared" si="29"/>
        <v>23306.148590000001</v>
      </c>
      <c r="E36" s="94">
        <f t="shared" si="30"/>
        <v>95.918070661424167</v>
      </c>
      <c r="F36" s="95">
        <v>0</v>
      </c>
      <c r="G36" s="95">
        <v>0</v>
      </c>
      <c r="H36" s="95">
        <v>0</v>
      </c>
      <c r="I36" s="94"/>
      <c r="J36" s="95">
        <v>0</v>
      </c>
      <c r="K36" s="95">
        <v>0</v>
      </c>
      <c r="L36" s="95">
        <v>0</v>
      </c>
      <c r="M36" s="94"/>
      <c r="N36" s="95">
        <v>0</v>
      </c>
      <c r="O36" s="95">
        <v>0</v>
      </c>
      <c r="P36" s="95">
        <v>0</v>
      </c>
      <c r="Q36" s="94"/>
      <c r="R36" s="95">
        <v>0</v>
      </c>
      <c r="S36" s="95">
        <v>0</v>
      </c>
      <c r="T36" s="95">
        <v>0</v>
      </c>
      <c r="U36" s="94"/>
      <c r="V36" s="95">
        <v>0</v>
      </c>
      <c r="W36" s="95">
        <v>0</v>
      </c>
      <c r="X36" s="95">
        <v>0</v>
      </c>
      <c r="Y36" s="94"/>
      <c r="Z36" s="95">
        <v>0</v>
      </c>
      <c r="AA36" s="95">
        <v>1100</v>
      </c>
      <c r="AB36" s="95">
        <v>1100</v>
      </c>
      <c r="AC36" s="94">
        <f t="shared" si="56"/>
        <v>100</v>
      </c>
      <c r="AD36" s="95">
        <v>0</v>
      </c>
      <c r="AE36" s="95">
        <v>0</v>
      </c>
      <c r="AF36" s="95">
        <v>0</v>
      </c>
      <c r="AG36" s="94"/>
      <c r="AH36" s="95">
        <v>0</v>
      </c>
      <c r="AI36" s="95">
        <v>0</v>
      </c>
      <c r="AJ36" s="95">
        <v>0</v>
      </c>
      <c r="AK36" s="94"/>
      <c r="AL36" s="95">
        <v>0</v>
      </c>
      <c r="AM36" s="95">
        <v>0</v>
      </c>
      <c r="AN36" s="95">
        <v>0</v>
      </c>
      <c r="AO36" s="94"/>
      <c r="AP36" s="95">
        <v>0</v>
      </c>
      <c r="AQ36" s="95">
        <v>3001.6</v>
      </c>
      <c r="AR36" s="95">
        <v>3001.6</v>
      </c>
      <c r="AS36" s="94">
        <f t="shared" si="31"/>
        <v>100</v>
      </c>
      <c r="AT36" s="95">
        <v>0</v>
      </c>
      <c r="AU36" s="95">
        <v>0</v>
      </c>
      <c r="AV36" s="95">
        <v>0</v>
      </c>
      <c r="AW36" s="94"/>
      <c r="AX36" s="95">
        <v>0</v>
      </c>
      <c r="AY36" s="95">
        <v>0</v>
      </c>
      <c r="AZ36" s="95">
        <v>0</v>
      </c>
      <c r="BA36" s="94"/>
      <c r="BB36" s="95">
        <v>0</v>
      </c>
      <c r="BC36" s="95">
        <v>3595</v>
      </c>
      <c r="BD36" s="95">
        <v>3595</v>
      </c>
      <c r="BE36" s="94">
        <f t="shared" si="32"/>
        <v>99.999999999999986</v>
      </c>
      <c r="BF36" s="95">
        <v>0</v>
      </c>
      <c r="BG36" s="95">
        <v>4938.8835899999995</v>
      </c>
      <c r="BH36" s="95">
        <v>4938.8835899999995</v>
      </c>
      <c r="BI36" s="94">
        <f>BH36/BG36%</f>
        <v>100</v>
      </c>
      <c r="BJ36" s="95">
        <v>0</v>
      </c>
      <c r="BK36" s="95">
        <v>0</v>
      </c>
      <c r="BL36" s="95">
        <v>0</v>
      </c>
      <c r="BM36" s="94"/>
      <c r="BN36" s="95">
        <v>0</v>
      </c>
      <c r="BO36" s="95">
        <v>0</v>
      </c>
      <c r="BP36" s="95">
        <v>0</v>
      </c>
      <c r="BQ36" s="94"/>
      <c r="BR36" s="95">
        <v>0</v>
      </c>
      <c r="BS36" s="95">
        <v>0</v>
      </c>
      <c r="BT36" s="95">
        <v>0</v>
      </c>
      <c r="BU36" s="94"/>
      <c r="BV36" s="95">
        <v>0</v>
      </c>
      <c r="BW36" s="95">
        <v>248.57499999999999</v>
      </c>
      <c r="BX36" s="95">
        <v>248.57499999999999</v>
      </c>
      <c r="BY36" s="94">
        <f t="shared" si="52"/>
        <v>100</v>
      </c>
      <c r="BZ36" s="95">
        <v>0</v>
      </c>
      <c r="CA36" s="95">
        <v>15.6</v>
      </c>
      <c r="CB36" s="95">
        <v>15.6</v>
      </c>
      <c r="CC36" s="94">
        <f t="shared" si="43"/>
        <v>100</v>
      </c>
      <c r="CD36" s="95">
        <v>0</v>
      </c>
      <c r="CE36" s="95">
        <v>100</v>
      </c>
      <c r="CF36" s="95">
        <v>100</v>
      </c>
      <c r="CG36" s="94">
        <f>CF36/CE36%</f>
        <v>100</v>
      </c>
      <c r="CH36" s="95">
        <v>0</v>
      </c>
      <c r="CI36" s="95">
        <v>91.6</v>
      </c>
      <c r="CJ36" s="95">
        <v>91.6</v>
      </c>
      <c r="CK36" s="94">
        <f t="shared" si="45"/>
        <v>100</v>
      </c>
      <c r="CL36" s="95">
        <v>0</v>
      </c>
      <c r="CM36" s="95">
        <v>50</v>
      </c>
      <c r="CN36" s="95">
        <v>50</v>
      </c>
      <c r="CO36" s="94">
        <f t="shared" si="58"/>
        <v>100</v>
      </c>
      <c r="CP36" s="95">
        <v>0</v>
      </c>
      <c r="CQ36" s="95">
        <v>0</v>
      </c>
      <c r="CR36" s="95">
        <v>0</v>
      </c>
      <c r="CS36" s="94"/>
      <c r="CT36" s="95">
        <v>0</v>
      </c>
      <c r="CU36" s="95">
        <v>9477.9</v>
      </c>
      <c r="CV36" s="95">
        <v>9477.9</v>
      </c>
      <c r="CW36" s="94">
        <f t="shared" si="34"/>
        <v>100</v>
      </c>
      <c r="CX36" s="95">
        <v>0</v>
      </c>
      <c r="CY36" s="95">
        <v>0</v>
      </c>
      <c r="CZ36" s="95">
        <v>0</v>
      </c>
      <c r="DA36" s="94"/>
      <c r="DB36" s="95">
        <v>0</v>
      </c>
      <c r="DC36" s="95"/>
      <c r="DD36" s="95">
        <v>1678.8161599999999</v>
      </c>
      <c r="DE36" s="95">
        <v>686.99</v>
      </c>
      <c r="DF36" s="94">
        <f t="shared" si="49"/>
        <v>40.921097638230982</v>
      </c>
    </row>
    <row r="37" spans="1:110" x14ac:dyDescent="0.25">
      <c r="A37" s="72" t="s">
        <v>246</v>
      </c>
      <c r="B37" s="114">
        <f t="shared" si="28"/>
        <v>0</v>
      </c>
      <c r="C37" s="94">
        <f t="shared" si="29"/>
        <v>21320.799999999999</v>
      </c>
      <c r="D37" s="94">
        <f t="shared" si="29"/>
        <v>20381.169269999999</v>
      </c>
      <c r="E37" s="94">
        <f t="shared" si="30"/>
        <v>95.592891777044002</v>
      </c>
      <c r="F37" s="95">
        <v>0</v>
      </c>
      <c r="G37" s="95">
        <v>0</v>
      </c>
      <c r="H37" s="95">
        <v>0</v>
      </c>
      <c r="I37" s="94"/>
      <c r="J37" s="95">
        <v>0</v>
      </c>
      <c r="K37" s="95">
        <v>0</v>
      </c>
      <c r="L37" s="95">
        <v>0</v>
      </c>
      <c r="M37" s="94"/>
      <c r="N37" s="95">
        <v>0</v>
      </c>
      <c r="O37" s="95">
        <v>0</v>
      </c>
      <c r="P37" s="95">
        <v>0</v>
      </c>
      <c r="Q37" s="94"/>
      <c r="R37" s="95">
        <v>0</v>
      </c>
      <c r="S37" s="95">
        <v>0</v>
      </c>
      <c r="T37" s="95">
        <v>0</v>
      </c>
      <c r="U37" s="94"/>
      <c r="V37" s="95">
        <v>0</v>
      </c>
      <c r="W37" s="95">
        <v>0</v>
      </c>
      <c r="X37" s="95">
        <v>0</v>
      </c>
      <c r="Y37" s="94"/>
      <c r="Z37" s="95">
        <v>0</v>
      </c>
      <c r="AA37" s="95">
        <v>0</v>
      </c>
      <c r="AB37" s="95">
        <v>0</v>
      </c>
      <c r="AC37" s="94"/>
      <c r="AD37" s="95">
        <v>0</v>
      </c>
      <c r="AE37" s="95">
        <v>0</v>
      </c>
      <c r="AF37" s="95">
        <v>0</v>
      </c>
      <c r="AG37" s="94"/>
      <c r="AH37" s="95">
        <v>0</v>
      </c>
      <c r="AI37" s="95">
        <v>0</v>
      </c>
      <c r="AJ37" s="95">
        <v>0</v>
      </c>
      <c r="AK37" s="94"/>
      <c r="AL37" s="95">
        <v>0</v>
      </c>
      <c r="AM37" s="95">
        <v>2000</v>
      </c>
      <c r="AN37" s="95">
        <v>2000</v>
      </c>
      <c r="AO37" s="94">
        <f t="shared" ref="AO37:AO40" si="59">AN37/AM37%</f>
        <v>100</v>
      </c>
      <c r="AP37" s="95">
        <v>0</v>
      </c>
      <c r="AQ37" s="95">
        <v>4531.1000000000004</v>
      </c>
      <c r="AR37" s="95">
        <v>3777.5945699999997</v>
      </c>
      <c r="AS37" s="94">
        <f t="shared" si="31"/>
        <v>83.370364149985633</v>
      </c>
      <c r="AT37" s="95">
        <v>0</v>
      </c>
      <c r="AU37" s="95">
        <v>0</v>
      </c>
      <c r="AV37" s="95">
        <v>0</v>
      </c>
      <c r="AW37" s="94"/>
      <c r="AX37" s="95">
        <v>0</v>
      </c>
      <c r="AY37" s="95">
        <v>0</v>
      </c>
      <c r="AZ37" s="95">
        <v>0</v>
      </c>
      <c r="BA37" s="94"/>
      <c r="BB37" s="95">
        <v>0</v>
      </c>
      <c r="BC37" s="95">
        <v>4319.2</v>
      </c>
      <c r="BD37" s="95">
        <v>4133.0747000000001</v>
      </c>
      <c r="BE37" s="94">
        <f t="shared" si="32"/>
        <v>95.690745971476204</v>
      </c>
      <c r="BF37" s="95">
        <v>0</v>
      </c>
      <c r="BG37" s="95">
        <v>0</v>
      </c>
      <c r="BH37" s="95">
        <v>0</v>
      </c>
      <c r="BI37" s="94"/>
      <c r="BJ37" s="95">
        <v>0</v>
      </c>
      <c r="BK37" s="95">
        <v>0</v>
      </c>
      <c r="BL37" s="95">
        <v>0</v>
      </c>
      <c r="BM37" s="94"/>
      <c r="BN37" s="95">
        <v>0</v>
      </c>
      <c r="BO37" s="95">
        <v>0</v>
      </c>
      <c r="BP37" s="95">
        <v>0</v>
      </c>
      <c r="BQ37" s="94"/>
      <c r="BR37" s="95">
        <v>0</v>
      </c>
      <c r="BS37" s="95">
        <v>0</v>
      </c>
      <c r="BT37" s="95">
        <v>0</v>
      </c>
      <c r="BU37" s="94"/>
      <c r="BV37" s="95">
        <v>0</v>
      </c>
      <c r="BW37" s="95">
        <v>998</v>
      </c>
      <c r="BX37" s="95">
        <v>998</v>
      </c>
      <c r="BY37" s="94">
        <f t="shared" si="52"/>
        <v>100</v>
      </c>
      <c r="BZ37" s="95">
        <v>0</v>
      </c>
      <c r="CA37" s="95">
        <v>13</v>
      </c>
      <c r="CB37" s="95">
        <v>13</v>
      </c>
      <c r="CC37" s="94">
        <f t="shared" si="43"/>
        <v>100</v>
      </c>
      <c r="CD37" s="95">
        <v>0</v>
      </c>
      <c r="CE37" s="95">
        <v>0</v>
      </c>
      <c r="CF37" s="95">
        <v>0</v>
      </c>
      <c r="CG37" s="94"/>
      <c r="CH37" s="95">
        <v>0</v>
      </c>
      <c r="CI37" s="95">
        <v>0</v>
      </c>
      <c r="CJ37" s="95">
        <v>0</v>
      </c>
      <c r="CK37" s="94"/>
      <c r="CL37" s="95">
        <v>0</v>
      </c>
      <c r="CM37" s="95">
        <v>50</v>
      </c>
      <c r="CN37" s="95">
        <v>50</v>
      </c>
      <c r="CO37" s="94">
        <f t="shared" si="58"/>
        <v>100</v>
      </c>
      <c r="CP37" s="95">
        <v>0</v>
      </c>
      <c r="CQ37" s="95">
        <v>0</v>
      </c>
      <c r="CR37" s="95">
        <v>0</v>
      </c>
      <c r="CS37" s="94"/>
      <c r="CT37" s="95">
        <v>0</v>
      </c>
      <c r="CU37" s="95">
        <v>9409.5</v>
      </c>
      <c r="CV37" s="95">
        <v>9409.5</v>
      </c>
      <c r="CW37" s="94">
        <f t="shared" si="34"/>
        <v>100</v>
      </c>
      <c r="CX37" s="95">
        <v>0</v>
      </c>
      <c r="CY37" s="95">
        <v>0</v>
      </c>
      <c r="CZ37" s="95">
        <v>0</v>
      </c>
      <c r="DA37" s="94"/>
      <c r="DB37" s="95">
        <v>0</v>
      </c>
      <c r="DC37" s="95"/>
      <c r="DD37" s="95">
        <v>0</v>
      </c>
      <c r="DE37" s="95">
        <v>0</v>
      </c>
      <c r="DF37" s="94"/>
    </row>
    <row r="38" spans="1:110" x14ac:dyDescent="0.25">
      <c r="A38" s="72" t="s">
        <v>247</v>
      </c>
      <c r="B38" s="114">
        <f t="shared" si="28"/>
        <v>0</v>
      </c>
      <c r="C38" s="94">
        <f t="shared" si="29"/>
        <v>39396.289819999998</v>
      </c>
      <c r="D38" s="94">
        <f t="shared" si="29"/>
        <v>39382.600660000004</v>
      </c>
      <c r="E38" s="94">
        <f t="shared" si="30"/>
        <v>99.965252667034022</v>
      </c>
      <c r="F38" s="95">
        <v>0</v>
      </c>
      <c r="G38" s="95">
        <v>0</v>
      </c>
      <c r="H38" s="95">
        <v>0</v>
      </c>
      <c r="I38" s="94"/>
      <c r="J38" s="95">
        <v>0</v>
      </c>
      <c r="K38" s="95">
        <v>504</v>
      </c>
      <c r="L38" s="95">
        <v>503.57600000000002</v>
      </c>
      <c r="M38" s="94">
        <f>L38/K38%</f>
        <v>99.915873015873018</v>
      </c>
      <c r="N38" s="95">
        <v>0</v>
      </c>
      <c r="O38" s="95">
        <v>0</v>
      </c>
      <c r="P38" s="95">
        <v>0</v>
      </c>
      <c r="Q38" s="94"/>
      <c r="R38" s="95">
        <v>0</v>
      </c>
      <c r="S38" s="95">
        <v>0</v>
      </c>
      <c r="T38" s="95">
        <v>0</v>
      </c>
      <c r="U38" s="94"/>
      <c r="V38" s="95">
        <v>0</v>
      </c>
      <c r="W38" s="95">
        <v>0</v>
      </c>
      <c r="X38" s="95">
        <v>0</v>
      </c>
      <c r="Y38" s="94"/>
      <c r="Z38" s="95">
        <v>0</v>
      </c>
      <c r="AA38" s="95">
        <v>0</v>
      </c>
      <c r="AB38" s="95">
        <v>0</v>
      </c>
      <c r="AC38" s="94"/>
      <c r="AD38" s="95">
        <v>0</v>
      </c>
      <c r="AE38" s="95">
        <v>0</v>
      </c>
      <c r="AF38" s="95">
        <v>0</v>
      </c>
      <c r="AG38" s="94"/>
      <c r="AH38" s="95">
        <v>0</v>
      </c>
      <c r="AI38" s="95">
        <v>0</v>
      </c>
      <c r="AJ38" s="95">
        <v>0</v>
      </c>
      <c r="AK38" s="94"/>
      <c r="AL38" s="95">
        <v>0</v>
      </c>
      <c r="AM38" s="95">
        <v>2000</v>
      </c>
      <c r="AN38" s="95">
        <v>2000</v>
      </c>
      <c r="AO38" s="94">
        <f t="shared" si="59"/>
        <v>100</v>
      </c>
      <c r="AP38" s="95">
        <v>0</v>
      </c>
      <c r="AQ38" s="95">
        <v>16112.6</v>
      </c>
      <c r="AR38" s="95">
        <v>16099.33484</v>
      </c>
      <c r="AS38" s="94">
        <f t="shared" si="31"/>
        <v>99.917672132368452</v>
      </c>
      <c r="AT38" s="95">
        <v>0</v>
      </c>
      <c r="AU38" s="95">
        <v>0</v>
      </c>
      <c r="AV38" s="95">
        <v>0</v>
      </c>
      <c r="AW38" s="94"/>
      <c r="AX38" s="95">
        <v>0</v>
      </c>
      <c r="AY38" s="95">
        <v>0</v>
      </c>
      <c r="AZ38" s="95">
        <v>0</v>
      </c>
      <c r="BA38" s="94"/>
      <c r="BB38" s="95">
        <v>0</v>
      </c>
      <c r="BC38" s="95">
        <v>9543.6</v>
      </c>
      <c r="BD38" s="95">
        <v>9543.6</v>
      </c>
      <c r="BE38" s="94">
        <f t="shared" si="32"/>
        <v>100</v>
      </c>
      <c r="BF38" s="95">
        <v>0</v>
      </c>
      <c r="BG38" s="95">
        <v>0</v>
      </c>
      <c r="BH38" s="95">
        <v>0</v>
      </c>
      <c r="BI38" s="94"/>
      <c r="BJ38" s="95">
        <v>0</v>
      </c>
      <c r="BK38" s="95">
        <v>0</v>
      </c>
      <c r="BL38" s="95">
        <v>0</v>
      </c>
      <c r="BM38" s="94"/>
      <c r="BN38" s="95">
        <v>0</v>
      </c>
      <c r="BO38" s="95">
        <v>0</v>
      </c>
      <c r="BP38" s="95">
        <v>0</v>
      </c>
      <c r="BQ38" s="94"/>
      <c r="BR38" s="95">
        <v>0</v>
      </c>
      <c r="BS38" s="95">
        <v>2361.24262</v>
      </c>
      <c r="BT38" s="95">
        <v>2361.24262</v>
      </c>
      <c r="BU38" s="94">
        <f>BT38/BS38%</f>
        <v>99.999999999999986</v>
      </c>
      <c r="BV38" s="95">
        <v>0</v>
      </c>
      <c r="BW38" s="95">
        <v>437.1472</v>
      </c>
      <c r="BX38" s="95">
        <v>437.1472</v>
      </c>
      <c r="BY38" s="94"/>
      <c r="BZ38" s="95">
        <v>0</v>
      </c>
      <c r="CA38" s="95">
        <v>49.7</v>
      </c>
      <c r="CB38" s="95">
        <v>49.7</v>
      </c>
      <c r="CC38" s="94">
        <f t="shared" si="43"/>
        <v>100</v>
      </c>
      <c r="CD38" s="95">
        <v>0</v>
      </c>
      <c r="CE38" s="95">
        <v>0</v>
      </c>
      <c r="CF38" s="95">
        <v>0</v>
      </c>
      <c r="CG38" s="94"/>
      <c r="CH38" s="95">
        <v>0</v>
      </c>
      <c r="CI38" s="95">
        <v>183.2</v>
      </c>
      <c r="CJ38" s="95">
        <v>183.2</v>
      </c>
      <c r="CK38" s="94">
        <f t="shared" ref="CK38:CK46" si="60">CJ38/CI38%</f>
        <v>100</v>
      </c>
      <c r="CL38" s="95">
        <v>0</v>
      </c>
      <c r="CM38" s="95">
        <v>0</v>
      </c>
      <c r="CN38" s="95">
        <v>0</v>
      </c>
      <c r="CO38" s="94"/>
      <c r="CP38" s="95">
        <v>0</v>
      </c>
      <c r="CQ38" s="95">
        <v>0</v>
      </c>
      <c r="CR38" s="95">
        <v>0</v>
      </c>
      <c r="CS38" s="94"/>
      <c r="CT38" s="95">
        <v>0</v>
      </c>
      <c r="CU38" s="95">
        <v>8204.7999999999993</v>
      </c>
      <c r="CV38" s="95">
        <v>8204.7999999999993</v>
      </c>
      <c r="CW38" s="94">
        <f t="shared" si="34"/>
        <v>100</v>
      </c>
      <c r="CX38" s="95">
        <v>0</v>
      </c>
      <c r="CY38" s="95">
        <v>0</v>
      </c>
      <c r="CZ38" s="95">
        <v>0</v>
      </c>
      <c r="DA38" s="94"/>
      <c r="DB38" s="95">
        <v>0</v>
      </c>
      <c r="DC38" s="95"/>
      <c r="DD38" s="95">
        <v>0</v>
      </c>
      <c r="DE38" s="95">
        <v>0</v>
      </c>
      <c r="DF38" s="94"/>
    </row>
    <row r="39" spans="1:110" x14ac:dyDescent="0.25">
      <c r="A39" s="72" t="s">
        <v>248</v>
      </c>
      <c r="B39" s="114">
        <f t="shared" si="28"/>
        <v>0</v>
      </c>
      <c r="C39" s="94">
        <f t="shared" si="29"/>
        <v>18997.299999999996</v>
      </c>
      <c r="D39" s="94">
        <f t="shared" si="29"/>
        <v>18023.926900000002</v>
      </c>
      <c r="E39" s="94">
        <f t="shared" si="30"/>
        <v>94.876255573160435</v>
      </c>
      <c r="F39" s="95">
        <v>0</v>
      </c>
      <c r="G39" s="95">
        <v>0</v>
      </c>
      <c r="H39" s="95">
        <v>0</v>
      </c>
      <c r="I39" s="94"/>
      <c r="J39" s="95">
        <v>0</v>
      </c>
      <c r="K39" s="95">
        <v>0</v>
      </c>
      <c r="L39" s="95">
        <v>0</v>
      </c>
      <c r="M39" s="94"/>
      <c r="N39" s="95">
        <v>0</v>
      </c>
      <c r="O39" s="95">
        <v>0</v>
      </c>
      <c r="P39" s="95">
        <v>0</v>
      </c>
      <c r="Q39" s="94"/>
      <c r="R39" s="95">
        <v>0</v>
      </c>
      <c r="S39" s="95">
        <v>0</v>
      </c>
      <c r="T39" s="95">
        <v>0</v>
      </c>
      <c r="U39" s="94"/>
      <c r="V39" s="95">
        <v>0</v>
      </c>
      <c r="W39" s="95">
        <v>0</v>
      </c>
      <c r="X39" s="95">
        <v>0</v>
      </c>
      <c r="Y39" s="94"/>
      <c r="Z39" s="95">
        <v>0</v>
      </c>
      <c r="AA39" s="95">
        <v>0</v>
      </c>
      <c r="AB39" s="95">
        <v>0</v>
      </c>
      <c r="AC39" s="94"/>
      <c r="AD39" s="95">
        <v>0</v>
      </c>
      <c r="AE39" s="95">
        <v>0</v>
      </c>
      <c r="AF39" s="95">
        <v>0</v>
      </c>
      <c r="AG39" s="94"/>
      <c r="AH39" s="95">
        <v>0</v>
      </c>
      <c r="AI39" s="95">
        <v>0</v>
      </c>
      <c r="AJ39" s="95">
        <v>0</v>
      </c>
      <c r="AK39" s="94"/>
      <c r="AL39" s="95">
        <v>0</v>
      </c>
      <c r="AM39" s="95">
        <v>1500</v>
      </c>
      <c r="AN39" s="95">
        <v>1500</v>
      </c>
      <c r="AO39" s="94">
        <f t="shared" si="59"/>
        <v>100</v>
      </c>
      <c r="AP39" s="95">
        <v>0</v>
      </c>
      <c r="AQ39" s="95">
        <v>5108.8</v>
      </c>
      <c r="AR39" s="95">
        <v>5108.8</v>
      </c>
      <c r="AS39" s="94">
        <f t="shared" si="31"/>
        <v>100</v>
      </c>
      <c r="AT39" s="95">
        <v>0</v>
      </c>
      <c r="AU39" s="95">
        <v>0</v>
      </c>
      <c r="AV39" s="95">
        <v>0</v>
      </c>
      <c r="AW39" s="94"/>
      <c r="AX39" s="95">
        <v>0</v>
      </c>
      <c r="AY39" s="95">
        <v>0</v>
      </c>
      <c r="AZ39" s="95">
        <v>0</v>
      </c>
      <c r="BA39" s="94"/>
      <c r="BB39" s="95">
        <v>0</v>
      </c>
      <c r="BC39" s="95">
        <v>8095.3</v>
      </c>
      <c r="BD39" s="95">
        <v>7121.9269000000004</v>
      </c>
      <c r="BE39" s="94">
        <f t="shared" si="32"/>
        <v>87.976071300631233</v>
      </c>
      <c r="BF39" s="95">
        <v>0</v>
      </c>
      <c r="BG39" s="95">
        <v>2247</v>
      </c>
      <c r="BH39" s="95">
        <v>2247</v>
      </c>
      <c r="BI39" s="94">
        <f>BH39/BG39%</f>
        <v>100</v>
      </c>
      <c r="BJ39" s="95">
        <v>0</v>
      </c>
      <c r="BK39" s="95">
        <v>0</v>
      </c>
      <c r="BL39" s="95">
        <v>0</v>
      </c>
      <c r="BM39" s="94"/>
      <c r="BN39" s="95">
        <v>0</v>
      </c>
      <c r="BO39" s="95">
        <v>0</v>
      </c>
      <c r="BP39" s="95">
        <v>0</v>
      </c>
      <c r="BQ39" s="94"/>
      <c r="BR39" s="95">
        <v>0</v>
      </c>
      <c r="BS39" s="95">
        <v>0</v>
      </c>
      <c r="BT39" s="95">
        <v>0</v>
      </c>
      <c r="BU39" s="94"/>
      <c r="BV39" s="95">
        <v>0</v>
      </c>
      <c r="BW39" s="95">
        <v>0</v>
      </c>
      <c r="BX39" s="95">
        <v>0</v>
      </c>
      <c r="BY39" s="94"/>
      <c r="BZ39" s="95">
        <v>0</v>
      </c>
      <c r="CA39" s="95">
        <v>16.600000000000001</v>
      </c>
      <c r="CB39" s="95">
        <v>16.600000000000001</v>
      </c>
      <c r="CC39" s="94">
        <f t="shared" si="43"/>
        <v>100</v>
      </c>
      <c r="CD39" s="95">
        <v>0</v>
      </c>
      <c r="CE39" s="95">
        <v>100</v>
      </c>
      <c r="CF39" s="95">
        <v>100</v>
      </c>
      <c r="CG39" s="94">
        <f>CF39/CE39%</f>
        <v>100</v>
      </c>
      <c r="CH39" s="95">
        <v>0</v>
      </c>
      <c r="CI39" s="95">
        <v>91.6</v>
      </c>
      <c r="CJ39" s="95">
        <v>91.6</v>
      </c>
      <c r="CK39" s="94">
        <f t="shared" si="60"/>
        <v>100</v>
      </c>
      <c r="CL39" s="95">
        <v>0</v>
      </c>
      <c r="CM39" s="95">
        <v>0</v>
      </c>
      <c r="CN39" s="95">
        <v>0</v>
      </c>
      <c r="CO39" s="94"/>
      <c r="CP39" s="95">
        <v>0</v>
      </c>
      <c r="CQ39" s="95">
        <v>0</v>
      </c>
      <c r="CR39" s="95">
        <v>0</v>
      </c>
      <c r="CS39" s="94"/>
      <c r="CT39" s="95">
        <v>0</v>
      </c>
      <c r="CU39" s="95">
        <v>1258</v>
      </c>
      <c r="CV39" s="95">
        <v>1258</v>
      </c>
      <c r="CW39" s="94">
        <f t="shared" si="34"/>
        <v>100</v>
      </c>
      <c r="CX39" s="95">
        <v>0</v>
      </c>
      <c r="CY39" s="95">
        <v>0</v>
      </c>
      <c r="CZ39" s="95">
        <v>0</v>
      </c>
      <c r="DA39" s="94"/>
      <c r="DB39" s="95">
        <v>0</v>
      </c>
      <c r="DC39" s="95"/>
      <c r="DD39" s="95">
        <v>580</v>
      </c>
      <c r="DE39" s="95">
        <v>580</v>
      </c>
      <c r="DF39" s="94">
        <f t="shared" ref="DF39:DF41" si="61">DE39/DD39%</f>
        <v>100</v>
      </c>
    </row>
    <row r="40" spans="1:110" x14ac:dyDescent="0.25">
      <c r="A40" s="72" t="s">
        <v>249</v>
      </c>
      <c r="B40" s="114">
        <f t="shared" si="28"/>
        <v>0</v>
      </c>
      <c r="C40" s="94">
        <f t="shared" si="29"/>
        <v>44482.542300000001</v>
      </c>
      <c r="D40" s="94">
        <f t="shared" si="29"/>
        <v>43222.688120000006</v>
      </c>
      <c r="E40" s="94">
        <f t="shared" si="30"/>
        <v>97.1677558995993</v>
      </c>
      <c r="F40" s="95">
        <v>0</v>
      </c>
      <c r="G40" s="95">
        <v>0</v>
      </c>
      <c r="H40" s="95">
        <v>0</v>
      </c>
      <c r="I40" s="94"/>
      <c r="J40" s="95">
        <v>0</v>
      </c>
      <c r="K40" s="95">
        <v>0</v>
      </c>
      <c r="L40" s="95">
        <v>0</v>
      </c>
      <c r="M40" s="94"/>
      <c r="N40" s="95">
        <v>0</v>
      </c>
      <c r="O40" s="95">
        <v>0</v>
      </c>
      <c r="P40" s="95">
        <v>0</v>
      </c>
      <c r="Q40" s="94"/>
      <c r="R40" s="95">
        <v>0</v>
      </c>
      <c r="S40" s="95">
        <v>0</v>
      </c>
      <c r="T40" s="95">
        <v>0</v>
      </c>
      <c r="U40" s="94"/>
      <c r="V40" s="95">
        <v>0</v>
      </c>
      <c r="W40" s="95">
        <v>0</v>
      </c>
      <c r="X40" s="95">
        <v>0</v>
      </c>
      <c r="Y40" s="94"/>
      <c r="Z40" s="95">
        <v>0</v>
      </c>
      <c r="AA40" s="95">
        <v>1300</v>
      </c>
      <c r="AB40" s="95">
        <v>1300</v>
      </c>
      <c r="AC40" s="94">
        <f t="shared" ref="AC40:AC43" si="62">AB40/AA40%</f>
        <v>100</v>
      </c>
      <c r="AD40" s="95">
        <v>0</v>
      </c>
      <c r="AE40" s="95">
        <v>0</v>
      </c>
      <c r="AF40" s="95">
        <v>0</v>
      </c>
      <c r="AG40" s="94"/>
      <c r="AH40" s="95">
        <v>0</v>
      </c>
      <c r="AI40" s="95">
        <v>0</v>
      </c>
      <c r="AJ40" s="95">
        <v>0</v>
      </c>
      <c r="AK40" s="94"/>
      <c r="AL40" s="95">
        <v>0</v>
      </c>
      <c r="AM40" s="95">
        <v>2100</v>
      </c>
      <c r="AN40" s="95">
        <v>2100</v>
      </c>
      <c r="AO40" s="94">
        <f t="shared" si="59"/>
        <v>100</v>
      </c>
      <c r="AP40" s="95">
        <v>0</v>
      </c>
      <c r="AQ40" s="95">
        <v>3564.7</v>
      </c>
      <c r="AR40" s="95">
        <v>3564.7</v>
      </c>
      <c r="AS40" s="94">
        <f t="shared" si="31"/>
        <v>100</v>
      </c>
      <c r="AT40" s="95">
        <v>0</v>
      </c>
      <c r="AU40" s="95">
        <v>0</v>
      </c>
      <c r="AV40" s="95">
        <v>0</v>
      </c>
      <c r="AW40" s="94"/>
      <c r="AX40" s="95">
        <v>0</v>
      </c>
      <c r="AY40" s="95">
        <v>0</v>
      </c>
      <c r="AZ40" s="95">
        <v>0</v>
      </c>
      <c r="BA40" s="94"/>
      <c r="BB40" s="95">
        <v>0</v>
      </c>
      <c r="BC40" s="95">
        <v>10371.200000000001</v>
      </c>
      <c r="BD40" s="95">
        <v>9731.7474999999995</v>
      </c>
      <c r="BE40" s="94">
        <f t="shared" si="32"/>
        <v>93.834344145325502</v>
      </c>
      <c r="BF40" s="95">
        <v>0</v>
      </c>
      <c r="BG40" s="95">
        <v>3969.2</v>
      </c>
      <c r="BH40" s="95">
        <v>3969.2</v>
      </c>
      <c r="BI40" s="94">
        <f>BH40/BG40%</f>
        <v>100</v>
      </c>
      <c r="BJ40" s="95">
        <v>0</v>
      </c>
      <c r="BK40" s="95">
        <v>0</v>
      </c>
      <c r="BL40" s="95">
        <v>0</v>
      </c>
      <c r="BM40" s="94"/>
      <c r="BN40" s="95">
        <v>0</v>
      </c>
      <c r="BO40" s="95">
        <v>0</v>
      </c>
      <c r="BP40" s="95">
        <v>0</v>
      </c>
      <c r="BQ40" s="94"/>
      <c r="BR40" s="95">
        <v>0</v>
      </c>
      <c r="BS40" s="95">
        <v>0</v>
      </c>
      <c r="BT40" s="95">
        <v>0</v>
      </c>
      <c r="BU40" s="94"/>
      <c r="BV40" s="95">
        <v>0</v>
      </c>
      <c r="BW40" s="95">
        <v>463.48500000000001</v>
      </c>
      <c r="BX40" s="95">
        <v>0</v>
      </c>
      <c r="BY40" s="94">
        <f>BX40/BW40%</f>
        <v>0</v>
      </c>
      <c r="BZ40" s="95">
        <v>0</v>
      </c>
      <c r="CA40" s="95">
        <v>45.7</v>
      </c>
      <c r="CB40" s="95">
        <v>45.7</v>
      </c>
      <c r="CC40" s="94">
        <f t="shared" si="43"/>
        <v>100</v>
      </c>
      <c r="CD40" s="95">
        <v>0</v>
      </c>
      <c r="CE40" s="95">
        <v>0</v>
      </c>
      <c r="CF40" s="95">
        <v>0</v>
      </c>
      <c r="CG40" s="94"/>
      <c r="CH40" s="95">
        <v>0</v>
      </c>
      <c r="CI40" s="95">
        <v>91.6</v>
      </c>
      <c r="CJ40" s="95">
        <v>91.6</v>
      </c>
      <c r="CK40" s="94">
        <f t="shared" si="60"/>
        <v>100</v>
      </c>
      <c r="CL40" s="95">
        <v>0</v>
      </c>
      <c r="CM40" s="95">
        <v>50</v>
      </c>
      <c r="CN40" s="95">
        <v>50</v>
      </c>
      <c r="CO40" s="94">
        <f t="shared" ref="CO40:CO41" si="63">CN40/CM40%</f>
        <v>100</v>
      </c>
      <c r="CP40" s="95">
        <v>0</v>
      </c>
      <c r="CQ40" s="95">
        <v>0</v>
      </c>
      <c r="CR40" s="95">
        <v>0</v>
      </c>
      <c r="CS40" s="94"/>
      <c r="CT40" s="95">
        <v>0</v>
      </c>
      <c r="CU40" s="95">
        <v>21863.9</v>
      </c>
      <c r="CV40" s="95">
        <v>21863.9</v>
      </c>
      <c r="CW40" s="94">
        <f t="shared" si="34"/>
        <v>100</v>
      </c>
      <c r="CX40" s="95">
        <v>0</v>
      </c>
      <c r="CY40" s="95">
        <v>0</v>
      </c>
      <c r="CZ40" s="95">
        <v>0</v>
      </c>
      <c r="DA40" s="94"/>
      <c r="DB40" s="95">
        <v>0</v>
      </c>
      <c r="DC40" s="95"/>
      <c r="DD40" s="95">
        <v>662.7573000000001</v>
      </c>
      <c r="DE40" s="95">
        <v>505.84062</v>
      </c>
      <c r="DF40" s="94">
        <f t="shared" si="61"/>
        <v>76.323658751099373</v>
      </c>
    </row>
    <row r="41" spans="1:110" x14ac:dyDescent="0.25">
      <c r="A41" s="72" t="s">
        <v>250</v>
      </c>
      <c r="B41" s="114">
        <f t="shared" si="28"/>
        <v>0</v>
      </c>
      <c r="C41" s="94">
        <f t="shared" si="29"/>
        <v>72988.400299999994</v>
      </c>
      <c r="D41" s="94">
        <f t="shared" si="29"/>
        <v>72184.228579999995</v>
      </c>
      <c r="E41" s="94">
        <f t="shared" si="30"/>
        <v>98.89821983124078</v>
      </c>
      <c r="F41" s="95">
        <v>0</v>
      </c>
      <c r="G41" s="95">
        <v>0</v>
      </c>
      <c r="H41" s="95">
        <v>0</v>
      </c>
      <c r="I41" s="94"/>
      <c r="J41" s="95">
        <v>0</v>
      </c>
      <c r="K41" s="95">
        <v>0</v>
      </c>
      <c r="L41" s="95">
        <v>0</v>
      </c>
      <c r="M41" s="94"/>
      <c r="N41" s="95">
        <v>0</v>
      </c>
      <c r="O41" s="95">
        <v>0</v>
      </c>
      <c r="P41" s="95">
        <v>0</v>
      </c>
      <c r="Q41" s="94"/>
      <c r="R41" s="95">
        <v>0</v>
      </c>
      <c r="S41" s="95">
        <v>0</v>
      </c>
      <c r="T41" s="95">
        <v>0</v>
      </c>
      <c r="U41" s="94"/>
      <c r="V41" s="95">
        <v>0</v>
      </c>
      <c r="W41" s="95">
        <v>0</v>
      </c>
      <c r="X41" s="95">
        <v>0</v>
      </c>
      <c r="Y41" s="94"/>
      <c r="Z41" s="95">
        <v>0</v>
      </c>
      <c r="AA41" s="95">
        <v>1100</v>
      </c>
      <c r="AB41" s="95">
        <v>1100</v>
      </c>
      <c r="AC41" s="94">
        <f t="shared" si="62"/>
        <v>100</v>
      </c>
      <c r="AD41" s="95">
        <v>0</v>
      </c>
      <c r="AE41" s="95">
        <v>0</v>
      </c>
      <c r="AF41" s="95">
        <v>0</v>
      </c>
      <c r="AG41" s="94"/>
      <c r="AH41" s="95">
        <v>0</v>
      </c>
      <c r="AI41" s="95">
        <v>0</v>
      </c>
      <c r="AJ41" s="95">
        <v>0</v>
      </c>
      <c r="AK41" s="94"/>
      <c r="AL41" s="95">
        <v>0</v>
      </c>
      <c r="AM41" s="95">
        <v>0</v>
      </c>
      <c r="AN41" s="95">
        <v>0</v>
      </c>
      <c r="AO41" s="94"/>
      <c r="AP41" s="95">
        <v>0</v>
      </c>
      <c r="AQ41" s="95">
        <v>4779.3</v>
      </c>
      <c r="AR41" s="95">
        <v>4779.3</v>
      </c>
      <c r="AS41" s="94">
        <f t="shared" si="31"/>
        <v>100</v>
      </c>
      <c r="AT41" s="95">
        <v>0</v>
      </c>
      <c r="AU41" s="95">
        <v>0</v>
      </c>
      <c r="AV41" s="95">
        <v>0</v>
      </c>
      <c r="AW41" s="94"/>
      <c r="AX41" s="95">
        <v>0</v>
      </c>
      <c r="AY41" s="95">
        <v>0</v>
      </c>
      <c r="AZ41" s="95">
        <v>0</v>
      </c>
      <c r="BA41" s="94"/>
      <c r="BB41" s="95">
        <v>0</v>
      </c>
      <c r="BC41" s="95">
        <v>3155.3</v>
      </c>
      <c r="BD41" s="95">
        <v>3155.3</v>
      </c>
      <c r="BE41" s="94">
        <f t="shared" si="32"/>
        <v>100</v>
      </c>
      <c r="BF41" s="95">
        <v>0</v>
      </c>
      <c r="BG41" s="95">
        <v>0</v>
      </c>
      <c r="BH41" s="95">
        <v>0</v>
      </c>
      <c r="BI41" s="94"/>
      <c r="BJ41" s="95">
        <v>0</v>
      </c>
      <c r="BK41" s="95">
        <v>0</v>
      </c>
      <c r="BL41" s="95">
        <v>0</v>
      </c>
      <c r="BM41" s="94"/>
      <c r="BN41" s="95">
        <v>0</v>
      </c>
      <c r="BO41" s="95">
        <v>0</v>
      </c>
      <c r="BP41" s="95">
        <v>0</v>
      </c>
      <c r="BQ41" s="94"/>
      <c r="BR41" s="95">
        <v>0</v>
      </c>
      <c r="BS41" s="95">
        <v>0</v>
      </c>
      <c r="BT41" s="95">
        <v>0</v>
      </c>
      <c r="BU41" s="94"/>
      <c r="BV41" s="95">
        <v>0</v>
      </c>
      <c r="BW41" s="95">
        <v>2709.6</v>
      </c>
      <c r="BX41" s="95">
        <v>1905.42858</v>
      </c>
      <c r="BY41" s="94">
        <f>BX41/BW41%</f>
        <v>70.32139725420727</v>
      </c>
      <c r="BZ41" s="95">
        <v>0</v>
      </c>
      <c r="CA41" s="95">
        <v>24.1</v>
      </c>
      <c r="CB41" s="95">
        <v>24.1</v>
      </c>
      <c r="CC41" s="94">
        <f t="shared" si="43"/>
        <v>100</v>
      </c>
      <c r="CD41" s="95">
        <v>0</v>
      </c>
      <c r="CE41" s="95">
        <v>100</v>
      </c>
      <c r="CF41" s="95">
        <v>100</v>
      </c>
      <c r="CG41" s="94">
        <f>CF41/CE41%</f>
        <v>100</v>
      </c>
      <c r="CH41" s="95">
        <v>0</v>
      </c>
      <c r="CI41" s="95">
        <v>91.6</v>
      </c>
      <c r="CJ41" s="95">
        <v>91.6</v>
      </c>
      <c r="CK41" s="94">
        <f t="shared" si="60"/>
        <v>100</v>
      </c>
      <c r="CL41" s="95">
        <v>0</v>
      </c>
      <c r="CM41" s="95">
        <v>50</v>
      </c>
      <c r="CN41" s="95">
        <v>50</v>
      </c>
      <c r="CO41" s="94">
        <f t="shared" si="63"/>
        <v>100</v>
      </c>
      <c r="CP41" s="95">
        <v>0</v>
      </c>
      <c r="CQ41" s="95">
        <v>0</v>
      </c>
      <c r="CR41" s="95">
        <v>0</v>
      </c>
      <c r="CS41" s="94"/>
      <c r="CT41" s="95">
        <v>0</v>
      </c>
      <c r="CU41" s="95">
        <v>60821</v>
      </c>
      <c r="CV41" s="95">
        <v>60821</v>
      </c>
      <c r="CW41" s="94">
        <f t="shared" si="34"/>
        <v>100</v>
      </c>
      <c r="CX41" s="95">
        <v>0</v>
      </c>
      <c r="CY41" s="95">
        <v>0</v>
      </c>
      <c r="CZ41" s="95">
        <v>0</v>
      </c>
      <c r="DA41" s="94"/>
      <c r="DB41" s="95">
        <v>0</v>
      </c>
      <c r="DC41" s="95"/>
      <c r="DD41" s="95">
        <v>157.50029999999998</v>
      </c>
      <c r="DE41" s="95">
        <v>157.5</v>
      </c>
      <c r="DF41" s="94">
        <f t="shared" si="61"/>
        <v>99.999809524172349</v>
      </c>
    </row>
    <row r="42" spans="1:110" x14ac:dyDescent="0.25">
      <c r="A42" s="72" t="s">
        <v>251</v>
      </c>
      <c r="B42" s="114">
        <f t="shared" si="28"/>
        <v>0</v>
      </c>
      <c r="C42" s="94">
        <f t="shared" si="29"/>
        <v>47617.726999999992</v>
      </c>
      <c r="D42" s="94">
        <f t="shared" si="29"/>
        <v>46243.399409999998</v>
      </c>
      <c r="E42" s="94">
        <f t="shared" si="30"/>
        <v>97.113832018903395</v>
      </c>
      <c r="F42" s="95">
        <v>0</v>
      </c>
      <c r="G42" s="95">
        <v>0</v>
      </c>
      <c r="H42" s="95">
        <v>0</v>
      </c>
      <c r="I42" s="94"/>
      <c r="J42" s="95">
        <v>0</v>
      </c>
      <c r="K42" s="95">
        <v>0</v>
      </c>
      <c r="L42" s="95">
        <v>0</v>
      </c>
      <c r="M42" s="94"/>
      <c r="N42" s="95">
        <v>0</v>
      </c>
      <c r="O42" s="95">
        <v>0</v>
      </c>
      <c r="P42" s="95">
        <v>0</v>
      </c>
      <c r="Q42" s="94"/>
      <c r="R42" s="95">
        <v>0</v>
      </c>
      <c r="S42" s="95">
        <v>0</v>
      </c>
      <c r="T42" s="95">
        <v>0</v>
      </c>
      <c r="U42" s="94"/>
      <c r="V42" s="95">
        <v>0</v>
      </c>
      <c r="W42" s="95">
        <v>0</v>
      </c>
      <c r="X42" s="95">
        <v>0</v>
      </c>
      <c r="Y42" s="94"/>
      <c r="Z42" s="95">
        <v>0</v>
      </c>
      <c r="AA42" s="95">
        <v>1000</v>
      </c>
      <c r="AB42" s="95">
        <v>1000</v>
      </c>
      <c r="AC42" s="94">
        <f t="shared" si="62"/>
        <v>100</v>
      </c>
      <c r="AD42" s="95">
        <v>0</v>
      </c>
      <c r="AE42" s="95">
        <v>1481</v>
      </c>
      <c r="AF42" s="95">
        <v>1481</v>
      </c>
      <c r="AG42" s="94">
        <f>AF42/AE42%</f>
        <v>100</v>
      </c>
      <c r="AH42" s="95">
        <v>0</v>
      </c>
      <c r="AI42" s="95">
        <v>0</v>
      </c>
      <c r="AJ42" s="95">
        <v>0</v>
      </c>
      <c r="AK42" s="94"/>
      <c r="AL42" s="95">
        <v>0</v>
      </c>
      <c r="AM42" s="95">
        <v>2500</v>
      </c>
      <c r="AN42" s="95">
        <v>2500</v>
      </c>
      <c r="AO42" s="94">
        <f t="shared" ref="AO42:AO46" si="64">AN42/AM42%</f>
        <v>100</v>
      </c>
      <c r="AP42" s="95">
        <v>0</v>
      </c>
      <c r="AQ42" s="95">
        <v>3756</v>
      </c>
      <c r="AR42" s="95">
        <v>3756</v>
      </c>
      <c r="AS42" s="94">
        <f t="shared" si="31"/>
        <v>100</v>
      </c>
      <c r="AT42" s="95">
        <v>0</v>
      </c>
      <c r="AU42" s="95">
        <v>0</v>
      </c>
      <c r="AV42" s="95">
        <v>0</v>
      </c>
      <c r="AW42" s="94"/>
      <c r="AX42" s="95">
        <v>0</v>
      </c>
      <c r="AY42" s="95">
        <v>0</v>
      </c>
      <c r="AZ42" s="95">
        <v>0</v>
      </c>
      <c r="BA42" s="94"/>
      <c r="BB42" s="95">
        <v>0</v>
      </c>
      <c r="BC42" s="95">
        <v>8612.5</v>
      </c>
      <c r="BD42" s="95">
        <v>8612.4994100000004</v>
      </c>
      <c r="BE42" s="94">
        <f t="shared" si="32"/>
        <v>99.999993149492028</v>
      </c>
      <c r="BF42" s="95">
        <v>0</v>
      </c>
      <c r="BG42" s="95">
        <v>3418.6</v>
      </c>
      <c r="BH42" s="95">
        <v>3418.6</v>
      </c>
      <c r="BI42" s="94">
        <f>BH42/BG42%</f>
        <v>100</v>
      </c>
      <c r="BJ42" s="95">
        <v>0</v>
      </c>
      <c r="BK42" s="95">
        <v>0</v>
      </c>
      <c r="BL42" s="95">
        <v>0</v>
      </c>
      <c r="BM42" s="94"/>
      <c r="BN42" s="95">
        <v>0</v>
      </c>
      <c r="BO42" s="95">
        <v>0</v>
      </c>
      <c r="BP42" s="95">
        <v>0</v>
      </c>
      <c r="BQ42" s="94"/>
      <c r="BR42" s="95">
        <v>0</v>
      </c>
      <c r="BS42" s="95">
        <v>0</v>
      </c>
      <c r="BT42" s="95">
        <v>0</v>
      </c>
      <c r="BU42" s="94"/>
      <c r="BV42" s="95">
        <v>0</v>
      </c>
      <c r="BW42" s="95">
        <v>0</v>
      </c>
      <c r="BX42" s="95">
        <v>0</v>
      </c>
      <c r="BY42" s="94"/>
      <c r="BZ42" s="95">
        <v>0</v>
      </c>
      <c r="CA42" s="95">
        <v>38.1</v>
      </c>
      <c r="CB42" s="95">
        <v>38.1</v>
      </c>
      <c r="CC42" s="94">
        <f t="shared" si="43"/>
        <v>100</v>
      </c>
      <c r="CD42" s="95">
        <v>0</v>
      </c>
      <c r="CE42" s="95">
        <v>0</v>
      </c>
      <c r="CF42" s="95">
        <v>0</v>
      </c>
      <c r="CG42" s="94"/>
      <c r="CH42" s="95">
        <v>0</v>
      </c>
      <c r="CI42" s="95">
        <v>91.6</v>
      </c>
      <c r="CJ42" s="95">
        <v>91.6</v>
      </c>
      <c r="CK42" s="94">
        <f t="shared" si="60"/>
        <v>100</v>
      </c>
      <c r="CL42" s="95">
        <v>0</v>
      </c>
      <c r="CM42" s="95">
        <v>0</v>
      </c>
      <c r="CN42" s="95">
        <v>0</v>
      </c>
      <c r="CO42" s="94"/>
      <c r="CP42" s="95">
        <v>0</v>
      </c>
      <c r="CQ42" s="95">
        <v>0</v>
      </c>
      <c r="CR42" s="95">
        <v>0</v>
      </c>
      <c r="CS42" s="94"/>
      <c r="CT42" s="95">
        <v>0</v>
      </c>
      <c r="CU42" s="95">
        <v>24758.6</v>
      </c>
      <c r="CV42" s="95">
        <v>24758.6</v>
      </c>
      <c r="CW42" s="94">
        <f t="shared" si="34"/>
        <v>100</v>
      </c>
      <c r="CX42" s="95">
        <v>0</v>
      </c>
      <c r="CY42" s="95">
        <v>587</v>
      </c>
      <c r="CZ42" s="95">
        <v>587</v>
      </c>
      <c r="DA42" s="94">
        <f>CZ42/CY42%</f>
        <v>100</v>
      </c>
      <c r="DB42" s="95">
        <v>0</v>
      </c>
      <c r="DC42" s="95"/>
      <c r="DD42" s="95">
        <v>1374.327</v>
      </c>
      <c r="DE42" s="95">
        <v>0</v>
      </c>
      <c r="DF42" s="94"/>
    </row>
    <row r="43" spans="1:110" x14ac:dyDescent="0.25">
      <c r="A43" s="72" t="s">
        <v>253</v>
      </c>
      <c r="B43" s="114">
        <f t="shared" si="28"/>
        <v>0</v>
      </c>
      <c r="C43" s="94">
        <f t="shared" si="29"/>
        <v>14030.418000000001</v>
      </c>
      <c r="D43" s="94">
        <f t="shared" si="29"/>
        <v>14021.047</v>
      </c>
      <c r="E43" s="94">
        <f t="shared" si="30"/>
        <v>99.933209402599417</v>
      </c>
      <c r="F43" s="95">
        <v>0</v>
      </c>
      <c r="G43" s="95">
        <v>0</v>
      </c>
      <c r="H43" s="95">
        <v>0</v>
      </c>
      <c r="I43" s="94"/>
      <c r="J43" s="95">
        <v>0</v>
      </c>
      <c r="K43" s="95">
        <v>0</v>
      </c>
      <c r="L43" s="95">
        <v>0</v>
      </c>
      <c r="M43" s="94"/>
      <c r="N43" s="95">
        <v>0</v>
      </c>
      <c r="O43" s="95">
        <v>0</v>
      </c>
      <c r="P43" s="95">
        <v>0</v>
      </c>
      <c r="Q43" s="94"/>
      <c r="R43" s="95">
        <v>0</v>
      </c>
      <c r="S43" s="95">
        <v>0</v>
      </c>
      <c r="T43" s="95">
        <v>0</v>
      </c>
      <c r="U43" s="94"/>
      <c r="V43" s="95">
        <v>0</v>
      </c>
      <c r="W43" s="95">
        <v>0</v>
      </c>
      <c r="X43" s="95">
        <v>0</v>
      </c>
      <c r="Y43" s="94"/>
      <c r="Z43" s="95">
        <v>0</v>
      </c>
      <c r="AA43" s="95">
        <v>1300</v>
      </c>
      <c r="AB43" s="95">
        <v>1300</v>
      </c>
      <c r="AC43" s="94">
        <f t="shared" si="62"/>
        <v>100</v>
      </c>
      <c r="AD43" s="95">
        <v>0</v>
      </c>
      <c r="AE43" s="95">
        <v>0</v>
      </c>
      <c r="AF43" s="95">
        <v>0</v>
      </c>
      <c r="AG43" s="94"/>
      <c r="AH43" s="95">
        <v>0</v>
      </c>
      <c r="AI43" s="95">
        <v>0</v>
      </c>
      <c r="AJ43" s="95">
        <v>0</v>
      </c>
      <c r="AK43" s="94"/>
      <c r="AL43" s="95">
        <v>0</v>
      </c>
      <c r="AM43" s="95">
        <v>2000</v>
      </c>
      <c r="AN43" s="95">
        <v>2000</v>
      </c>
      <c r="AO43" s="94">
        <f t="shared" si="64"/>
        <v>100</v>
      </c>
      <c r="AP43" s="95">
        <v>0</v>
      </c>
      <c r="AQ43" s="95">
        <v>3062.5</v>
      </c>
      <c r="AR43" s="95">
        <v>3053.2</v>
      </c>
      <c r="AS43" s="94">
        <f t="shared" si="31"/>
        <v>99.696326530612239</v>
      </c>
      <c r="AT43" s="95">
        <v>0</v>
      </c>
      <c r="AU43" s="95">
        <v>0</v>
      </c>
      <c r="AV43" s="95">
        <v>0</v>
      </c>
      <c r="AW43" s="94"/>
      <c r="AX43" s="95">
        <v>0</v>
      </c>
      <c r="AY43" s="95">
        <v>0</v>
      </c>
      <c r="AZ43" s="95">
        <v>0</v>
      </c>
      <c r="BA43" s="94"/>
      <c r="BB43" s="95">
        <v>0</v>
      </c>
      <c r="BC43" s="95">
        <v>4138.2</v>
      </c>
      <c r="BD43" s="95">
        <v>4138.1289999999999</v>
      </c>
      <c r="BE43" s="94">
        <f t="shared" si="32"/>
        <v>99.998284278188592</v>
      </c>
      <c r="BF43" s="95">
        <v>0</v>
      </c>
      <c r="BG43" s="95">
        <v>0</v>
      </c>
      <c r="BH43" s="95">
        <v>0</v>
      </c>
      <c r="BI43" s="94"/>
      <c r="BJ43" s="95">
        <v>0</v>
      </c>
      <c r="BK43" s="95">
        <v>0</v>
      </c>
      <c r="BL43" s="95">
        <v>0</v>
      </c>
      <c r="BM43" s="94"/>
      <c r="BN43" s="95">
        <v>0</v>
      </c>
      <c r="BO43" s="95">
        <v>0</v>
      </c>
      <c r="BP43" s="95">
        <v>0</v>
      </c>
      <c r="BQ43" s="94"/>
      <c r="BR43" s="95">
        <v>0</v>
      </c>
      <c r="BS43" s="95">
        <v>0</v>
      </c>
      <c r="BT43" s="95">
        <v>0</v>
      </c>
      <c r="BU43" s="94"/>
      <c r="BV43" s="95">
        <v>0</v>
      </c>
      <c r="BW43" s="95">
        <v>0</v>
      </c>
      <c r="BX43" s="95">
        <v>0</v>
      </c>
      <c r="BY43" s="94"/>
      <c r="BZ43" s="95">
        <v>0</v>
      </c>
      <c r="CA43" s="95">
        <v>10.1</v>
      </c>
      <c r="CB43" s="95">
        <v>10.1</v>
      </c>
      <c r="CC43" s="94">
        <f t="shared" si="43"/>
        <v>100</v>
      </c>
      <c r="CD43" s="95">
        <v>0</v>
      </c>
      <c r="CE43" s="95">
        <v>100</v>
      </c>
      <c r="CF43" s="95">
        <v>100</v>
      </c>
      <c r="CG43" s="94">
        <f t="shared" ref="CG43:CG46" si="65">CF43/CE43%</f>
        <v>100</v>
      </c>
      <c r="CH43" s="95">
        <v>0</v>
      </c>
      <c r="CI43" s="95">
        <v>91.6</v>
      </c>
      <c r="CJ43" s="95">
        <v>91.6</v>
      </c>
      <c r="CK43" s="94">
        <f t="shared" si="60"/>
        <v>100</v>
      </c>
      <c r="CL43" s="95">
        <v>0</v>
      </c>
      <c r="CM43" s="95">
        <v>50</v>
      </c>
      <c r="CN43" s="95">
        <v>50</v>
      </c>
      <c r="CO43" s="94">
        <f>CN43/CM43%</f>
        <v>100</v>
      </c>
      <c r="CP43" s="95">
        <v>0</v>
      </c>
      <c r="CQ43" s="95">
        <v>0</v>
      </c>
      <c r="CR43" s="95">
        <v>0</v>
      </c>
      <c r="CS43" s="94"/>
      <c r="CT43" s="95">
        <v>0</v>
      </c>
      <c r="CU43" s="95">
        <v>2557.9</v>
      </c>
      <c r="CV43" s="95">
        <v>2557.9</v>
      </c>
      <c r="CW43" s="94">
        <f t="shared" si="34"/>
        <v>100</v>
      </c>
      <c r="CX43" s="95">
        <v>0</v>
      </c>
      <c r="CY43" s="95">
        <v>0</v>
      </c>
      <c r="CZ43" s="95">
        <v>0</v>
      </c>
      <c r="DA43" s="94"/>
      <c r="DB43" s="95">
        <v>0</v>
      </c>
      <c r="DC43" s="95"/>
      <c r="DD43" s="95">
        <v>720.11800000000005</v>
      </c>
      <c r="DE43" s="95">
        <v>720.11800000000005</v>
      </c>
      <c r="DF43" s="94">
        <f t="shared" ref="DF43:DF46" si="66">DE43/DD43%</f>
        <v>100</v>
      </c>
    </row>
    <row r="44" spans="1:110" x14ac:dyDescent="0.25">
      <c r="A44" s="72" t="s">
        <v>254</v>
      </c>
      <c r="B44" s="114">
        <f t="shared" si="28"/>
        <v>0</v>
      </c>
      <c r="C44" s="94">
        <f t="shared" si="29"/>
        <v>43839</v>
      </c>
      <c r="D44" s="94">
        <f t="shared" si="29"/>
        <v>43552.793429999998</v>
      </c>
      <c r="E44" s="94">
        <f t="shared" si="30"/>
        <v>99.347141654691029</v>
      </c>
      <c r="F44" s="95">
        <v>0</v>
      </c>
      <c r="G44" s="95">
        <v>0</v>
      </c>
      <c r="H44" s="95">
        <v>0</v>
      </c>
      <c r="I44" s="94"/>
      <c r="J44" s="95">
        <v>0</v>
      </c>
      <c r="K44" s="95">
        <v>0</v>
      </c>
      <c r="L44" s="95">
        <v>0</v>
      </c>
      <c r="M44" s="94"/>
      <c r="N44" s="95">
        <v>0</v>
      </c>
      <c r="O44" s="95">
        <v>0</v>
      </c>
      <c r="P44" s="95">
        <v>0</v>
      </c>
      <c r="Q44" s="94"/>
      <c r="R44" s="95">
        <v>0</v>
      </c>
      <c r="S44" s="95">
        <v>0</v>
      </c>
      <c r="T44" s="95">
        <v>0</v>
      </c>
      <c r="U44" s="94"/>
      <c r="V44" s="95">
        <v>0</v>
      </c>
      <c r="W44" s="95">
        <v>0</v>
      </c>
      <c r="X44" s="95">
        <v>0</v>
      </c>
      <c r="Y44" s="94"/>
      <c r="Z44" s="95">
        <v>0</v>
      </c>
      <c r="AA44" s="95">
        <v>0</v>
      </c>
      <c r="AB44" s="95">
        <v>0</v>
      </c>
      <c r="AC44" s="94"/>
      <c r="AD44" s="95">
        <v>0</v>
      </c>
      <c r="AE44" s="95">
        <v>0</v>
      </c>
      <c r="AF44" s="95">
        <v>0</v>
      </c>
      <c r="AG44" s="94"/>
      <c r="AH44" s="95">
        <v>0</v>
      </c>
      <c r="AI44" s="95">
        <v>0</v>
      </c>
      <c r="AJ44" s="95">
        <v>0</v>
      </c>
      <c r="AK44" s="94"/>
      <c r="AL44" s="95">
        <v>0</v>
      </c>
      <c r="AM44" s="95">
        <v>2000</v>
      </c>
      <c r="AN44" s="95">
        <v>2000</v>
      </c>
      <c r="AO44" s="94">
        <f t="shared" si="64"/>
        <v>100</v>
      </c>
      <c r="AP44" s="95">
        <v>0</v>
      </c>
      <c r="AQ44" s="95">
        <v>11245.1</v>
      </c>
      <c r="AR44" s="95">
        <v>11245.1</v>
      </c>
      <c r="AS44" s="94">
        <f t="shared" si="31"/>
        <v>100</v>
      </c>
      <c r="AT44" s="95">
        <v>0</v>
      </c>
      <c r="AU44" s="95">
        <v>0</v>
      </c>
      <c r="AV44" s="95">
        <v>0</v>
      </c>
      <c r="AW44" s="94"/>
      <c r="AX44" s="95">
        <v>0</v>
      </c>
      <c r="AY44" s="95">
        <v>0</v>
      </c>
      <c r="AZ44" s="95">
        <v>0</v>
      </c>
      <c r="BA44" s="94"/>
      <c r="BB44" s="95">
        <v>0</v>
      </c>
      <c r="BC44" s="95">
        <v>4215.7</v>
      </c>
      <c r="BD44" s="95">
        <v>3929.49343</v>
      </c>
      <c r="BE44" s="94">
        <f t="shared" si="32"/>
        <v>93.210936024859464</v>
      </c>
      <c r="BF44" s="95">
        <v>0</v>
      </c>
      <c r="BG44" s="95">
        <v>0</v>
      </c>
      <c r="BH44" s="95">
        <v>0</v>
      </c>
      <c r="BI44" s="94"/>
      <c r="BJ44" s="95">
        <v>0</v>
      </c>
      <c r="BK44" s="95">
        <v>0</v>
      </c>
      <c r="BL44" s="95">
        <v>0</v>
      </c>
      <c r="BM44" s="94"/>
      <c r="BN44" s="95">
        <v>0</v>
      </c>
      <c r="BO44" s="95">
        <v>0</v>
      </c>
      <c r="BP44" s="95">
        <v>0</v>
      </c>
      <c r="BQ44" s="94"/>
      <c r="BR44" s="95">
        <v>0</v>
      </c>
      <c r="BS44" s="95">
        <v>0</v>
      </c>
      <c r="BT44" s="95">
        <v>0</v>
      </c>
      <c r="BU44" s="94"/>
      <c r="BV44" s="95">
        <v>0</v>
      </c>
      <c r="BW44" s="95">
        <v>0</v>
      </c>
      <c r="BX44" s="95">
        <v>0</v>
      </c>
      <c r="BY44" s="94"/>
      <c r="BZ44" s="95">
        <v>0</v>
      </c>
      <c r="CA44" s="95">
        <v>17.5</v>
      </c>
      <c r="CB44" s="95">
        <v>17.5</v>
      </c>
      <c r="CC44" s="94">
        <f t="shared" si="43"/>
        <v>100</v>
      </c>
      <c r="CD44" s="95">
        <v>0</v>
      </c>
      <c r="CE44" s="95">
        <v>100</v>
      </c>
      <c r="CF44" s="95">
        <v>100</v>
      </c>
      <c r="CG44" s="94">
        <f t="shared" si="65"/>
        <v>100</v>
      </c>
      <c r="CH44" s="95">
        <v>0</v>
      </c>
      <c r="CI44" s="95">
        <v>91.6</v>
      </c>
      <c r="CJ44" s="95">
        <v>91.6</v>
      </c>
      <c r="CK44" s="94">
        <f t="shared" si="60"/>
        <v>100</v>
      </c>
      <c r="CL44" s="95">
        <v>0</v>
      </c>
      <c r="CM44" s="95">
        <v>0</v>
      </c>
      <c r="CN44" s="95">
        <v>0</v>
      </c>
      <c r="CO44" s="94"/>
      <c r="CP44" s="95">
        <v>0</v>
      </c>
      <c r="CQ44" s="95">
        <v>0</v>
      </c>
      <c r="CR44" s="95">
        <v>0</v>
      </c>
      <c r="CS44" s="94"/>
      <c r="CT44" s="95">
        <v>0</v>
      </c>
      <c r="CU44" s="95">
        <v>26038.6</v>
      </c>
      <c r="CV44" s="95">
        <v>26038.6</v>
      </c>
      <c r="CW44" s="94">
        <f t="shared" si="34"/>
        <v>100</v>
      </c>
      <c r="CX44" s="95">
        <v>0</v>
      </c>
      <c r="CY44" s="95">
        <v>0</v>
      </c>
      <c r="CZ44" s="95">
        <v>0</v>
      </c>
      <c r="DA44" s="94"/>
      <c r="DB44" s="95">
        <v>0</v>
      </c>
      <c r="DC44" s="95"/>
      <c r="DD44" s="95">
        <v>130.5</v>
      </c>
      <c r="DE44" s="95">
        <v>130.5</v>
      </c>
      <c r="DF44" s="94">
        <f t="shared" si="66"/>
        <v>100</v>
      </c>
    </row>
    <row r="45" spans="1:110" x14ac:dyDescent="0.25">
      <c r="A45" s="72" t="s">
        <v>255</v>
      </c>
      <c r="B45" s="114">
        <f t="shared" si="28"/>
        <v>0</v>
      </c>
      <c r="C45" s="94">
        <f t="shared" si="29"/>
        <v>22962.286919999995</v>
      </c>
      <c r="D45" s="94">
        <f t="shared" si="29"/>
        <v>22138.599900000001</v>
      </c>
      <c r="E45" s="94">
        <f t="shared" si="30"/>
        <v>96.412870273463199</v>
      </c>
      <c r="F45" s="95">
        <v>0</v>
      </c>
      <c r="G45" s="95">
        <v>0</v>
      </c>
      <c r="H45" s="95">
        <v>0</v>
      </c>
      <c r="I45" s="94"/>
      <c r="J45" s="95">
        <v>0</v>
      </c>
      <c r="K45" s="95">
        <v>0</v>
      </c>
      <c r="L45" s="95">
        <v>0</v>
      </c>
      <c r="M45" s="94"/>
      <c r="N45" s="95">
        <v>0</v>
      </c>
      <c r="O45" s="95">
        <v>0</v>
      </c>
      <c r="P45" s="95">
        <v>0</v>
      </c>
      <c r="Q45" s="94"/>
      <c r="R45" s="95">
        <v>0</v>
      </c>
      <c r="S45" s="95">
        <v>0</v>
      </c>
      <c r="T45" s="95">
        <v>0</v>
      </c>
      <c r="U45" s="94"/>
      <c r="V45" s="95">
        <v>0</v>
      </c>
      <c r="W45" s="95">
        <v>0</v>
      </c>
      <c r="X45" s="95">
        <v>0</v>
      </c>
      <c r="Y45" s="94"/>
      <c r="Z45" s="95">
        <v>0</v>
      </c>
      <c r="AA45" s="95">
        <v>0</v>
      </c>
      <c r="AB45" s="95">
        <v>0</v>
      </c>
      <c r="AC45" s="94"/>
      <c r="AD45" s="95">
        <v>0</v>
      </c>
      <c r="AE45" s="95">
        <v>0</v>
      </c>
      <c r="AF45" s="95">
        <v>0</v>
      </c>
      <c r="AG45" s="94"/>
      <c r="AH45" s="95">
        <v>0</v>
      </c>
      <c r="AI45" s="95">
        <v>0</v>
      </c>
      <c r="AJ45" s="95">
        <v>0</v>
      </c>
      <c r="AK45" s="94"/>
      <c r="AL45" s="95">
        <v>0</v>
      </c>
      <c r="AM45" s="95">
        <v>2500</v>
      </c>
      <c r="AN45" s="95">
        <v>2500</v>
      </c>
      <c r="AO45" s="94">
        <f t="shared" si="64"/>
        <v>100</v>
      </c>
      <c r="AP45" s="95">
        <v>0</v>
      </c>
      <c r="AQ45" s="95">
        <v>10714.8</v>
      </c>
      <c r="AR45" s="95">
        <v>10714.689980000001</v>
      </c>
      <c r="AS45" s="94">
        <f t="shared" si="31"/>
        <v>99.998973195953269</v>
      </c>
      <c r="AT45" s="95">
        <v>0</v>
      </c>
      <c r="AU45" s="95">
        <v>0</v>
      </c>
      <c r="AV45" s="95">
        <v>0</v>
      </c>
      <c r="AW45" s="94"/>
      <c r="AX45" s="95">
        <v>0</v>
      </c>
      <c r="AY45" s="95">
        <v>0</v>
      </c>
      <c r="AZ45" s="95">
        <v>0</v>
      </c>
      <c r="BA45" s="94"/>
      <c r="BB45" s="95">
        <v>0</v>
      </c>
      <c r="BC45" s="95">
        <v>4862.3</v>
      </c>
      <c r="BD45" s="95">
        <v>4226.7780000000002</v>
      </c>
      <c r="BE45" s="94">
        <f t="shared" si="32"/>
        <v>86.929601217530788</v>
      </c>
      <c r="BF45" s="95">
        <v>0</v>
      </c>
      <c r="BG45" s="95">
        <v>0</v>
      </c>
      <c r="BH45" s="95">
        <v>0</v>
      </c>
      <c r="BI45" s="94"/>
      <c r="BJ45" s="95">
        <v>0</v>
      </c>
      <c r="BK45" s="95">
        <v>0</v>
      </c>
      <c r="BL45" s="95">
        <v>0</v>
      </c>
      <c r="BM45" s="94"/>
      <c r="BN45" s="95">
        <v>0</v>
      </c>
      <c r="BO45" s="95">
        <v>0</v>
      </c>
      <c r="BP45" s="95">
        <v>0</v>
      </c>
      <c r="BQ45" s="94"/>
      <c r="BR45" s="95">
        <v>0</v>
      </c>
      <c r="BS45" s="95">
        <v>762.28342000000009</v>
      </c>
      <c r="BT45" s="95">
        <v>762.28342000000009</v>
      </c>
      <c r="BU45" s="94">
        <f>BT45/BS45%</f>
        <v>100</v>
      </c>
      <c r="BV45" s="95">
        <v>0</v>
      </c>
      <c r="BW45" s="95">
        <v>842.44749999999999</v>
      </c>
      <c r="BX45" s="95">
        <v>654.39250000000004</v>
      </c>
      <c r="BY45" s="94">
        <f>BX45/BW45%</f>
        <v>77.677540736959884</v>
      </c>
      <c r="BZ45" s="95">
        <v>0</v>
      </c>
      <c r="CA45" s="95">
        <v>20.3</v>
      </c>
      <c r="CB45" s="95">
        <v>20.3</v>
      </c>
      <c r="CC45" s="94">
        <f t="shared" si="43"/>
        <v>100</v>
      </c>
      <c r="CD45" s="95">
        <v>0</v>
      </c>
      <c r="CE45" s="95">
        <v>100</v>
      </c>
      <c r="CF45" s="95">
        <v>100</v>
      </c>
      <c r="CG45" s="94">
        <f t="shared" si="65"/>
        <v>100</v>
      </c>
      <c r="CH45" s="95">
        <v>0</v>
      </c>
      <c r="CI45" s="95">
        <v>91.6</v>
      </c>
      <c r="CJ45" s="95">
        <v>91.6</v>
      </c>
      <c r="CK45" s="94">
        <f t="shared" si="60"/>
        <v>100</v>
      </c>
      <c r="CL45" s="95">
        <v>0</v>
      </c>
      <c r="CM45" s="95">
        <v>50</v>
      </c>
      <c r="CN45" s="95">
        <v>50</v>
      </c>
      <c r="CO45" s="94">
        <f>CN45/CM45%</f>
        <v>100</v>
      </c>
      <c r="CP45" s="95">
        <v>0</v>
      </c>
      <c r="CQ45" s="95">
        <v>0</v>
      </c>
      <c r="CR45" s="95">
        <v>0</v>
      </c>
      <c r="CS45" s="94"/>
      <c r="CT45" s="95">
        <v>0</v>
      </c>
      <c r="CU45" s="95">
        <v>2639.9</v>
      </c>
      <c r="CV45" s="95">
        <v>2639.9</v>
      </c>
      <c r="CW45" s="94">
        <f t="shared" si="34"/>
        <v>100</v>
      </c>
      <c r="CX45" s="95">
        <v>0</v>
      </c>
      <c r="CY45" s="95">
        <v>0</v>
      </c>
      <c r="CZ45" s="95">
        <v>0</v>
      </c>
      <c r="DA45" s="94"/>
      <c r="DB45" s="95">
        <v>0</v>
      </c>
      <c r="DC45" s="95"/>
      <c r="DD45" s="95">
        <v>378.65600000000001</v>
      </c>
      <c r="DE45" s="95">
        <v>378.65600000000001</v>
      </c>
      <c r="DF45" s="94">
        <f t="shared" si="66"/>
        <v>100</v>
      </c>
    </row>
    <row r="46" spans="1:110" x14ac:dyDescent="0.25">
      <c r="A46" s="72" t="s">
        <v>256</v>
      </c>
      <c r="B46" s="114">
        <f t="shared" si="28"/>
        <v>0</v>
      </c>
      <c r="C46" s="94">
        <f t="shared" si="29"/>
        <v>1282442.3570800002</v>
      </c>
      <c r="D46" s="94">
        <f t="shared" si="29"/>
        <v>1203846.4516700001</v>
      </c>
      <c r="E46" s="94">
        <f t="shared" si="30"/>
        <v>93.871388840512452</v>
      </c>
      <c r="F46" s="95">
        <v>0</v>
      </c>
      <c r="G46" s="95">
        <v>0</v>
      </c>
      <c r="H46" s="95">
        <v>0</v>
      </c>
      <c r="I46" s="94"/>
      <c r="J46" s="95">
        <v>0</v>
      </c>
      <c r="K46" s="95">
        <v>0</v>
      </c>
      <c r="L46" s="95">
        <v>0</v>
      </c>
      <c r="M46" s="94"/>
      <c r="N46" s="95">
        <v>0</v>
      </c>
      <c r="O46" s="95">
        <v>0</v>
      </c>
      <c r="P46" s="95">
        <v>0</v>
      </c>
      <c r="Q46" s="94"/>
      <c r="R46" s="95">
        <v>0</v>
      </c>
      <c r="S46" s="95">
        <v>583363.25782000006</v>
      </c>
      <c r="T46" s="95">
        <v>581712.86207999999</v>
      </c>
      <c r="U46" s="94">
        <f>T46/S46%</f>
        <v>99.717089529058185</v>
      </c>
      <c r="V46" s="95">
        <v>0</v>
      </c>
      <c r="W46" s="95">
        <v>0</v>
      </c>
      <c r="X46" s="95">
        <v>0</v>
      </c>
      <c r="Y46" s="94"/>
      <c r="Z46" s="95">
        <v>0</v>
      </c>
      <c r="AA46" s="95">
        <v>0</v>
      </c>
      <c r="AB46" s="95">
        <v>0</v>
      </c>
      <c r="AC46" s="94"/>
      <c r="AD46" s="95">
        <v>0</v>
      </c>
      <c r="AE46" s="95">
        <v>1481</v>
      </c>
      <c r="AF46" s="95">
        <v>1481</v>
      </c>
      <c r="AG46" s="94">
        <f>AF46/AE46%</f>
        <v>100</v>
      </c>
      <c r="AH46" s="95">
        <v>0</v>
      </c>
      <c r="AI46" s="95">
        <v>0</v>
      </c>
      <c r="AJ46" s="95">
        <v>0</v>
      </c>
      <c r="AK46" s="94"/>
      <c r="AL46" s="95">
        <v>0</v>
      </c>
      <c r="AM46" s="95">
        <v>2200</v>
      </c>
      <c r="AN46" s="95">
        <v>2200</v>
      </c>
      <c r="AO46" s="94">
        <f t="shared" si="64"/>
        <v>100</v>
      </c>
      <c r="AP46" s="95">
        <v>0</v>
      </c>
      <c r="AQ46" s="95">
        <v>33400.300000000003</v>
      </c>
      <c r="AR46" s="95">
        <v>33400.300000000003</v>
      </c>
      <c r="AS46" s="94">
        <f t="shared" si="31"/>
        <v>100</v>
      </c>
      <c r="AT46" s="95">
        <v>0</v>
      </c>
      <c r="AU46" s="95">
        <v>0</v>
      </c>
      <c r="AV46" s="95">
        <v>0</v>
      </c>
      <c r="AW46" s="94"/>
      <c r="AX46" s="95">
        <v>0</v>
      </c>
      <c r="AY46" s="95">
        <v>269630</v>
      </c>
      <c r="AZ46" s="95">
        <v>269630</v>
      </c>
      <c r="BA46" s="94">
        <f>AZ46/AY46%</f>
        <v>100</v>
      </c>
      <c r="BB46" s="95">
        <v>0</v>
      </c>
      <c r="BC46" s="95">
        <v>8793.6</v>
      </c>
      <c r="BD46" s="95">
        <v>8793.5996699999996</v>
      </c>
      <c r="BE46" s="94">
        <f t="shared" si="32"/>
        <v>99.99999624727073</v>
      </c>
      <c r="BF46" s="95">
        <v>0</v>
      </c>
      <c r="BG46" s="95">
        <v>168567.11640999999</v>
      </c>
      <c r="BH46" s="95">
        <v>92164.127970000001</v>
      </c>
      <c r="BI46" s="94">
        <f>BH46/BG46%</f>
        <v>54.675033857631142</v>
      </c>
      <c r="BJ46" s="95">
        <v>0</v>
      </c>
      <c r="BK46" s="95">
        <v>0</v>
      </c>
      <c r="BL46" s="95">
        <v>0</v>
      </c>
      <c r="BM46" s="94"/>
      <c r="BN46" s="95">
        <v>0</v>
      </c>
      <c r="BO46" s="95">
        <v>67638.100000000006</v>
      </c>
      <c r="BP46" s="95">
        <v>67638.095239999995</v>
      </c>
      <c r="BQ46" s="94">
        <f>BP46/BO46%</f>
        <v>99.999992962546244</v>
      </c>
      <c r="BR46" s="95">
        <v>0</v>
      </c>
      <c r="BS46" s="95">
        <v>0</v>
      </c>
      <c r="BT46" s="95">
        <v>0</v>
      </c>
      <c r="BU46" s="94"/>
      <c r="BV46" s="95">
        <v>0</v>
      </c>
      <c r="BW46" s="95">
        <v>15803.176599999999</v>
      </c>
      <c r="BX46" s="95">
        <v>15260.660460000001</v>
      </c>
      <c r="BY46" s="94">
        <f>BX46/BW46%</f>
        <v>96.567043742332174</v>
      </c>
      <c r="BZ46" s="95">
        <v>0</v>
      </c>
      <c r="CA46" s="95">
        <v>280</v>
      </c>
      <c r="CB46" s="95">
        <v>280</v>
      </c>
      <c r="CC46" s="94">
        <f t="shared" si="43"/>
        <v>100</v>
      </c>
      <c r="CD46" s="95">
        <v>0</v>
      </c>
      <c r="CE46" s="95">
        <v>100</v>
      </c>
      <c r="CF46" s="95">
        <v>100</v>
      </c>
      <c r="CG46" s="94">
        <f t="shared" si="65"/>
        <v>100</v>
      </c>
      <c r="CH46" s="95">
        <v>0</v>
      </c>
      <c r="CI46" s="95">
        <v>91.6</v>
      </c>
      <c r="CJ46" s="95">
        <v>91.6</v>
      </c>
      <c r="CK46" s="94">
        <f t="shared" si="60"/>
        <v>100</v>
      </c>
      <c r="CL46" s="95">
        <v>0</v>
      </c>
      <c r="CM46" s="95">
        <v>50</v>
      </c>
      <c r="CN46" s="95">
        <v>50</v>
      </c>
      <c r="CO46" s="94">
        <f>CN46/CM46%</f>
        <v>100</v>
      </c>
      <c r="CP46" s="95">
        <v>0</v>
      </c>
      <c r="CQ46" s="95">
        <v>0</v>
      </c>
      <c r="CR46" s="95">
        <v>0</v>
      </c>
      <c r="CS46" s="94"/>
      <c r="CT46" s="95">
        <v>0</v>
      </c>
      <c r="CU46" s="95">
        <v>130000</v>
      </c>
      <c r="CV46" s="95">
        <v>130000</v>
      </c>
      <c r="CW46" s="94">
        <f t="shared" si="34"/>
        <v>100</v>
      </c>
      <c r="CX46" s="95">
        <v>0</v>
      </c>
      <c r="CY46" s="95">
        <v>0</v>
      </c>
      <c r="CZ46" s="95">
        <v>0</v>
      </c>
      <c r="DA46" s="94"/>
      <c r="DB46" s="95">
        <v>0</v>
      </c>
      <c r="DC46" s="95"/>
      <c r="DD46" s="95">
        <v>1044.20625</v>
      </c>
      <c r="DE46" s="95">
        <v>1044.20625</v>
      </c>
      <c r="DF46" s="94">
        <f t="shared" si="66"/>
        <v>100.00000000000001</v>
      </c>
    </row>
    <row r="47" spans="1:110" ht="31.5" x14ac:dyDescent="0.25">
      <c r="A47" s="112" t="s">
        <v>257</v>
      </c>
      <c r="B47" s="113">
        <f>SUM(B48:B51)</f>
        <v>0</v>
      </c>
      <c r="C47" s="113">
        <f t="shared" ref="C47:D47" si="67">SUM(C48:C51)</f>
        <v>3615095.9610700002</v>
      </c>
      <c r="D47" s="113">
        <f t="shared" si="67"/>
        <v>3522411.6810000003</v>
      </c>
      <c r="E47" s="113"/>
      <c r="F47" s="113">
        <f t="shared" ref="F47:H47" si="68">SUM(F48:F51)</f>
        <v>0</v>
      </c>
      <c r="G47" s="113">
        <f t="shared" si="68"/>
        <v>0</v>
      </c>
      <c r="H47" s="113">
        <f t="shared" si="68"/>
        <v>0</v>
      </c>
      <c r="I47" s="113"/>
      <c r="J47" s="113">
        <f t="shared" ref="J47:L47" si="69">SUM(J48:J51)</f>
        <v>0</v>
      </c>
      <c r="K47" s="113">
        <f t="shared" si="69"/>
        <v>2507</v>
      </c>
      <c r="L47" s="113">
        <f t="shared" si="69"/>
        <v>2507</v>
      </c>
      <c r="M47" s="113"/>
      <c r="N47" s="113">
        <f t="shared" ref="N47:P47" si="70">SUM(N48:N51)</f>
        <v>0</v>
      </c>
      <c r="O47" s="113">
        <f t="shared" si="70"/>
        <v>0</v>
      </c>
      <c r="P47" s="113">
        <f t="shared" si="70"/>
        <v>0</v>
      </c>
      <c r="Q47" s="113"/>
      <c r="R47" s="113">
        <f t="shared" ref="R47:T47" si="71">SUM(R48:R51)</f>
        <v>0</v>
      </c>
      <c r="S47" s="113">
        <f t="shared" si="71"/>
        <v>1206622.3933699999</v>
      </c>
      <c r="T47" s="113">
        <f t="shared" si="71"/>
        <v>1160639.0914400001</v>
      </c>
      <c r="U47" s="113"/>
      <c r="V47" s="113">
        <f t="shared" ref="V47:X47" si="72">SUM(V48:V51)</f>
        <v>0</v>
      </c>
      <c r="W47" s="113">
        <f t="shared" si="72"/>
        <v>0</v>
      </c>
      <c r="X47" s="113">
        <f t="shared" si="72"/>
        <v>0</v>
      </c>
      <c r="Y47" s="113"/>
      <c r="Z47" s="113">
        <f t="shared" ref="Z47:AB47" si="73">SUM(Z48:Z51)</f>
        <v>0</v>
      </c>
      <c r="AA47" s="113">
        <f t="shared" si="73"/>
        <v>0</v>
      </c>
      <c r="AB47" s="113">
        <f t="shared" si="73"/>
        <v>0</v>
      </c>
      <c r="AC47" s="113"/>
      <c r="AD47" s="113">
        <f t="shared" ref="AD47:AF47" si="74">SUM(AD48:AD51)</f>
        <v>0</v>
      </c>
      <c r="AE47" s="113">
        <f t="shared" si="74"/>
        <v>2962</v>
      </c>
      <c r="AF47" s="113">
        <f t="shared" si="74"/>
        <v>2962</v>
      </c>
      <c r="AG47" s="113"/>
      <c r="AH47" s="113">
        <f t="shared" ref="AH47:AJ47" si="75">SUM(AH48:AH51)</f>
        <v>0</v>
      </c>
      <c r="AI47" s="113">
        <f t="shared" si="75"/>
        <v>454458.3</v>
      </c>
      <c r="AJ47" s="113">
        <f t="shared" si="75"/>
        <v>454458.3</v>
      </c>
      <c r="AK47" s="113"/>
      <c r="AL47" s="113">
        <f t="shared" ref="AL47:AN47" si="76">SUM(AL48:AL51)</f>
        <v>0</v>
      </c>
      <c r="AM47" s="113">
        <f t="shared" si="76"/>
        <v>0</v>
      </c>
      <c r="AN47" s="113">
        <f t="shared" si="76"/>
        <v>0</v>
      </c>
      <c r="AO47" s="113"/>
      <c r="AP47" s="113">
        <f t="shared" ref="AP47:AR47" si="77">SUM(AP48:AP51)</f>
        <v>0</v>
      </c>
      <c r="AQ47" s="113">
        <f t="shared" si="77"/>
        <v>8298.9000000000015</v>
      </c>
      <c r="AR47" s="113">
        <f t="shared" si="77"/>
        <v>8298.9000000000015</v>
      </c>
      <c r="AS47" s="113"/>
      <c r="AT47" s="113">
        <f t="shared" ref="AT47:AV47" si="78">SUM(AT48:AT51)</f>
        <v>0</v>
      </c>
      <c r="AU47" s="113">
        <f t="shared" si="78"/>
        <v>730369</v>
      </c>
      <c r="AV47" s="113">
        <f t="shared" si="78"/>
        <v>730369</v>
      </c>
      <c r="AW47" s="113"/>
      <c r="AX47" s="113">
        <f t="shared" ref="AX47:AZ47" si="79">SUM(AX48:AX51)</f>
        <v>0</v>
      </c>
      <c r="AY47" s="113">
        <f t="shared" si="79"/>
        <v>0</v>
      </c>
      <c r="AZ47" s="113">
        <f t="shared" si="79"/>
        <v>0</v>
      </c>
      <c r="BA47" s="113"/>
      <c r="BB47" s="113">
        <f t="shared" ref="BB47:BD47" si="80">SUM(BB48:BB51)</f>
        <v>0</v>
      </c>
      <c r="BC47" s="113">
        <f t="shared" si="80"/>
        <v>0</v>
      </c>
      <c r="BD47" s="113">
        <f t="shared" si="80"/>
        <v>0</v>
      </c>
      <c r="BE47" s="113"/>
      <c r="BF47" s="113">
        <f t="shared" ref="BF47:BH47" si="81">SUM(BF48:BF51)</f>
        <v>0</v>
      </c>
      <c r="BG47" s="113">
        <f t="shared" si="81"/>
        <v>0</v>
      </c>
      <c r="BH47" s="113">
        <f t="shared" si="81"/>
        <v>0</v>
      </c>
      <c r="BI47" s="113"/>
      <c r="BJ47" s="113">
        <f t="shared" ref="BJ47:BL47" si="82">SUM(BJ48:BJ51)</f>
        <v>0</v>
      </c>
      <c r="BK47" s="113">
        <f t="shared" si="82"/>
        <v>701080.8</v>
      </c>
      <c r="BL47" s="113">
        <f t="shared" si="82"/>
        <v>669996.67905999999</v>
      </c>
      <c r="BM47" s="113"/>
      <c r="BN47" s="113">
        <f t="shared" ref="BN47:BP47" si="83">SUM(BN48:BN51)</f>
        <v>0</v>
      </c>
      <c r="BO47" s="113">
        <f t="shared" si="83"/>
        <v>392690.4</v>
      </c>
      <c r="BP47" s="113">
        <f t="shared" si="83"/>
        <v>378012.77604999999</v>
      </c>
      <c r="BQ47" s="113"/>
      <c r="BR47" s="113">
        <f t="shared" ref="BR47:BT47" si="84">SUM(BR48:BR51)</f>
        <v>0</v>
      </c>
      <c r="BS47" s="113">
        <f t="shared" si="84"/>
        <v>0</v>
      </c>
      <c r="BT47" s="113">
        <f t="shared" si="84"/>
        <v>0</v>
      </c>
      <c r="BU47" s="113"/>
      <c r="BV47" s="113">
        <f t="shared" ref="BV47:BX47" si="85">SUM(BV48:BV51)</f>
        <v>0</v>
      </c>
      <c r="BW47" s="113">
        <f t="shared" si="85"/>
        <v>11138.0677</v>
      </c>
      <c r="BX47" s="113">
        <f t="shared" si="85"/>
        <v>10198.834449999998</v>
      </c>
      <c r="BY47" s="113"/>
      <c r="BZ47" s="113">
        <f t="shared" ref="BZ47:CB47" si="86">SUM(BZ48:BZ51)</f>
        <v>0</v>
      </c>
      <c r="CA47" s="113">
        <f t="shared" si="86"/>
        <v>780.6</v>
      </c>
      <c r="CB47" s="113">
        <f t="shared" si="86"/>
        <v>780.6</v>
      </c>
      <c r="CC47" s="113"/>
      <c r="CD47" s="113">
        <f t="shared" ref="CD47:CF47" si="87">SUM(CD48:CD51)</f>
        <v>0</v>
      </c>
      <c r="CE47" s="113">
        <f t="shared" si="87"/>
        <v>0</v>
      </c>
      <c r="CF47" s="113">
        <f t="shared" si="87"/>
        <v>0</v>
      </c>
      <c r="CG47" s="113"/>
      <c r="CH47" s="113">
        <f t="shared" ref="CH47:CJ47" si="88">SUM(CH48:CH51)</f>
        <v>0</v>
      </c>
      <c r="CI47" s="113">
        <f t="shared" si="88"/>
        <v>0</v>
      </c>
      <c r="CJ47" s="113">
        <f t="shared" si="88"/>
        <v>0</v>
      </c>
      <c r="CK47" s="113"/>
      <c r="CL47" s="113">
        <f t="shared" ref="CL47:CN47" si="89">SUM(CL48:CL51)</f>
        <v>0</v>
      </c>
      <c r="CM47" s="113">
        <f t="shared" si="89"/>
        <v>0</v>
      </c>
      <c r="CN47" s="113">
        <f t="shared" si="89"/>
        <v>0</v>
      </c>
      <c r="CO47" s="113"/>
      <c r="CP47" s="113">
        <f t="shared" ref="CP47:CR47" si="90">SUM(CP48:CP51)</f>
        <v>0</v>
      </c>
      <c r="CQ47" s="113">
        <f t="shared" si="90"/>
        <v>0</v>
      </c>
      <c r="CR47" s="113">
        <f t="shared" si="90"/>
        <v>0</v>
      </c>
      <c r="CS47" s="113"/>
      <c r="CT47" s="113">
        <f t="shared" ref="CT47:CV47" si="91">SUM(CT48:CT51)</f>
        <v>0</v>
      </c>
      <c r="CU47" s="113">
        <f t="shared" si="91"/>
        <v>104188.5</v>
      </c>
      <c r="CV47" s="113">
        <f t="shared" si="91"/>
        <v>104188.5</v>
      </c>
      <c r="CW47" s="113"/>
      <c r="CX47" s="113">
        <f t="shared" ref="CX47:CZ47" si="92">SUM(CX48:CX51)</f>
        <v>0</v>
      </c>
      <c r="CY47" s="113">
        <f t="shared" si="92"/>
        <v>0</v>
      </c>
      <c r="CZ47" s="113">
        <f t="shared" si="92"/>
        <v>0</v>
      </c>
      <c r="DA47" s="113"/>
      <c r="DB47" s="113">
        <f t="shared" ref="DB47" si="93">SUM(DB48:DB51)</f>
        <v>0</v>
      </c>
      <c r="DC47" s="113"/>
      <c r="DD47" s="113">
        <f t="shared" ref="DD47:DE47" si="94">SUM(DD48:DD51)</f>
        <v>0</v>
      </c>
      <c r="DE47" s="113">
        <f t="shared" si="94"/>
        <v>0</v>
      </c>
      <c r="DF47" s="113"/>
    </row>
    <row r="48" spans="1:110" ht="20.25" customHeight="1" x14ac:dyDescent="0.25">
      <c r="A48" s="72" t="s">
        <v>258</v>
      </c>
      <c r="B48" s="114">
        <f t="shared" ref="B48:B51" si="95">F48+J48+N48+R48+V48+Z48+AD48+AH48+AL48+AP48+AT48+AX48+BB48+BF48+BJ48+BN48+BR48+BV48+BZ48+CD48+CH48+CL48+CP48+CT48+CX48+DB48</f>
        <v>0</v>
      </c>
      <c r="C48" s="94">
        <f t="shared" ref="C48:D51" si="96">G48+K48+O48+S48+W48+AA48+AE48+AI48+AM48+AQ48+AU48+AY48+BC48+BG48+BK48+BO48+BS48+BW48+CA48+CE48+CI48+CM48+CQ48+CU48+CY48+DD48</f>
        <v>3604873.4610700002</v>
      </c>
      <c r="D48" s="94">
        <f t="shared" si="96"/>
        <v>3512189.1810000003</v>
      </c>
      <c r="E48" s="94">
        <f t="shared" ref="E48:E51" si="97">D48/C48%</f>
        <v>97.428917240204882</v>
      </c>
      <c r="F48" s="95">
        <v>0</v>
      </c>
      <c r="G48" s="95">
        <v>0</v>
      </c>
      <c r="H48" s="95">
        <v>0</v>
      </c>
      <c r="I48" s="94"/>
      <c r="J48" s="95">
        <v>0</v>
      </c>
      <c r="K48" s="95">
        <v>1499</v>
      </c>
      <c r="L48" s="95">
        <v>1499</v>
      </c>
      <c r="M48" s="94">
        <f>L48/K48%</f>
        <v>100</v>
      </c>
      <c r="N48" s="95">
        <v>0</v>
      </c>
      <c r="O48" s="95">
        <v>0</v>
      </c>
      <c r="P48" s="95">
        <v>0</v>
      </c>
      <c r="Q48" s="94"/>
      <c r="R48" s="95">
        <v>0</v>
      </c>
      <c r="S48" s="95">
        <v>1206622.3933699999</v>
      </c>
      <c r="T48" s="95">
        <v>1160639.0914400001</v>
      </c>
      <c r="U48" s="94">
        <f>T48/S48%</f>
        <v>96.189089297309323</v>
      </c>
      <c r="V48" s="95">
        <v>0</v>
      </c>
      <c r="W48" s="95">
        <v>0</v>
      </c>
      <c r="X48" s="95">
        <v>0</v>
      </c>
      <c r="Y48" s="94"/>
      <c r="Z48" s="95">
        <v>0</v>
      </c>
      <c r="AA48" s="95">
        <v>0</v>
      </c>
      <c r="AB48" s="95">
        <v>0</v>
      </c>
      <c r="AC48" s="94"/>
      <c r="AD48" s="95">
        <v>0</v>
      </c>
      <c r="AE48" s="95">
        <v>2962</v>
      </c>
      <c r="AF48" s="95">
        <v>2962</v>
      </c>
      <c r="AG48" s="94">
        <f>AF48/AE48%</f>
        <v>100</v>
      </c>
      <c r="AH48" s="95">
        <v>0</v>
      </c>
      <c r="AI48" s="95">
        <v>454458.3</v>
      </c>
      <c r="AJ48" s="95">
        <v>454458.3</v>
      </c>
      <c r="AK48" s="94">
        <f>AJ48/AI48%</f>
        <v>100</v>
      </c>
      <c r="AL48" s="95">
        <v>0</v>
      </c>
      <c r="AM48" s="95">
        <v>0</v>
      </c>
      <c r="AN48" s="95">
        <v>0</v>
      </c>
      <c r="AO48" s="94"/>
      <c r="AP48" s="95">
        <v>0</v>
      </c>
      <c r="AQ48" s="95">
        <v>3762.3</v>
      </c>
      <c r="AR48" s="95">
        <v>3762.3</v>
      </c>
      <c r="AS48" s="94">
        <f>AR48/AQ48%</f>
        <v>99.999999999999986</v>
      </c>
      <c r="AT48" s="95">
        <v>0</v>
      </c>
      <c r="AU48" s="95">
        <v>730369</v>
      </c>
      <c r="AV48" s="95">
        <v>730369</v>
      </c>
      <c r="AW48" s="94">
        <f>AV48/AU48%</f>
        <v>100</v>
      </c>
      <c r="AX48" s="95">
        <v>0</v>
      </c>
      <c r="AY48" s="95">
        <v>0</v>
      </c>
      <c r="AZ48" s="95">
        <v>0</v>
      </c>
      <c r="BA48" s="94"/>
      <c r="BB48" s="95">
        <v>0</v>
      </c>
      <c r="BC48" s="95">
        <v>0</v>
      </c>
      <c r="BD48" s="95">
        <v>0</v>
      </c>
      <c r="BE48" s="94"/>
      <c r="BF48" s="95">
        <v>0</v>
      </c>
      <c r="BG48" s="95">
        <v>0</v>
      </c>
      <c r="BH48" s="95">
        <v>0</v>
      </c>
      <c r="BI48" s="94"/>
      <c r="BJ48" s="95">
        <v>0</v>
      </c>
      <c r="BK48" s="95">
        <v>701080.8</v>
      </c>
      <c r="BL48" s="95">
        <v>669996.67905999999</v>
      </c>
      <c r="BM48" s="94">
        <f>BL48/BK48%</f>
        <v>95.566256993487755</v>
      </c>
      <c r="BN48" s="95">
        <v>0</v>
      </c>
      <c r="BO48" s="95">
        <v>392690.4</v>
      </c>
      <c r="BP48" s="95">
        <v>378012.77604999999</v>
      </c>
      <c r="BQ48" s="94">
        <f>BP48/BO48%</f>
        <v>96.26229112043481</v>
      </c>
      <c r="BR48" s="95">
        <v>0</v>
      </c>
      <c r="BS48" s="95">
        <v>0</v>
      </c>
      <c r="BT48" s="95">
        <v>0</v>
      </c>
      <c r="BU48" s="94"/>
      <c r="BV48" s="95">
        <v>0</v>
      </c>
      <c r="BW48" s="95">
        <v>10645.1677</v>
      </c>
      <c r="BX48" s="95">
        <v>9705.9344499999988</v>
      </c>
      <c r="BY48" s="94">
        <f>BX48/BW48%</f>
        <v>91.176905085299865</v>
      </c>
      <c r="BZ48" s="95">
        <v>0</v>
      </c>
      <c r="CA48" s="95">
        <v>780.6</v>
      </c>
      <c r="CB48" s="95">
        <v>780.6</v>
      </c>
      <c r="CC48" s="94">
        <f>CB48/CA48%</f>
        <v>100</v>
      </c>
      <c r="CD48" s="95">
        <v>0</v>
      </c>
      <c r="CE48" s="95">
        <v>0</v>
      </c>
      <c r="CF48" s="95">
        <v>0</v>
      </c>
      <c r="CG48" s="94"/>
      <c r="CH48" s="95">
        <v>0</v>
      </c>
      <c r="CI48" s="95">
        <v>0</v>
      </c>
      <c r="CJ48" s="95">
        <v>0</v>
      </c>
      <c r="CK48" s="94"/>
      <c r="CL48" s="95">
        <v>0</v>
      </c>
      <c r="CM48" s="95">
        <v>0</v>
      </c>
      <c r="CN48" s="95">
        <v>0</v>
      </c>
      <c r="CO48" s="94"/>
      <c r="CP48" s="95">
        <v>0</v>
      </c>
      <c r="CQ48" s="95">
        <v>0</v>
      </c>
      <c r="CR48" s="95">
        <v>0</v>
      </c>
      <c r="CS48" s="94"/>
      <c r="CT48" s="95">
        <v>0</v>
      </c>
      <c r="CU48" s="95">
        <v>100003.5</v>
      </c>
      <c r="CV48" s="95">
        <v>100003.5</v>
      </c>
      <c r="CW48" s="94">
        <f t="shared" ref="CW48:CW50" si="98">CV48/CU48%</f>
        <v>100</v>
      </c>
      <c r="CX48" s="95">
        <v>0</v>
      </c>
      <c r="CY48" s="95">
        <v>0</v>
      </c>
      <c r="CZ48" s="95">
        <v>0</v>
      </c>
      <c r="DA48" s="94"/>
      <c r="DB48" s="95">
        <v>0</v>
      </c>
      <c r="DC48" s="95"/>
      <c r="DD48" s="95">
        <v>0</v>
      </c>
      <c r="DE48" s="95">
        <v>0</v>
      </c>
      <c r="DF48" s="94"/>
    </row>
    <row r="49" spans="1:110" ht="20.25" customHeight="1" x14ac:dyDescent="0.25">
      <c r="A49" s="72" t="s">
        <v>259</v>
      </c>
      <c r="B49" s="114">
        <f t="shared" si="95"/>
        <v>0</v>
      </c>
      <c r="C49" s="94">
        <f t="shared" si="96"/>
        <v>2758</v>
      </c>
      <c r="D49" s="94">
        <f t="shared" si="96"/>
        <v>2758</v>
      </c>
      <c r="E49" s="94">
        <f t="shared" si="97"/>
        <v>100</v>
      </c>
      <c r="F49" s="95">
        <v>0</v>
      </c>
      <c r="G49" s="95">
        <v>0</v>
      </c>
      <c r="H49" s="95">
        <v>0</v>
      </c>
      <c r="I49" s="94"/>
      <c r="J49" s="95">
        <v>0</v>
      </c>
      <c r="K49" s="95">
        <v>0</v>
      </c>
      <c r="L49" s="95">
        <v>0</v>
      </c>
      <c r="M49" s="94"/>
      <c r="N49" s="95">
        <v>0</v>
      </c>
      <c r="O49" s="95">
        <v>0</v>
      </c>
      <c r="P49" s="95">
        <v>0</v>
      </c>
      <c r="Q49" s="94"/>
      <c r="R49" s="95">
        <v>0</v>
      </c>
      <c r="S49" s="95">
        <v>0</v>
      </c>
      <c r="T49" s="95">
        <v>0</v>
      </c>
      <c r="U49" s="94"/>
      <c r="V49" s="95">
        <v>0</v>
      </c>
      <c r="W49" s="95">
        <v>0</v>
      </c>
      <c r="X49" s="95">
        <v>0</v>
      </c>
      <c r="Y49" s="94"/>
      <c r="Z49" s="95">
        <v>0</v>
      </c>
      <c r="AA49" s="95">
        <v>0</v>
      </c>
      <c r="AB49" s="95">
        <v>0</v>
      </c>
      <c r="AC49" s="94"/>
      <c r="AD49" s="95">
        <v>0</v>
      </c>
      <c r="AE49" s="95">
        <v>0</v>
      </c>
      <c r="AF49" s="95">
        <v>0</v>
      </c>
      <c r="AG49" s="94"/>
      <c r="AH49" s="95">
        <v>0</v>
      </c>
      <c r="AI49" s="95">
        <v>0</v>
      </c>
      <c r="AJ49" s="95">
        <v>0</v>
      </c>
      <c r="AK49" s="94"/>
      <c r="AL49" s="95">
        <v>0</v>
      </c>
      <c r="AM49" s="95">
        <v>0</v>
      </c>
      <c r="AN49" s="95">
        <v>0</v>
      </c>
      <c r="AO49" s="94"/>
      <c r="AP49" s="95">
        <v>0</v>
      </c>
      <c r="AQ49" s="95">
        <v>0</v>
      </c>
      <c r="AR49" s="95">
        <v>0</v>
      </c>
      <c r="AS49" s="94"/>
      <c r="AT49" s="95">
        <v>0</v>
      </c>
      <c r="AU49" s="95">
        <v>0</v>
      </c>
      <c r="AV49" s="95">
        <v>0</v>
      </c>
      <c r="AW49" s="94"/>
      <c r="AX49" s="95">
        <v>0</v>
      </c>
      <c r="AY49" s="95">
        <v>0</v>
      </c>
      <c r="AZ49" s="95">
        <v>0</v>
      </c>
      <c r="BA49" s="94"/>
      <c r="BB49" s="95">
        <v>0</v>
      </c>
      <c r="BC49" s="95">
        <v>0</v>
      </c>
      <c r="BD49" s="95">
        <v>0</v>
      </c>
      <c r="BE49" s="94"/>
      <c r="BF49" s="95">
        <v>0</v>
      </c>
      <c r="BG49" s="95">
        <v>0</v>
      </c>
      <c r="BH49" s="95">
        <v>0</v>
      </c>
      <c r="BI49" s="94"/>
      <c r="BJ49" s="95">
        <v>0</v>
      </c>
      <c r="BK49" s="95">
        <v>0</v>
      </c>
      <c r="BL49" s="95">
        <v>0</v>
      </c>
      <c r="BM49" s="94"/>
      <c r="BN49" s="95">
        <v>0</v>
      </c>
      <c r="BO49" s="95">
        <v>0</v>
      </c>
      <c r="BP49" s="95">
        <v>0</v>
      </c>
      <c r="BQ49" s="94"/>
      <c r="BR49" s="95">
        <v>0</v>
      </c>
      <c r="BS49" s="95">
        <v>0</v>
      </c>
      <c r="BT49" s="95">
        <v>0</v>
      </c>
      <c r="BU49" s="94"/>
      <c r="BV49" s="95">
        <v>0</v>
      </c>
      <c r="BW49" s="95">
        <v>0</v>
      </c>
      <c r="BX49" s="95">
        <v>0</v>
      </c>
      <c r="BY49" s="94"/>
      <c r="BZ49" s="95">
        <v>0</v>
      </c>
      <c r="CA49" s="95">
        <v>0</v>
      </c>
      <c r="CB49" s="95">
        <v>0</v>
      </c>
      <c r="CC49" s="94"/>
      <c r="CD49" s="95">
        <v>0</v>
      </c>
      <c r="CE49" s="95">
        <v>0</v>
      </c>
      <c r="CF49" s="95">
        <v>0</v>
      </c>
      <c r="CG49" s="94"/>
      <c r="CH49" s="95">
        <v>0</v>
      </c>
      <c r="CI49" s="95">
        <v>0</v>
      </c>
      <c r="CJ49" s="95">
        <v>0</v>
      </c>
      <c r="CK49" s="94"/>
      <c r="CL49" s="95">
        <v>0</v>
      </c>
      <c r="CM49" s="95">
        <v>0</v>
      </c>
      <c r="CN49" s="95">
        <v>0</v>
      </c>
      <c r="CO49" s="94"/>
      <c r="CP49" s="95">
        <v>0</v>
      </c>
      <c r="CQ49" s="95">
        <v>0</v>
      </c>
      <c r="CR49" s="95">
        <v>0</v>
      </c>
      <c r="CS49" s="94"/>
      <c r="CT49" s="95">
        <v>0</v>
      </c>
      <c r="CU49" s="95">
        <v>2758</v>
      </c>
      <c r="CV49" s="95">
        <v>2758</v>
      </c>
      <c r="CW49" s="94">
        <f t="shared" si="98"/>
        <v>100</v>
      </c>
      <c r="CX49" s="95">
        <v>0</v>
      </c>
      <c r="CY49" s="95">
        <v>0</v>
      </c>
      <c r="CZ49" s="95">
        <v>0</v>
      </c>
      <c r="DA49" s="94"/>
      <c r="DB49" s="95">
        <v>0</v>
      </c>
      <c r="DC49" s="95"/>
      <c r="DD49" s="95">
        <v>0</v>
      </c>
      <c r="DE49" s="95">
        <v>0</v>
      </c>
      <c r="DF49" s="94"/>
    </row>
    <row r="50" spans="1:110" x14ac:dyDescent="0.25">
      <c r="A50" s="72" t="s">
        <v>260</v>
      </c>
      <c r="B50" s="114">
        <f t="shared" si="95"/>
        <v>0</v>
      </c>
      <c r="C50" s="94">
        <f t="shared" si="96"/>
        <v>3852.3</v>
      </c>
      <c r="D50" s="94">
        <f t="shared" si="96"/>
        <v>3852.3</v>
      </c>
      <c r="E50" s="94">
        <f t="shared" si="97"/>
        <v>100</v>
      </c>
      <c r="F50" s="95">
        <v>0</v>
      </c>
      <c r="G50" s="95">
        <v>0</v>
      </c>
      <c r="H50" s="95">
        <v>0</v>
      </c>
      <c r="I50" s="94"/>
      <c r="J50" s="95">
        <v>0</v>
      </c>
      <c r="K50" s="95">
        <v>0</v>
      </c>
      <c r="L50" s="95">
        <v>0</v>
      </c>
      <c r="M50" s="94"/>
      <c r="N50" s="95">
        <v>0</v>
      </c>
      <c r="O50" s="95">
        <v>0</v>
      </c>
      <c r="P50" s="95">
        <v>0</v>
      </c>
      <c r="Q50" s="94"/>
      <c r="R50" s="95">
        <v>0</v>
      </c>
      <c r="S50" s="95">
        <v>0</v>
      </c>
      <c r="T50" s="95">
        <v>0</v>
      </c>
      <c r="U50" s="94"/>
      <c r="V50" s="95">
        <v>0</v>
      </c>
      <c r="W50" s="95">
        <v>0</v>
      </c>
      <c r="X50" s="95">
        <v>0</v>
      </c>
      <c r="Y50" s="94"/>
      <c r="Z50" s="95">
        <v>0</v>
      </c>
      <c r="AA50" s="95">
        <v>0</v>
      </c>
      <c r="AB50" s="95">
        <v>0</v>
      </c>
      <c r="AC50" s="94"/>
      <c r="AD50" s="95">
        <v>0</v>
      </c>
      <c r="AE50" s="95">
        <v>0</v>
      </c>
      <c r="AF50" s="95">
        <v>0</v>
      </c>
      <c r="AG50" s="94"/>
      <c r="AH50" s="95">
        <v>0</v>
      </c>
      <c r="AI50" s="95">
        <v>0</v>
      </c>
      <c r="AJ50" s="95">
        <v>0</v>
      </c>
      <c r="AK50" s="94"/>
      <c r="AL50" s="95">
        <v>0</v>
      </c>
      <c r="AM50" s="95">
        <v>0</v>
      </c>
      <c r="AN50" s="95">
        <v>0</v>
      </c>
      <c r="AO50" s="94"/>
      <c r="AP50" s="95">
        <v>0</v>
      </c>
      <c r="AQ50" s="95">
        <v>1932.4</v>
      </c>
      <c r="AR50" s="95">
        <v>1932.4</v>
      </c>
      <c r="AS50" s="94">
        <f>AR50/AQ50%</f>
        <v>100</v>
      </c>
      <c r="AT50" s="95">
        <v>0</v>
      </c>
      <c r="AU50" s="95">
        <v>0</v>
      </c>
      <c r="AV50" s="95">
        <v>0</v>
      </c>
      <c r="AW50" s="94"/>
      <c r="AX50" s="95">
        <v>0</v>
      </c>
      <c r="AY50" s="95">
        <v>0</v>
      </c>
      <c r="AZ50" s="95">
        <v>0</v>
      </c>
      <c r="BA50" s="94"/>
      <c r="BB50" s="95">
        <v>0</v>
      </c>
      <c r="BC50" s="95">
        <v>0</v>
      </c>
      <c r="BD50" s="95">
        <v>0</v>
      </c>
      <c r="BE50" s="94"/>
      <c r="BF50" s="95">
        <v>0</v>
      </c>
      <c r="BG50" s="95">
        <v>0</v>
      </c>
      <c r="BH50" s="95">
        <v>0</v>
      </c>
      <c r="BI50" s="94"/>
      <c r="BJ50" s="95">
        <v>0</v>
      </c>
      <c r="BK50" s="95">
        <v>0</v>
      </c>
      <c r="BL50" s="95">
        <v>0</v>
      </c>
      <c r="BM50" s="94"/>
      <c r="BN50" s="95">
        <v>0</v>
      </c>
      <c r="BO50" s="95">
        <v>0</v>
      </c>
      <c r="BP50" s="95">
        <v>0</v>
      </c>
      <c r="BQ50" s="94"/>
      <c r="BR50" s="95">
        <v>0</v>
      </c>
      <c r="BS50" s="95">
        <v>0</v>
      </c>
      <c r="BT50" s="95">
        <v>0</v>
      </c>
      <c r="BU50" s="94"/>
      <c r="BV50" s="95">
        <v>0</v>
      </c>
      <c r="BW50" s="95">
        <v>492.9</v>
      </c>
      <c r="BX50" s="95">
        <v>492.9</v>
      </c>
      <c r="BY50" s="94">
        <f>BX50/BW50%</f>
        <v>100.00000000000001</v>
      </c>
      <c r="BZ50" s="95">
        <v>0</v>
      </c>
      <c r="CA50" s="95">
        <v>0</v>
      </c>
      <c r="CB50" s="95">
        <v>0</v>
      </c>
      <c r="CC50" s="94"/>
      <c r="CD50" s="95">
        <v>0</v>
      </c>
      <c r="CE50" s="95">
        <v>0</v>
      </c>
      <c r="CF50" s="95">
        <v>0</v>
      </c>
      <c r="CG50" s="94"/>
      <c r="CH50" s="95">
        <v>0</v>
      </c>
      <c r="CI50" s="95">
        <v>0</v>
      </c>
      <c r="CJ50" s="95">
        <v>0</v>
      </c>
      <c r="CK50" s="94"/>
      <c r="CL50" s="95">
        <v>0</v>
      </c>
      <c r="CM50" s="95">
        <v>0</v>
      </c>
      <c r="CN50" s="95">
        <v>0</v>
      </c>
      <c r="CO50" s="94"/>
      <c r="CP50" s="95">
        <v>0</v>
      </c>
      <c r="CQ50" s="95">
        <v>0</v>
      </c>
      <c r="CR50" s="95">
        <v>0</v>
      </c>
      <c r="CS50" s="94"/>
      <c r="CT50" s="95">
        <v>0</v>
      </c>
      <c r="CU50" s="95">
        <v>1427</v>
      </c>
      <c r="CV50" s="95">
        <v>1427</v>
      </c>
      <c r="CW50" s="94">
        <f t="shared" si="98"/>
        <v>100</v>
      </c>
      <c r="CX50" s="95">
        <v>0</v>
      </c>
      <c r="CY50" s="95">
        <v>0</v>
      </c>
      <c r="CZ50" s="95">
        <v>0</v>
      </c>
      <c r="DA50" s="94"/>
      <c r="DB50" s="95">
        <v>0</v>
      </c>
      <c r="DC50" s="95"/>
      <c r="DD50" s="95">
        <v>0</v>
      </c>
      <c r="DE50" s="95">
        <v>0</v>
      </c>
      <c r="DF50" s="94"/>
    </row>
    <row r="51" spans="1:110" x14ac:dyDescent="0.25">
      <c r="A51" s="72" t="s">
        <v>261</v>
      </c>
      <c r="B51" s="114">
        <f t="shared" si="95"/>
        <v>0</v>
      </c>
      <c r="C51" s="94">
        <f t="shared" si="96"/>
        <v>3612.2</v>
      </c>
      <c r="D51" s="94">
        <f t="shared" si="96"/>
        <v>3612.2</v>
      </c>
      <c r="E51" s="94">
        <f t="shared" si="97"/>
        <v>100</v>
      </c>
      <c r="F51" s="95">
        <v>0</v>
      </c>
      <c r="G51" s="95">
        <v>0</v>
      </c>
      <c r="H51" s="95">
        <v>0</v>
      </c>
      <c r="I51" s="94"/>
      <c r="J51" s="95">
        <v>0</v>
      </c>
      <c r="K51" s="95">
        <v>1008</v>
      </c>
      <c r="L51" s="95">
        <v>1008</v>
      </c>
      <c r="M51" s="94">
        <f>L51/K51%</f>
        <v>100</v>
      </c>
      <c r="N51" s="95">
        <v>0</v>
      </c>
      <c r="O51" s="95">
        <v>0</v>
      </c>
      <c r="P51" s="95">
        <v>0</v>
      </c>
      <c r="Q51" s="94"/>
      <c r="R51" s="95">
        <v>0</v>
      </c>
      <c r="S51" s="95">
        <v>0</v>
      </c>
      <c r="T51" s="95">
        <v>0</v>
      </c>
      <c r="U51" s="94"/>
      <c r="V51" s="95">
        <v>0</v>
      </c>
      <c r="W51" s="95">
        <v>0</v>
      </c>
      <c r="X51" s="95">
        <v>0</v>
      </c>
      <c r="Y51" s="94"/>
      <c r="Z51" s="95">
        <v>0</v>
      </c>
      <c r="AA51" s="95">
        <v>0</v>
      </c>
      <c r="AB51" s="95">
        <v>0</v>
      </c>
      <c r="AC51" s="94"/>
      <c r="AD51" s="95">
        <v>0</v>
      </c>
      <c r="AE51" s="95">
        <v>0</v>
      </c>
      <c r="AF51" s="95">
        <v>0</v>
      </c>
      <c r="AG51" s="94"/>
      <c r="AH51" s="95">
        <v>0</v>
      </c>
      <c r="AI51" s="95">
        <v>0</v>
      </c>
      <c r="AJ51" s="95">
        <v>0</v>
      </c>
      <c r="AK51" s="94"/>
      <c r="AL51" s="95">
        <v>0</v>
      </c>
      <c r="AM51" s="95">
        <v>0</v>
      </c>
      <c r="AN51" s="95">
        <v>0</v>
      </c>
      <c r="AO51" s="94"/>
      <c r="AP51" s="95">
        <v>0</v>
      </c>
      <c r="AQ51" s="95">
        <v>2604.1999999999998</v>
      </c>
      <c r="AR51" s="95">
        <v>2604.1999999999998</v>
      </c>
      <c r="AS51" s="94">
        <f>AR51/AQ51%</f>
        <v>100</v>
      </c>
      <c r="AT51" s="95">
        <v>0</v>
      </c>
      <c r="AU51" s="95">
        <v>0</v>
      </c>
      <c r="AV51" s="95">
        <v>0</v>
      </c>
      <c r="AW51" s="94"/>
      <c r="AX51" s="95">
        <v>0</v>
      </c>
      <c r="AY51" s="95">
        <v>0</v>
      </c>
      <c r="AZ51" s="95">
        <v>0</v>
      </c>
      <c r="BA51" s="94"/>
      <c r="BB51" s="95">
        <v>0</v>
      </c>
      <c r="BC51" s="95">
        <v>0</v>
      </c>
      <c r="BD51" s="95">
        <v>0</v>
      </c>
      <c r="BE51" s="94"/>
      <c r="BF51" s="95">
        <v>0</v>
      </c>
      <c r="BG51" s="95">
        <v>0</v>
      </c>
      <c r="BH51" s="95">
        <v>0</v>
      </c>
      <c r="BI51" s="94"/>
      <c r="BJ51" s="95">
        <v>0</v>
      </c>
      <c r="BK51" s="95">
        <v>0</v>
      </c>
      <c r="BL51" s="95">
        <v>0</v>
      </c>
      <c r="BM51" s="94"/>
      <c r="BN51" s="95">
        <v>0</v>
      </c>
      <c r="BO51" s="95">
        <v>0</v>
      </c>
      <c r="BP51" s="95">
        <v>0</v>
      </c>
      <c r="BQ51" s="94"/>
      <c r="BR51" s="95">
        <v>0</v>
      </c>
      <c r="BS51" s="95">
        <v>0</v>
      </c>
      <c r="BT51" s="95">
        <v>0</v>
      </c>
      <c r="BU51" s="94"/>
      <c r="BV51" s="95">
        <v>0</v>
      </c>
      <c r="BW51" s="95">
        <v>0</v>
      </c>
      <c r="BX51" s="95">
        <v>0</v>
      </c>
      <c r="BY51" s="94"/>
      <c r="BZ51" s="95">
        <v>0</v>
      </c>
      <c r="CA51" s="95">
        <v>0</v>
      </c>
      <c r="CB51" s="95">
        <v>0</v>
      </c>
      <c r="CC51" s="94"/>
      <c r="CD51" s="95">
        <v>0</v>
      </c>
      <c r="CE51" s="95">
        <v>0</v>
      </c>
      <c r="CF51" s="95">
        <v>0</v>
      </c>
      <c r="CG51" s="94"/>
      <c r="CH51" s="95">
        <v>0</v>
      </c>
      <c r="CI51" s="95">
        <v>0</v>
      </c>
      <c r="CJ51" s="95">
        <v>0</v>
      </c>
      <c r="CK51" s="94"/>
      <c r="CL51" s="95">
        <v>0</v>
      </c>
      <c r="CM51" s="95">
        <v>0</v>
      </c>
      <c r="CN51" s="95">
        <v>0</v>
      </c>
      <c r="CO51" s="94"/>
      <c r="CP51" s="95">
        <v>0</v>
      </c>
      <c r="CQ51" s="95">
        <v>0</v>
      </c>
      <c r="CR51" s="95">
        <v>0</v>
      </c>
      <c r="CS51" s="94"/>
      <c r="CT51" s="95">
        <v>0</v>
      </c>
      <c r="CU51" s="95">
        <v>0</v>
      </c>
      <c r="CV51" s="95">
        <v>0</v>
      </c>
      <c r="CW51" s="94"/>
      <c r="CX51" s="95">
        <v>0</v>
      </c>
      <c r="CY51" s="95">
        <v>0</v>
      </c>
      <c r="CZ51" s="95">
        <v>0</v>
      </c>
      <c r="DA51" s="94"/>
      <c r="DB51" s="95">
        <v>0</v>
      </c>
      <c r="DC51" s="95"/>
      <c r="DD51" s="95">
        <v>0</v>
      </c>
      <c r="DE51" s="95">
        <v>0</v>
      </c>
      <c r="DF51" s="94"/>
    </row>
    <row r="52" spans="1:110" x14ac:dyDescent="0.25">
      <c r="A52" s="112" t="s">
        <v>305</v>
      </c>
      <c r="B52" s="115">
        <f>F52+J52+N52+R52+V52+Z52+AD52+AH52+AL52+AP52+AT52+AX52+BB52+BF52+BJ52+BN52+BR52+BV52+BZ52+CD52+CH52+CL52+CP52+CT52+CX52+DB52</f>
        <v>258634.6</v>
      </c>
      <c r="C52" s="116">
        <f>G52+K52+O52+S52+W52+AA52+AE52+AI52+AM52+AQ52+AU52+AY52+BC52+BG52+BK52+BO52+BS52+BW52+CA52+CE52+CI52+CM52+CQ52+CU52+CY52+DD52+DC52</f>
        <v>13.13978000000667</v>
      </c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6">
        <v>258634.6</v>
      </c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8">
        <f>46.15/1000</f>
        <v>4.6149999999999997E-2</v>
      </c>
      <c r="BX52" s="117"/>
      <c r="BY52" s="117"/>
      <c r="BZ52" s="117"/>
      <c r="CA52" s="117"/>
      <c r="CB52" s="117"/>
      <c r="CC52" s="117"/>
      <c r="CD52" s="117"/>
      <c r="CE52" s="117"/>
      <c r="CF52" s="117"/>
      <c r="CG52" s="117"/>
      <c r="CH52" s="117"/>
      <c r="CI52" s="117"/>
      <c r="CJ52" s="117"/>
      <c r="CK52" s="117"/>
      <c r="CL52" s="117"/>
      <c r="CM52" s="117"/>
      <c r="CN52" s="117"/>
      <c r="CO52" s="117"/>
      <c r="CP52" s="117"/>
      <c r="CQ52" s="117"/>
      <c r="CR52" s="117"/>
      <c r="CS52" s="117"/>
      <c r="CT52" s="117"/>
      <c r="CU52" s="117"/>
      <c r="CV52" s="117"/>
      <c r="CW52" s="117"/>
      <c r="CX52" s="117"/>
      <c r="CY52" s="117"/>
      <c r="CZ52" s="117"/>
      <c r="DA52" s="117"/>
      <c r="DB52" s="117"/>
      <c r="DC52" s="116">
        <f>19947-DD53</f>
        <v>13.093630000006669</v>
      </c>
      <c r="DD52" s="117"/>
      <c r="DE52" s="117"/>
      <c r="DF52" s="117"/>
    </row>
    <row r="53" spans="1:110" x14ac:dyDescent="0.25">
      <c r="A53" s="119" t="s">
        <v>263</v>
      </c>
      <c r="B53" s="115">
        <f>F53+J53+N53+R53+V53+Z53+AD53+AH53+AL53+AP53+AT53+AX53+BB53+BF53+BJ53+BN53+BR53+BV53+BZ53+CD53+CH53+CL53+CP53+CT53+CX53+DB53</f>
        <v>263494.59999999998</v>
      </c>
      <c r="C53" s="115">
        <f>G53+K53+O53+S53+W53+AA53+AE53+AI53+AM53+AQ53+AU53+AY53+BC53+BG53+BK53+BO53+BS53+BW53+CA53+CE53+CI53+CM53+CQ53+CU53+CY53+DD53+DC53</f>
        <v>7035472.0512499996</v>
      </c>
      <c r="D53" s="115">
        <f>H53+L53+P53+T53+X53+AB53+AF53+AJ53+AN53+AR53+AV53+AZ53+BD53+BH53+BL53+BP53+BT53+BX53+CB53+CF53+CJ53+CN53+CR53+CV53+CZ53+DE53</f>
        <v>6832630.6166200005</v>
      </c>
      <c r="E53" s="115">
        <f>D53/C53%</f>
        <v>97.116875269315301</v>
      </c>
      <c r="F53" s="115">
        <f t="shared" ref="F53:H53" si="99">SUM(F9:F46,F48:F51)</f>
        <v>4860</v>
      </c>
      <c r="G53" s="115">
        <f t="shared" si="99"/>
        <v>4860</v>
      </c>
      <c r="H53" s="115">
        <f t="shared" si="99"/>
        <v>4860</v>
      </c>
      <c r="I53" s="115">
        <f>H53/G53%</f>
        <v>100</v>
      </c>
      <c r="J53" s="115">
        <f t="shared" ref="J53:L53" si="100">SUM(J9:J46,J48:J51)</f>
        <v>0</v>
      </c>
      <c r="K53" s="115">
        <f t="shared" si="100"/>
        <v>19128.2</v>
      </c>
      <c r="L53" s="115">
        <f t="shared" si="100"/>
        <v>19015.507020000001</v>
      </c>
      <c r="M53" s="115">
        <f>L53/K53%</f>
        <v>99.410854236153952</v>
      </c>
      <c r="N53" s="115">
        <f t="shared" ref="N53:P53" si="101">SUM(N9:N46,N48:N51)</f>
        <v>0</v>
      </c>
      <c r="O53" s="115">
        <f t="shared" si="101"/>
        <v>11858.5</v>
      </c>
      <c r="P53" s="115">
        <f t="shared" si="101"/>
        <v>11302.91129</v>
      </c>
      <c r="Q53" s="115">
        <f>P53/O53%</f>
        <v>95.314848336636175</v>
      </c>
      <c r="R53" s="115">
        <f t="shared" ref="R53:T53" si="102">SUM(R9:R46,R48:R51)</f>
        <v>0</v>
      </c>
      <c r="S53" s="115">
        <f t="shared" si="102"/>
        <v>1801306.2851</v>
      </c>
      <c r="T53" s="115">
        <f t="shared" si="102"/>
        <v>1752904.9642</v>
      </c>
      <c r="U53" s="115">
        <f>T53/S53%</f>
        <v>97.312987730050978</v>
      </c>
      <c r="V53" s="115">
        <f t="shared" ref="V53:X53" si="103">SUM(V9:V46,V48:V51)</f>
        <v>0</v>
      </c>
      <c r="W53" s="115">
        <f t="shared" si="103"/>
        <v>15690</v>
      </c>
      <c r="X53" s="115">
        <f t="shared" si="103"/>
        <v>15690</v>
      </c>
      <c r="Y53" s="115">
        <f>X53/W53%</f>
        <v>100</v>
      </c>
      <c r="Z53" s="115">
        <f t="shared" ref="Z53:AB53" si="104">SUM(Z9:Z46,Z48:Z51)</f>
        <v>0</v>
      </c>
      <c r="AA53" s="115">
        <f t="shared" si="104"/>
        <v>23032</v>
      </c>
      <c r="AB53" s="115">
        <f t="shared" si="104"/>
        <v>23032</v>
      </c>
      <c r="AC53" s="115">
        <f>AB53/AA53%</f>
        <v>100</v>
      </c>
      <c r="AD53" s="115">
        <f t="shared" ref="AD53:AF53" si="105">SUM(AD9:AD46,AD48:AD51)</f>
        <v>0</v>
      </c>
      <c r="AE53" s="115">
        <f t="shared" si="105"/>
        <v>10367</v>
      </c>
      <c r="AF53" s="115">
        <f t="shared" si="105"/>
        <v>10367</v>
      </c>
      <c r="AG53" s="115">
        <f>AF53/AE53%</f>
        <v>100</v>
      </c>
      <c r="AH53" s="115">
        <f t="shared" ref="AH53:AJ53" si="106">SUM(AH9:AH46,AH48:AH51)</f>
        <v>0</v>
      </c>
      <c r="AI53" s="115">
        <f t="shared" si="106"/>
        <v>454458.3</v>
      </c>
      <c r="AJ53" s="115">
        <f t="shared" si="106"/>
        <v>454458.3</v>
      </c>
      <c r="AK53" s="115">
        <f>AJ53/AI53%</f>
        <v>100</v>
      </c>
      <c r="AL53" s="115"/>
      <c r="AM53" s="115">
        <f>SUM(AM9:AM46,AM48:AM51)</f>
        <v>49042</v>
      </c>
      <c r="AN53" s="115">
        <f>SUM(AN9:AN46,AN48:AN51)</f>
        <v>49042</v>
      </c>
      <c r="AO53" s="115">
        <f>AN53/AM53%</f>
        <v>100</v>
      </c>
      <c r="AP53" s="115">
        <f t="shared" ref="AP53:AR53" si="107">SUM(AP9:AP46,AP48:AP51)</f>
        <v>0</v>
      </c>
      <c r="AQ53" s="115">
        <f t="shared" si="107"/>
        <v>390335.79999999987</v>
      </c>
      <c r="AR53" s="115">
        <f t="shared" si="107"/>
        <v>388373.56162999995</v>
      </c>
      <c r="AS53" s="115">
        <f>AR53/AQ53%</f>
        <v>99.497294798478663</v>
      </c>
      <c r="AT53" s="115">
        <f t="shared" ref="AT53:AV53" si="108">SUM(AT9:AT46,AT48:AT51)</f>
        <v>0</v>
      </c>
      <c r="AU53" s="115">
        <f t="shared" si="108"/>
        <v>730369</v>
      </c>
      <c r="AV53" s="115">
        <f t="shared" si="108"/>
        <v>730369</v>
      </c>
      <c r="AW53" s="115">
        <f>AV53/AU53%</f>
        <v>100</v>
      </c>
      <c r="AX53" s="115">
        <f t="shared" ref="AX53:AZ53" si="109">SUM(AX9:AX46,AX48:AX51)</f>
        <v>0</v>
      </c>
      <c r="AY53" s="115">
        <f t="shared" si="109"/>
        <v>269630</v>
      </c>
      <c r="AZ53" s="115">
        <f t="shared" si="109"/>
        <v>269630</v>
      </c>
      <c r="BA53" s="115">
        <f>AZ53/AY53%</f>
        <v>100</v>
      </c>
      <c r="BB53" s="115">
        <f>BB52</f>
        <v>258634.6</v>
      </c>
      <c r="BC53" s="115">
        <f t="shared" ref="BC53:BD53" si="110">SUM(BC9:BC46,BC48:BC51)</f>
        <v>258634.60000000003</v>
      </c>
      <c r="BD53" s="115">
        <f t="shared" si="110"/>
        <v>244783.85112999997</v>
      </c>
      <c r="BE53" s="115">
        <f>BD53/BC53%</f>
        <v>94.644665149210482</v>
      </c>
      <c r="BF53" s="115">
        <f t="shared" ref="BF53:BH53" si="111">SUM(BF9:BF46,BF48:BF51)</f>
        <v>0</v>
      </c>
      <c r="BG53" s="115">
        <f t="shared" si="111"/>
        <v>255654.19999999998</v>
      </c>
      <c r="BH53" s="115">
        <f t="shared" si="111"/>
        <v>175859.77710000001</v>
      </c>
      <c r="BI53" s="115">
        <f>BH53/BG53%</f>
        <v>68.788143163695338</v>
      </c>
      <c r="BJ53" s="115">
        <f t="shared" ref="BJ53:BL53" si="112">SUM(BJ9:BJ46,BJ48:BJ51)</f>
        <v>0</v>
      </c>
      <c r="BK53" s="115">
        <f t="shared" si="112"/>
        <v>701080.8</v>
      </c>
      <c r="BL53" s="115">
        <f t="shared" si="112"/>
        <v>669996.67905999999</v>
      </c>
      <c r="BM53" s="115">
        <f>BL53/BK53%</f>
        <v>95.566256993487755</v>
      </c>
      <c r="BN53" s="115">
        <f t="shared" ref="BN53:BP53" si="113">SUM(BN9:BN46,BN48:BN51)</f>
        <v>0</v>
      </c>
      <c r="BO53" s="115">
        <f t="shared" si="113"/>
        <v>588792.30000000005</v>
      </c>
      <c r="BP53" s="115">
        <f t="shared" si="113"/>
        <v>568503.67445000005</v>
      </c>
      <c r="BQ53" s="115">
        <f>BP53/BO53%</f>
        <v>96.554196522271099</v>
      </c>
      <c r="BR53" s="115">
        <f t="shared" ref="BR53:BT53" si="114">SUM(BR9:BR46,BR48:BR51)</f>
        <v>0</v>
      </c>
      <c r="BS53" s="115">
        <f t="shared" si="114"/>
        <v>17092.919999999998</v>
      </c>
      <c r="BT53" s="115">
        <f t="shared" si="114"/>
        <v>17092.919999999998</v>
      </c>
      <c r="BU53" s="115">
        <f>BT53/BS53%</f>
        <v>100</v>
      </c>
      <c r="BV53" s="115">
        <f t="shared" ref="BV53:BX53" si="115">SUM(BV9:BV46,BV48:BV51)</f>
        <v>0</v>
      </c>
      <c r="BW53" s="115">
        <f>SUM(BW9:BW46,BW48:BW51)+BW52</f>
        <v>65573.846149999983</v>
      </c>
      <c r="BX53" s="115">
        <f t="shared" si="115"/>
        <v>61632.840260000004</v>
      </c>
      <c r="BY53" s="115">
        <f>BX53/BW53%</f>
        <v>93.989972952044113</v>
      </c>
      <c r="BZ53" s="115">
        <f t="shared" ref="BZ53:CB53" si="116">SUM(BZ9:BZ46,BZ48:BZ51)</f>
        <v>0</v>
      </c>
      <c r="CA53" s="115">
        <f t="shared" si="116"/>
        <v>2242.6999999999998</v>
      </c>
      <c r="CB53" s="115">
        <f t="shared" si="116"/>
        <v>2242.6999999999998</v>
      </c>
      <c r="CC53" s="115">
        <f>CB53/CA53%</f>
        <v>100</v>
      </c>
      <c r="CD53" s="115">
        <f t="shared" ref="CD53:CF53" si="117">SUM(CD9:CD46,CD48:CD51)</f>
        <v>0</v>
      </c>
      <c r="CE53" s="115">
        <f t="shared" si="117"/>
        <v>2500</v>
      </c>
      <c r="CF53" s="115">
        <f t="shared" si="117"/>
        <v>2500</v>
      </c>
      <c r="CG53" s="115">
        <f>CF53/CE53%</f>
        <v>100</v>
      </c>
      <c r="CH53" s="115">
        <f t="shared" ref="CH53:CJ53" si="118">SUM(CH9:CH46,CH48:CH51)</f>
        <v>0</v>
      </c>
      <c r="CI53" s="115">
        <f t="shared" si="118"/>
        <v>3755.3999999999978</v>
      </c>
      <c r="CJ53" s="115">
        <f t="shared" si="118"/>
        <v>3755.3999999999978</v>
      </c>
      <c r="CK53" s="115">
        <f>CJ53/CI53%</f>
        <v>100</v>
      </c>
      <c r="CL53" s="115">
        <f t="shared" ref="CL53:CN53" si="119">SUM(CL9:CL46,CL48:CL51)</f>
        <v>0</v>
      </c>
      <c r="CM53" s="115">
        <f t="shared" si="119"/>
        <v>1100</v>
      </c>
      <c r="CN53" s="115">
        <f t="shared" si="119"/>
        <v>1100</v>
      </c>
      <c r="CO53" s="115">
        <f>CN53/CM53%</f>
        <v>100</v>
      </c>
      <c r="CP53" s="115">
        <f t="shared" ref="CP53:CR53" si="120">SUM(CP9:CP46,CP48:CP51)</f>
        <v>0</v>
      </c>
      <c r="CQ53" s="115">
        <f t="shared" si="120"/>
        <v>8675</v>
      </c>
      <c r="CR53" s="115">
        <f t="shared" si="120"/>
        <v>8675</v>
      </c>
      <c r="CS53" s="115">
        <f>CR53/CQ53%</f>
        <v>100</v>
      </c>
      <c r="CT53" s="115">
        <f t="shared" ref="CT53:CV53" si="121">SUM(CT9:CT46,CT48:CT51)</f>
        <v>0</v>
      </c>
      <c r="CU53" s="115">
        <f t="shared" si="121"/>
        <v>1329759.2</v>
      </c>
      <c r="CV53" s="115">
        <f t="shared" si="121"/>
        <v>1329759.2</v>
      </c>
      <c r="CW53" s="115">
        <f>CV53/CU53%</f>
        <v>100</v>
      </c>
      <c r="CX53" s="115">
        <f t="shared" ref="CX53:CZ53" si="122">SUM(CX9:CX46,CX48:CX51)</f>
        <v>0</v>
      </c>
      <c r="CY53" s="115">
        <f t="shared" si="122"/>
        <v>587</v>
      </c>
      <c r="CZ53" s="115">
        <f t="shared" si="122"/>
        <v>587</v>
      </c>
      <c r="DA53" s="115">
        <f>CZ53/CY53%</f>
        <v>100</v>
      </c>
      <c r="DB53" s="115">
        <f t="shared" ref="DB53:DE53" si="123">SUM(DB9:DB46,DB48:DB51)</f>
        <v>0</v>
      </c>
      <c r="DC53" s="115">
        <f>DC52</f>
        <v>13.093630000006669</v>
      </c>
      <c r="DD53" s="115">
        <f t="shared" si="123"/>
        <v>19933.906369999993</v>
      </c>
      <c r="DE53" s="115">
        <f t="shared" si="123"/>
        <v>17096.330480000001</v>
      </c>
      <c r="DF53" s="115">
        <f>DE53/DD53%</f>
        <v>85.765078668822937</v>
      </c>
    </row>
    <row r="54" spans="1:110" x14ac:dyDescent="0.25">
      <c r="BK54" s="120"/>
      <c r="BL54" s="120"/>
    </row>
    <row r="55" spans="1:110" x14ac:dyDescent="0.25">
      <c r="B55" t="s">
        <v>264</v>
      </c>
    </row>
    <row r="56" spans="1:110" x14ac:dyDescent="0.25">
      <c r="B56" t="s">
        <v>273</v>
      </c>
      <c r="BB56" s="101" t="s">
        <v>252</v>
      </c>
      <c r="BD56" t="s">
        <v>252</v>
      </c>
    </row>
    <row r="57" spans="1:110" x14ac:dyDescent="0.25">
      <c r="B57" t="s">
        <v>306</v>
      </c>
    </row>
    <row r="58" spans="1:110" x14ac:dyDescent="0.25">
      <c r="B58" t="s">
        <v>307</v>
      </c>
    </row>
    <row r="59" spans="1:110" x14ac:dyDescent="0.25">
      <c r="K59" s="101" t="s">
        <v>252</v>
      </c>
    </row>
  </sheetData>
  <mergeCells count="47">
    <mergeCell ref="CL6:CO6"/>
    <mergeCell ref="CP6:CS6"/>
    <mergeCell ref="CT6:CW6"/>
    <mergeCell ref="CX6:DA6"/>
    <mergeCell ref="DB6:DF6"/>
    <mergeCell ref="BN6:BQ6"/>
    <mergeCell ref="BR6:BU6"/>
    <mergeCell ref="BV6:BY6"/>
    <mergeCell ref="BZ6:CC6"/>
    <mergeCell ref="CD6:CG6"/>
    <mergeCell ref="CH6:CK6"/>
    <mergeCell ref="AP6:AS6"/>
    <mergeCell ref="AT6:AW6"/>
    <mergeCell ref="AX6:BA6"/>
    <mergeCell ref="BB6:BE6"/>
    <mergeCell ref="BF6:BI6"/>
    <mergeCell ref="BJ6:BM6"/>
    <mergeCell ref="DB5:DF5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CX2:DE2"/>
    <mergeCell ref="CV4:CW4"/>
    <mergeCell ref="DE4:DF4"/>
    <mergeCell ref="A5:A7"/>
    <mergeCell ref="B5:E6"/>
    <mergeCell ref="F5:U5"/>
    <mergeCell ref="V5:AO5"/>
    <mergeCell ref="AP5:BI5"/>
    <mergeCell ref="BJ5:CC5"/>
    <mergeCell ref="CD5:DA5"/>
    <mergeCell ref="AN1:AO1"/>
    <mergeCell ref="BH1:BI1"/>
    <mergeCell ref="CB1:CC1"/>
    <mergeCell ref="CV1:CW1"/>
    <mergeCell ref="DE1:DF1"/>
    <mergeCell ref="B2:T2"/>
    <mergeCell ref="W2:AN2"/>
    <mergeCell ref="AQ2:BH2"/>
    <mergeCell ref="BJ2:CC2"/>
    <mergeCell ref="CD2:CV2"/>
  </mergeCells>
  <pageMargins left="0.70866141732283472" right="0.11811023622047245" top="0.74803149606299213" bottom="0.74803149606299213" header="0.31496062992125984" footer="0.31496062992125984"/>
  <pageSetup paperSize="8" scale="42" fitToWidth="0" orientation="landscape" r:id="rId1"/>
  <colBreaks count="5" manualBreakCount="5">
    <brk id="21" max="57" man="1"/>
    <brk id="41" max="57" man="1"/>
    <brk id="61" max="57" man="1"/>
    <brk id="81" max="57" man="1"/>
    <brk id="101" max="5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4"/>
  <sheetViews>
    <sheetView showZeros="0" zoomScale="70" zoomScaleNormal="70" zoomScaleSheetLayoutView="85" workbookViewId="0">
      <pane xSplit="1" ySplit="9" topLeftCell="CB10" activePane="bottomRight" state="frozen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20.625" customWidth="1"/>
    <col min="2" max="2" width="14.875" customWidth="1"/>
    <col min="3" max="3" width="13.5" customWidth="1"/>
    <col min="4" max="4" width="12.75" customWidth="1"/>
    <col min="5" max="5" width="13" customWidth="1"/>
    <col min="6" max="6" width="13.875" customWidth="1"/>
    <col min="7" max="7" width="12.625" customWidth="1"/>
    <col min="8" max="8" width="11.125" customWidth="1"/>
    <col min="9" max="9" width="11" customWidth="1"/>
    <col min="10" max="10" width="12.875" customWidth="1"/>
    <col min="11" max="11" width="12.5" customWidth="1"/>
    <col min="12" max="13" width="10.875" customWidth="1"/>
    <col min="14" max="14" width="12.625" bestFit="1" customWidth="1"/>
    <col min="15" max="15" width="11.75" bestFit="1" customWidth="1"/>
    <col min="16" max="16" width="10.625" customWidth="1"/>
    <col min="17" max="17" width="11.25" customWidth="1"/>
    <col min="18" max="18" width="13" customWidth="1"/>
    <col min="19" max="19" width="12.625" customWidth="1"/>
    <col min="20" max="20" width="11.75" customWidth="1"/>
    <col min="21" max="21" width="10.875" customWidth="1"/>
    <col min="22" max="22" width="12.625" bestFit="1" customWidth="1"/>
    <col min="23" max="23" width="11.75" bestFit="1" customWidth="1"/>
    <col min="24" max="24" width="10.875" customWidth="1"/>
    <col min="25" max="25" width="11.625" customWidth="1"/>
    <col min="26" max="26" width="12.625" bestFit="1" customWidth="1"/>
    <col min="27" max="27" width="11.75" bestFit="1" customWidth="1"/>
    <col min="28" max="28" width="10" customWidth="1"/>
    <col min="29" max="29" width="12" customWidth="1"/>
    <col min="30" max="30" width="13.25" customWidth="1"/>
    <col min="31" max="31" width="12.125" customWidth="1"/>
    <col min="32" max="32" width="11" customWidth="1"/>
    <col min="33" max="33" width="11.375" customWidth="1"/>
    <col min="34" max="34" width="12.625" customWidth="1"/>
    <col min="35" max="35" width="11.75" customWidth="1"/>
    <col min="36" max="36" width="10.375" customWidth="1"/>
    <col min="37" max="37" width="11.75" customWidth="1"/>
    <col min="38" max="38" width="12.875" customWidth="1"/>
    <col min="39" max="39" width="13.375" customWidth="1"/>
    <col min="40" max="40" width="11" customWidth="1"/>
    <col min="41" max="41" width="11.75" customWidth="1"/>
    <col min="42" max="42" width="13" customWidth="1"/>
    <col min="43" max="43" width="12.5" customWidth="1"/>
    <col min="44" max="44" width="11.125" customWidth="1"/>
    <col min="45" max="45" width="11.25" customWidth="1"/>
    <col min="46" max="46" width="13.25" customWidth="1"/>
    <col min="47" max="47" width="11.875" customWidth="1"/>
    <col min="48" max="48" width="10.875" customWidth="1"/>
    <col min="49" max="49" width="11.5" customWidth="1"/>
    <col min="50" max="50" width="13.625" customWidth="1"/>
    <col min="51" max="51" width="13.125" customWidth="1"/>
    <col min="52" max="52" width="13.75" customWidth="1"/>
    <col min="53" max="53" width="12.25" customWidth="1"/>
    <col min="54" max="54" width="12.625" bestFit="1" customWidth="1"/>
    <col min="55" max="55" width="11.75" customWidth="1"/>
    <col min="56" max="57" width="12" customWidth="1"/>
    <col min="58" max="58" width="12.875" customWidth="1"/>
    <col min="59" max="59" width="12.75" customWidth="1"/>
    <col min="60" max="60" width="11.25" customWidth="1"/>
    <col min="61" max="61" width="11.75" customWidth="1"/>
    <col min="62" max="62" width="12.875" customWidth="1"/>
    <col min="63" max="63" width="13.25" customWidth="1"/>
    <col min="64" max="64" width="10" customWidth="1"/>
    <col min="65" max="65" width="11.125" customWidth="1"/>
    <col min="66" max="66" width="13" customWidth="1"/>
    <col min="67" max="67" width="12.75" customWidth="1"/>
    <col min="68" max="68" width="10.5" customWidth="1"/>
    <col min="69" max="69" width="11.375" customWidth="1"/>
    <col min="70" max="70" width="12.5" customWidth="1"/>
    <col min="71" max="71" width="12.25" customWidth="1"/>
    <col min="72" max="72" width="10.875" customWidth="1"/>
    <col min="73" max="73" width="11.125" customWidth="1"/>
    <col min="74" max="74" width="13" customWidth="1"/>
    <col min="75" max="75" width="12.125" customWidth="1"/>
    <col min="76" max="76" width="12" customWidth="1"/>
    <col min="77" max="77" width="11.625" customWidth="1"/>
    <col min="78" max="78" width="12.5" customWidth="1"/>
    <col min="79" max="79" width="11.75" customWidth="1"/>
    <col min="80" max="80" width="11.875" customWidth="1"/>
    <col min="81" max="81" width="11.5" customWidth="1"/>
    <col min="82" max="82" width="12.625" customWidth="1"/>
    <col min="83" max="83" width="11.875" customWidth="1"/>
    <col min="84" max="85" width="11.25" customWidth="1"/>
    <col min="86" max="87" width="12.5" customWidth="1"/>
    <col min="88" max="88" width="10.625" customWidth="1"/>
    <col min="89" max="89" width="12" customWidth="1"/>
    <col min="90" max="90" width="12.75" customWidth="1"/>
    <col min="91" max="91" width="11.875" customWidth="1"/>
    <col min="92" max="93" width="11.25" customWidth="1"/>
    <col min="94" max="94" width="13.25" customWidth="1"/>
    <col min="95" max="95" width="12.125" customWidth="1"/>
    <col min="96" max="96" width="10.5" customWidth="1"/>
    <col min="97" max="97" width="11.375" customWidth="1"/>
    <col min="98" max="98" width="12.25" customWidth="1"/>
    <col min="99" max="99" width="13.5" customWidth="1"/>
    <col min="100" max="100" width="11" customWidth="1"/>
    <col min="101" max="101" width="11.125" customWidth="1"/>
    <col min="102" max="102" width="12.375" customWidth="1"/>
    <col min="103" max="103" width="13.25" customWidth="1"/>
    <col min="104" max="104" width="11.875" customWidth="1"/>
    <col min="105" max="105" width="12.25" customWidth="1"/>
  </cols>
  <sheetData>
    <row r="1" spans="1:105" ht="18.75" x14ac:dyDescent="0.3">
      <c r="AU1" s="121" t="s">
        <v>274</v>
      </c>
      <c r="AV1" s="121"/>
      <c r="AW1" s="121"/>
      <c r="BR1" s="121" t="s">
        <v>274</v>
      </c>
      <c r="BS1" s="121"/>
      <c r="BT1" s="121"/>
      <c r="BU1" s="121"/>
      <c r="CQ1" s="121" t="s">
        <v>274</v>
      </c>
      <c r="CR1" s="121"/>
      <c r="CS1" s="121"/>
      <c r="CZ1" s="122" t="s">
        <v>274</v>
      </c>
      <c r="DA1" s="122"/>
    </row>
    <row r="2" spans="1:105" x14ac:dyDescent="0.25">
      <c r="BR2" s="107"/>
      <c r="BS2" s="107"/>
      <c r="BT2" s="107"/>
      <c r="BU2" s="107"/>
      <c r="CZ2" s="123"/>
      <c r="DA2" s="123"/>
    </row>
    <row r="3" spans="1:105" ht="20.25" x14ac:dyDescent="0.25">
      <c r="B3" s="55" t="s">
        <v>308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104"/>
      <c r="Z3" s="104"/>
      <c r="AA3" s="55" t="s">
        <v>308</v>
      </c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104"/>
      <c r="AX3" s="55" t="s">
        <v>308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104"/>
      <c r="BV3" s="55" t="s">
        <v>308</v>
      </c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104"/>
      <c r="CT3" s="55" t="s">
        <v>309</v>
      </c>
      <c r="CU3" s="55"/>
      <c r="CV3" s="55"/>
      <c r="CW3" s="55"/>
      <c r="CX3" s="55"/>
      <c r="CY3" s="55"/>
      <c r="CZ3" s="55"/>
      <c r="DA3" s="55"/>
    </row>
    <row r="4" spans="1:105" ht="20.25" x14ac:dyDescent="0.25"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04"/>
      <c r="Z4" s="10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0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0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04"/>
      <c r="CT4" s="55" t="s">
        <v>310</v>
      </c>
      <c r="CU4" s="55"/>
      <c r="CV4" s="55"/>
      <c r="CW4" s="55"/>
      <c r="CX4" s="55"/>
      <c r="CY4" s="55"/>
      <c r="CZ4" s="55"/>
      <c r="DA4" s="55"/>
    </row>
    <row r="5" spans="1:105" ht="14.25" customHeight="1" x14ac:dyDescent="0.3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</row>
    <row r="6" spans="1:105" x14ac:dyDescent="0.25">
      <c r="X6" s="108" t="s">
        <v>204</v>
      </c>
      <c r="Y6" s="108"/>
      <c r="AV6" s="125" t="s">
        <v>204</v>
      </c>
      <c r="AW6" s="125"/>
      <c r="BT6" s="108" t="s">
        <v>204</v>
      </c>
      <c r="BU6" s="108"/>
      <c r="CR6" s="108" t="s">
        <v>204</v>
      </c>
      <c r="CS6" s="108"/>
      <c r="CZ6" s="108" t="s">
        <v>204</v>
      </c>
      <c r="DA6" s="108"/>
    </row>
    <row r="7" spans="1:105" ht="17.25" customHeight="1" x14ac:dyDescent="0.25">
      <c r="A7" s="62" t="s">
        <v>205</v>
      </c>
      <c r="B7" s="62" t="s">
        <v>311</v>
      </c>
      <c r="C7" s="62"/>
      <c r="D7" s="62"/>
      <c r="E7" s="62"/>
      <c r="F7" s="62" t="s">
        <v>207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 t="s">
        <v>207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 t="s">
        <v>207</v>
      </c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 t="s">
        <v>207</v>
      </c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 t="s">
        <v>207</v>
      </c>
      <c r="CU7" s="62"/>
      <c r="CV7" s="62"/>
      <c r="CW7" s="62"/>
      <c r="CX7" s="62"/>
      <c r="CY7" s="62"/>
      <c r="CZ7" s="62"/>
      <c r="DA7" s="62"/>
    </row>
    <row r="8" spans="1:105" ht="175.5" customHeight="1" x14ac:dyDescent="0.25">
      <c r="A8" s="62"/>
      <c r="B8" s="62"/>
      <c r="C8" s="62"/>
      <c r="D8" s="62"/>
      <c r="E8" s="62"/>
      <c r="F8" s="126" t="s">
        <v>312</v>
      </c>
      <c r="G8" s="126"/>
      <c r="H8" s="126"/>
      <c r="I8" s="126"/>
      <c r="J8" s="126" t="s">
        <v>313</v>
      </c>
      <c r="K8" s="126"/>
      <c r="L8" s="126"/>
      <c r="M8" s="126"/>
      <c r="N8" s="126" t="s">
        <v>314</v>
      </c>
      <c r="O8" s="126"/>
      <c r="P8" s="126"/>
      <c r="Q8" s="126"/>
      <c r="R8" s="126" t="s">
        <v>315</v>
      </c>
      <c r="S8" s="126"/>
      <c r="T8" s="126"/>
      <c r="U8" s="126"/>
      <c r="V8" s="126" t="s">
        <v>316</v>
      </c>
      <c r="W8" s="126"/>
      <c r="X8" s="126"/>
      <c r="Y8" s="126"/>
      <c r="Z8" s="126" t="s">
        <v>317</v>
      </c>
      <c r="AA8" s="126"/>
      <c r="AB8" s="126"/>
      <c r="AC8" s="126"/>
      <c r="AD8" s="126" t="s">
        <v>318</v>
      </c>
      <c r="AE8" s="126"/>
      <c r="AF8" s="126"/>
      <c r="AG8" s="126"/>
      <c r="AH8" s="126" t="s">
        <v>319</v>
      </c>
      <c r="AI8" s="126"/>
      <c r="AJ8" s="126"/>
      <c r="AK8" s="126"/>
      <c r="AL8" s="126" t="s">
        <v>320</v>
      </c>
      <c r="AM8" s="126"/>
      <c r="AN8" s="126"/>
      <c r="AO8" s="126"/>
      <c r="AP8" s="126" t="s">
        <v>321</v>
      </c>
      <c r="AQ8" s="126"/>
      <c r="AR8" s="126"/>
      <c r="AS8" s="126"/>
      <c r="AT8" s="126" t="s">
        <v>322</v>
      </c>
      <c r="AU8" s="126"/>
      <c r="AV8" s="126"/>
      <c r="AW8" s="126"/>
      <c r="AX8" s="126" t="s">
        <v>323</v>
      </c>
      <c r="AY8" s="126"/>
      <c r="AZ8" s="126"/>
      <c r="BA8" s="126"/>
      <c r="BB8" s="126" t="s">
        <v>324</v>
      </c>
      <c r="BC8" s="126"/>
      <c r="BD8" s="126"/>
      <c r="BE8" s="126"/>
      <c r="BF8" s="126" t="s">
        <v>325</v>
      </c>
      <c r="BG8" s="126"/>
      <c r="BH8" s="126"/>
      <c r="BI8" s="126"/>
      <c r="BJ8" s="126" t="s">
        <v>326</v>
      </c>
      <c r="BK8" s="126"/>
      <c r="BL8" s="126"/>
      <c r="BM8" s="126"/>
      <c r="BN8" s="126" t="s">
        <v>327</v>
      </c>
      <c r="BO8" s="126"/>
      <c r="BP8" s="126"/>
      <c r="BQ8" s="126"/>
      <c r="BR8" s="126" t="s">
        <v>328</v>
      </c>
      <c r="BS8" s="126"/>
      <c r="BT8" s="126"/>
      <c r="BU8" s="126"/>
      <c r="BV8" s="126" t="s">
        <v>329</v>
      </c>
      <c r="BW8" s="126"/>
      <c r="BX8" s="126"/>
      <c r="BY8" s="126"/>
      <c r="BZ8" s="126" t="s">
        <v>330</v>
      </c>
      <c r="CA8" s="126"/>
      <c r="CB8" s="126"/>
      <c r="CC8" s="126"/>
      <c r="CD8" s="126" t="s">
        <v>331</v>
      </c>
      <c r="CE8" s="126"/>
      <c r="CF8" s="126"/>
      <c r="CG8" s="126"/>
      <c r="CH8" s="126" t="s">
        <v>332</v>
      </c>
      <c r="CI8" s="126"/>
      <c r="CJ8" s="126"/>
      <c r="CK8" s="126"/>
      <c r="CL8" s="126" t="s">
        <v>333</v>
      </c>
      <c r="CM8" s="126"/>
      <c r="CN8" s="126"/>
      <c r="CO8" s="126"/>
      <c r="CP8" s="126" t="s">
        <v>334</v>
      </c>
      <c r="CQ8" s="126"/>
      <c r="CR8" s="126"/>
      <c r="CS8" s="126"/>
      <c r="CT8" s="126" t="s">
        <v>335</v>
      </c>
      <c r="CU8" s="126"/>
      <c r="CV8" s="126"/>
      <c r="CW8" s="126"/>
      <c r="CX8" s="127" t="s">
        <v>336</v>
      </c>
      <c r="CY8" s="127"/>
      <c r="CZ8" s="127"/>
      <c r="DA8" s="127"/>
    </row>
    <row r="9" spans="1:105" ht="47.25" x14ac:dyDescent="0.25">
      <c r="A9" s="62"/>
      <c r="B9" s="68" t="s">
        <v>212</v>
      </c>
      <c r="C9" s="68" t="s">
        <v>216</v>
      </c>
      <c r="D9" s="68" t="s">
        <v>214</v>
      </c>
      <c r="E9" s="68" t="s">
        <v>215</v>
      </c>
      <c r="F9" s="128" t="s">
        <v>212</v>
      </c>
      <c r="G9" s="128" t="s">
        <v>216</v>
      </c>
      <c r="H9" s="128" t="s">
        <v>214</v>
      </c>
      <c r="I9" s="128" t="s">
        <v>215</v>
      </c>
      <c r="J9" s="128" t="s">
        <v>212</v>
      </c>
      <c r="K9" s="128" t="s">
        <v>216</v>
      </c>
      <c r="L9" s="128" t="s">
        <v>214</v>
      </c>
      <c r="M9" s="128" t="s">
        <v>215</v>
      </c>
      <c r="N9" s="128" t="s">
        <v>212</v>
      </c>
      <c r="O9" s="128" t="s">
        <v>216</v>
      </c>
      <c r="P9" s="128" t="s">
        <v>214</v>
      </c>
      <c r="Q9" s="128" t="s">
        <v>215</v>
      </c>
      <c r="R9" s="128" t="s">
        <v>212</v>
      </c>
      <c r="S9" s="128" t="s">
        <v>216</v>
      </c>
      <c r="T9" s="128" t="s">
        <v>214</v>
      </c>
      <c r="U9" s="128" t="s">
        <v>215</v>
      </c>
      <c r="V9" s="128" t="s">
        <v>212</v>
      </c>
      <c r="W9" s="128" t="s">
        <v>216</v>
      </c>
      <c r="X9" s="128" t="s">
        <v>214</v>
      </c>
      <c r="Y9" s="128" t="s">
        <v>215</v>
      </c>
      <c r="Z9" s="128" t="s">
        <v>212</v>
      </c>
      <c r="AA9" s="128" t="s">
        <v>216</v>
      </c>
      <c r="AB9" s="128" t="s">
        <v>214</v>
      </c>
      <c r="AC9" s="128" t="s">
        <v>215</v>
      </c>
      <c r="AD9" s="128" t="s">
        <v>212</v>
      </c>
      <c r="AE9" s="128" t="s">
        <v>216</v>
      </c>
      <c r="AF9" s="128" t="s">
        <v>214</v>
      </c>
      <c r="AG9" s="128" t="s">
        <v>215</v>
      </c>
      <c r="AH9" s="128" t="s">
        <v>212</v>
      </c>
      <c r="AI9" s="128" t="s">
        <v>216</v>
      </c>
      <c r="AJ9" s="128" t="s">
        <v>214</v>
      </c>
      <c r="AK9" s="128" t="s">
        <v>215</v>
      </c>
      <c r="AL9" s="128" t="s">
        <v>212</v>
      </c>
      <c r="AM9" s="128" t="s">
        <v>216</v>
      </c>
      <c r="AN9" s="128" t="s">
        <v>214</v>
      </c>
      <c r="AO9" s="128" t="s">
        <v>215</v>
      </c>
      <c r="AP9" s="128" t="s">
        <v>212</v>
      </c>
      <c r="AQ9" s="128" t="s">
        <v>216</v>
      </c>
      <c r="AR9" s="128" t="s">
        <v>214</v>
      </c>
      <c r="AS9" s="128" t="s">
        <v>215</v>
      </c>
      <c r="AT9" s="128" t="s">
        <v>212</v>
      </c>
      <c r="AU9" s="128" t="s">
        <v>216</v>
      </c>
      <c r="AV9" s="128" t="s">
        <v>214</v>
      </c>
      <c r="AW9" s="128" t="s">
        <v>215</v>
      </c>
      <c r="AX9" s="128" t="s">
        <v>212</v>
      </c>
      <c r="AY9" s="128" t="s">
        <v>216</v>
      </c>
      <c r="AZ9" s="128" t="s">
        <v>214</v>
      </c>
      <c r="BA9" s="128" t="s">
        <v>215</v>
      </c>
      <c r="BB9" s="128" t="s">
        <v>212</v>
      </c>
      <c r="BC9" s="128" t="s">
        <v>216</v>
      </c>
      <c r="BD9" s="128" t="s">
        <v>214</v>
      </c>
      <c r="BE9" s="128" t="s">
        <v>215</v>
      </c>
      <c r="BF9" s="128" t="s">
        <v>212</v>
      </c>
      <c r="BG9" s="128" t="s">
        <v>216</v>
      </c>
      <c r="BH9" s="128" t="s">
        <v>214</v>
      </c>
      <c r="BI9" s="128" t="s">
        <v>215</v>
      </c>
      <c r="BJ9" s="128" t="s">
        <v>212</v>
      </c>
      <c r="BK9" s="128" t="s">
        <v>216</v>
      </c>
      <c r="BL9" s="128" t="s">
        <v>214</v>
      </c>
      <c r="BM9" s="128" t="s">
        <v>215</v>
      </c>
      <c r="BN9" s="128" t="s">
        <v>212</v>
      </c>
      <c r="BO9" s="128" t="s">
        <v>216</v>
      </c>
      <c r="BP9" s="128" t="s">
        <v>214</v>
      </c>
      <c r="BQ9" s="128" t="s">
        <v>215</v>
      </c>
      <c r="BR9" s="128" t="s">
        <v>212</v>
      </c>
      <c r="BS9" s="128" t="s">
        <v>216</v>
      </c>
      <c r="BT9" s="128" t="s">
        <v>214</v>
      </c>
      <c r="BU9" s="128" t="s">
        <v>215</v>
      </c>
      <c r="BV9" s="128" t="s">
        <v>212</v>
      </c>
      <c r="BW9" s="128" t="s">
        <v>216</v>
      </c>
      <c r="BX9" s="128" t="s">
        <v>214</v>
      </c>
      <c r="BY9" s="128" t="s">
        <v>215</v>
      </c>
      <c r="BZ9" s="128" t="s">
        <v>212</v>
      </c>
      <c r="CA9" s="128" t="s">
        <v>216</v>
      </c>
      <c r="CB9" s="128" t="s">
        <v>214</v>
      </c>
      <c r="CC9" s="128" t="s">
        <v>215</v>
      </c>
      <c r="CD9" s="128" t="s">
        <v>212</v>
      </c>
      <c r="CE9" s="128" t="s">
        <v>216</v>
      </c>
      <c r="CF9" s="128" t="s">
        <v>214</v>
      </c>
      <c r="CG9" s="128" t="s">
        <v>215</v>
      </c>
      <c r="CH9" s="128" t="s">
        <v>212</v>
      </c>
      <c r="CI9" s="128" t="s">
        <v>216</v>
      </c>
      <c r="CJ9" s="128" t="s">
        <v>214</v>
      </c>
      <c r="CK9" s="128" t="s">
        <v>215</v>
      </c>
      <c r="CL9" s="128" t="s">
        <v>212</v>
      </c>
      <c r="CM9" s="128" t="s">
        <v>216</v>
      </c>
      <c r="CN9" s="128" t="s">
        <v>214</v>
      </c>
      <c r="CO9" s="128" t="s">
        <v>215</v>
      </c>
      <c r="CP9" s="128" t="s">
        <v>212</v>
      </c>
      <c r="CQ9" s="128" t="s">
        <v>216</v>
      </c>
      <c r="CR9" s="128" t="s">
        <v>214</v>
      </c>
      <c r="CS9" s="128" t="s">
        <v>215</v>
      </c>
      <c r="CT9" s="128" t="s">
        <v>212</v>
      </c>
      <c r="CU9" s="128" t="s">
        <v>216</v>
      </c>
      <c r="CV9" s="128" t="s">
        <v>214</v>
      </c>
      <c r="CW9" s="128" t="s">
        <v>215</v>
      </c>
      <c r="CX9" s="128" t="s">
        <v>212</v>
      </c>
      <c r="CY9" s="128" t="s">
        <v>216</v>
      </c>
      <c r="CZ9" s="128" t="s">
        <v>214</v>
      </c>
      <c r="DA9" s="128" t="s">
        <v>215</v>
      </c>
    </row>
    <row r="10" spans="1:105" ht="30.75" customHeight="1" x14ac:dyDescent="0.25">
      <c r="A10" s="129" t="s">
        <v>217</v>
      </c>
      <c r="B10" s="130">
        <f>SUM(B11:B48)</f>
        <v>11650977.800000003</v>
      </c>
      <c r="C10" s="130">
        <f t="shared" ref="C10:D10" si="0">SUM(C11:C48)</f>
        <v>11737649.24154</v>
      </c>
      <c r="D10" s="130">
        <f t="shared" si="0"/>
        <v>11721619.9033</v>
      </c>
      <c r="E10" s="130">
        <f t="shared" ref="E10" si="1">D10/C10%</f>
        <v>99.863436554371788</v>
      </c>
      <c r="F10" s="130">
        <f t="shared" ref="F10:H10" si="2">SUM(F11:F48)</f>
        <v>2722737</v>
      </c>
      <c r="G10" s="130">
        <f t="shared" si="2"/>
        <v>2711983.1</v>
      </c>
      <c r="H10" s="130">
        <f t="shared" si="2"/>
        <v>2708578.5465300004</v>
      </c>
      <c r="I10" s="130">
        <f t="shared" ref="I10" si="3">H10/G10%</f>
        <v>99.874462585331017</v>
      </c>
      <c r="J10" s="130">
        <f t="shared" ref="J10:L10" si="4">SUM(J11:J48)</f>
        <v>182244.4</v>
      </c>
      <c r="K10" s="130">
        <f t="shared" si="4"/>
        <v>243716.69999999995</v>
      </c>
      <c r="L10" s="130">
        <f t="shared" si="4"/>
        <v>243539.39121</v>
      </c>
      <c r="M10" s="130">
        <f t="shared" ref="M10" si="5">L10/K10%</f>
        <v>99.927247993264331</v>
      </c>
      <c r="N10" s="130">
        <f t="shared" ref="N10:P10" si="6">SUM(N11:N48)</f>
        <v>9722.9999999999982</v>
      </c>
      <c r="O10" s="130">
        <f t="shared" si="6"/>
        <v>10905.799999999996</v>
      </c>
      <c r="P10" s="130">
        <f t="shared" si="6"/>
        <v>10799.088249999997</v>
      </c>
      <c r="Q10" s="130">
        <f t="shared" ref="Q10" si="7">P10/O10%</f>
        <v>99.02151378165749</v>
      </c>
      <c r="R10" s="130">
        <f t="shared" ref="R10:T10" si="8">SUM(R11:R48)</f>
        <v>7774391.7000000002</v>
      </c>
      <c r="S10" s="130">
        <f t="shared" si="8"/>
        <v>7864967.2000000011</v>
      </c>
      <c r="T10" s="130">
        <f t="shared" si="8"/>
        <v>7863674.8382200003</v>
      </c>
      <c r="U10" s="130">
        <f t="shared" ref="U10" si="9">T10/S10%</f>
        <v>99.983568122445561</v>
      </c>
      <c r="V10" s="130">
        <f t="shared" ref="V10:X10" si="10">SUM(V11:V48)</f>
        <v>24658</v>
      </c>
      <c r="W10" s="130">
        <f t="shared" si="10"/>
        <v>26011.899999999998</v>
      </c>
      <c r="X10" s="130">
        <f t="shared" si="10"/>
        <v>26011.899999999998</v>
      </c>
      <c r="Y10" s="130">
        <f t="shared" ref="Y10" si="11">X10/W10%</f>
        <v>100</v>
      </c>
      <c r="Z10" s="130">
        <f t="shared" ref="Z10:AB10" si="12">SUM(Z11:Z48)</f>
        <v>246.60000000000002</v>
      </c>
      <c r="AA10" s="130">
        <f t="shared" si="12"/>
        <v>248.70000000000002</v>
      </c>
      <c r="AB10" s="130">
        <f t="shared" si="12"/>
        <v>248.70000000000002</v>
      </c>
      <c r="AC10" s="130">
        <f t="shared" ref="AC10" si="13">AB10/AA10%</f>
        <v>100</v>
      </c>
      <c r="AD10" s="130">
        <f t="shared" ref="AD10:AF10" si="14">SUM(AD11:AD48)</f>
        <v>9451.7000000000007</v>
      </c>
      <c r="AE10" s="130">
        <f t="shared" si="14"/>
        <v>9451.7000000000007</v>
      </c>
      <c r="AF10" s="130">
        <f t="shared" si="14"/>
        <v>9451.7000000000007</v>
      </c>
      <c r="AG10" s="130">
        <f t="shared" ref="AG10" si="15">AF10/AE10%</f>
        <v>100</v>
      </c>
      <c r="AH10" s="130">
        <f t="shared" ref="AH10:AJ10" si="16">SUM(AH11:AH48)</f>
        <v>94.5</v>
      </c>
      <c r="AI10" s="130">
        <f t="shared" si="16"/>
        <v>94.5</v>
      </c>
      <c r="AJ10" s="130">
        <f t="shared" si="16"/>
        <v>94.5</v>
      </c>
      <c r="AK10" s="130">
        <f t="shared" ref="AK10" si="17">AJ10/AI10%</f>
        <v>100</v>
      </c>
      <c r="AL10" s="130">
        <f t="shared" ref="AL10:AN10" si="18">SUM(AL11:AL48)</f>
        <v>196025.99999999997</v>
      </c>
      <c r="AM10" s="130">
        <f t="shared" si="18"/>
        <v>192741.79999999996</v>
      </c>
      <c r="AN10" s="130">
        <f t="shared" si="18"/>
        <v>190393.94510999997</v>
      </c>
      <c r="AO10" s="130">
        <f t="shared" ref="AO10" si="19">AN10/AM10%</f>
        <v>98.781865225913634</v>
      </c>
      <c r="AP10" s="130">
        <f t="shared" ref="AP10:AR10" si="20">SUM(AP11:AP48)</f>
        <v>57948.799999999996</v>
      </c>
      <c r="AQ10" s="130">
        <f t="shared" si="20"/>
        <v>58726.700000000012</v>
      </c>
      <c r="AR10" s="130">
        <f t="shared" si="20"/>
        <v>56775.41618</v>
      </c>
      <c r="AS10" s="130">
        <f t="shared" ref="AS10" si="21">AR10/AQ10%</f>
        <v>96.67734808868876</v>
      </c>
      <c r="AT10" s="130">
        <f t="shared" ref="AT10:AV10" si="22">SUM(AT11:AT48)</f>
        <v>10502.000000000002</v>
      </c>
      <c r="AU10" s="130">
        <f t="shared" si="22"/>
        <v>10630</v>
      </c>
      <c r="AV10" s="130">
        <f t="shared" si="22"/>
        <v>10603.37097</v>
      </c>
      <c r="AW10" s="130">
        <f t="shared" ref="AW10" si="23">AV10/AU10%</f>
        <v>99.74949172154281</v>
      </c>
      <c r="AX10" s="130">
        <f t="shared" ref="AX10:AZ10" si="24">SUM(AX11:AX48)</f>
        <v>13307.299999999996</v>
      </c>
      <c r="AY10" s="130">
        <f t="shared" si="24"/>
        <v>13307.299999999996</v>
      </c>
      <c r="AZ10" s="130">
        <f t="shared" si="24"/>
        <v>13260.832139999997</v>
      </c>
      <c r="BA10" s="130">
        <f t="shared" ref="BA10" si="25">AZ10/AY10%</f>
        <v>99.650809255070541</v>
      </c>
      <c r="BB10" s="130">
        <f t="shared" ref="BB10:BD10" si="26">SUM(BB11:BB48)</f>
        <v>7279.5</v>
      </c>
      <c r="BC10" s="130">
        <f t="shared" si="26"/>
        <v>7279.5</v>
      </c>
      <c r="BD10" s="130">
        <f t="shared" si="26"/>
        <v>7104.9803899999997</v>
      </c>
      <c r="BE10" s="130">
        <f t="shared" ref="BE10" si="27">BD10/BC10%</f>
        <v>97.60258795246925</v>
      </c>
      <c r="BF10" s="130">
        <f t="shared" ref="BF10:BH10" si="28">SUM(BF11:BF48)</f>
        <v>69310.699999999983</v>
      </c>
      <c r="BG10" s="130">
        <f t="shared" si="28"/>
        <v>69239.100000000006</v>
      </c>
      <c r="BH10" s="130">
        <f t="shared" si="28"/>
        <v>69239.100000000006</v>
      </c>
      <c r="BI10" s="130">
        <f t="shared" ref="BI10" si="29">BH10/BG10%</f>
        <v>100</v>
      </c>
      <c r="BJ10" s="130">
        <f t="shared" ref="BJ10:BL10" si="30">SUM(BJ11:BJ48)</f>
        <v>455394.19999999995</v>
      </c>
      <c r="BK10" s="130">
        <f t="shared" si="30"/>
        <v>400481.44153999991</v>
      </c>
      <c r="BL10" s="130">
        <f t="shared" si="30"/>
        <v>397338.59287000005</v>
      </c>
      <c r="BM10" s="130">
        <f t="shared" ref="BM10" si="31">BL10/BK10%</f>
        <v>99.215232381826624</v>
      </c>
      <c r="BN10" s="130">
        <f t="shared" ref="BN10:BP10" si="32">SUM(BN11:BN48)</f>
        <v>23790.9</v>
      </c>
      <c r="BO10" s="130">
        <f t="shared" si="32"/>
        <v>23790.9</v>
      </c>
      <c r="BP10" s="130">
        <f t="shared" si="32"/>
        <v>23604.21617</v>
      </c>
      <c r="BQ10" s="130">
        <f t="shared" ref="BQ10" si="33">BP10/BO10%</f>
        <v>99.215314132714596</v>
      </c>
      <c r="BR10" s="130">
        <f t="shared" ref="BR10:BT10" si="34">SUM(BR11:BR48)</f>
        <v>26738.099999999995</v>
      </c>
      <c r="BS10" s="130">
        <f t="shared" si="34"/>
        <v>26738.099999999995</v>
      </c>
      <c r="BT10" s="130">
        <f t="shared" si="34"/>
        <v>26535.487889999997</v>
      </c>
      <c r="BU10" s="130">
        <f t="shared" ref="BU10" si="35">BT10/BS10%</f>
        <v>99.242234451961806</v>
      </c>
      <c r="BV10" s="130">
        <f t="shared" ref="BV10:BX10" si="36">SUM(BV11:BV48)</f>
        <v>1003.7</v>
      </c>
      <c r="BW10" s="130">
        <f t="shared" si="36"/>
        <v>715.2</v>
      </c>
      <c r="BX10" s="130">
        <f t="shared" si="36"/>
        <v>602.50913000000003</v>
      </c>
      <c r="BY10" s="130">
        <f t="shared" ref="BY10" si="37">BX10/BW10%</f>
        <v>84.243446588366893</v>
      </c>
      <c r="BZ10" s="130">
        <f t="shared" ref="BZ10:CB10" si="38">SUM(BZ11:BZ48)</f>
        <v>10710.600000000008</v>
      </c>
      <c r="CA10" s="130">
        <f t="shared" si="38"/>
        <v>10710.600000000008</v>
      </c>
      <c r="CB10" s="130">
        <f t="shared" si="38"/>
        <v>10575.800260000005</v>
      </c>
      <c r="CC10" s="130">
        <f t="shared" ref="CC10" si="39">CB10/CA10%</f>
        <v>98.741436147368006</v>
      </c>
      <c r="CD10" s="130">
        <f t="shared" ref="CD10:CF10" si="40">SUM(CD11:CD48)</f>
        <v>8889.3999999999942</v>
      </c>
      <c r="CE10" s="130">
        <f t="shared" si="40"/>
        <v>8889.3999999999942</v>
      </c>
      <c r="CF10" s="130">
        <f t="shared" si="40"/>
        <v>8624.7629399999951</v>
      </c>
      <c r="CG10" s="130">
        <f t="shared" ref="CG10" si="41">CF10/CE10%</f>
        <v>97.02300425225549</v>
      </c>
      <c r="CH10" s="130">
        <f t="shared" ref="CH10:CJ10" si="42">SUM(CH11:CH48)</f>
        <v>8008.6</v>
      </c>
      <c r="CI10" s="130">
        <f t="shared" si="42"/>
        <v>8008.6</v>
      </c>
      <c r="CJ10" s="130">
        <f t="shared" si="42"/>
        <v>8001.8651300000001</v>
      </c>
      <c r="CK10" s="130">
        <f t="shared" ref="CK10" si="43">CJ10/CI10%</f>
        <v>99.915904527632804</v>
      </c>
      <c r="CL10" s="130">
        <f t="shared" ref="CL10:CN10" si="44">SUM(CL11:CL48)</f>
        <v>3068.6999999999985</v>
      </c>
      <c r="CM10" s="130">
        <f t="shared" si="44"/>
        <v>3068.6999999999985</v>
      </c>
      <c r="CN10" s="130">
        <f t="shared" si="44"/>
        <v>756.62199999999996</v>
      </c>
      <c r="CO10" s="130">
        <f t="shared" ref="CO10" si="45">CN10/CM10%</f>
        <v>24.656108449832189</v>
      </c>
      <c r="CP10" s="130">
        <f t="shared" ref="CP10:CR10" si="46">SUM(CP11:CP48)</f>
        <v>44.300000000000004</v>
      </c>
      <c r="CQ10" s="130">
        <f t="shared" si="46"/>
        <v>44.300000000000004</v>
      </c>
      <c r="CR10" s="130">
        <f t="shared" si="46"/>
        <v>13.436</v>
      </c>
      <c r="CS10" s="130">
        <f t="shared" ref="CS10:CS55" si="47">CR10/CQ10%</f>
        <v>30.329571106094804</v>
      </c>
      <c r="CT10" s="130">
        <f t="shared" ref="CT10:CV10" si="48">SUM(CT11:CT48)</f>
        <v>35408.1</v>
      </c>
      <c r="CU10" s="130">
        <f t="shared" si="48"/>
        <v>35408.1</v>
      </c>
      <c r="CV10" s="130">
        <f t="shared" si="48"/>
        <v>35341.994499999993</v>
      </c>
      <c r="CW10" s="130">
        <f t="shared" ref="CW10" si="49">CV10/CU10%</f>
        <v>99.813304018007173</v>
      </c>
      <c r="CX10" s="130">
        <f t="shared" ref="CX10:CZ10" si="50">SUM(CX11:CX48)</f>
        <v>0</v>
      </c>
      <c r="CY10" s="130">
        <f t="shared" si="50"/>
        <v>489.90000000000009</v>
      </c>
      <c r="CZ10" s="130">
        <f t="shared" si="50"/>
        <v>448.30741</v>
      </c>
      <c r="DA10" s="130">
        <f t="shared" ref="DA10:DA53" si="51">CZ10/CY10%</f>
        <v>91.509983670136748</v>
      </c>
    </row>
    <row r="11" spans="1:105" ht="27" customHeight="1" x14ac:dyDescent="0.25">
      <c r="A11" s="72" t="s">
        <v>218</v>
      </c>
      <c r="B11" s="74">
        <f t="shared" ref="B11:D48" si="52">F11+J11+N11+R11+V11+Z11+AD11+AH11+AL11+AP11+AT11+AX11+BB11+BF11+BJ11+BN11+BR11+BV11+BZ11+CD11+CH11+CL11+CP11+CT11+CX11</f>
        <v>181406.79999999996</v>
      </c>
      <c r="C11" s="74">
        <f t="shared" si="52"/>
        <v>177821.09999999995</v>
      </c>
      <c r="D11" s="74">
        <f t="shared" si="52"/>
        <v>177561.09455999994</v>
      </c>
      <c r="E11" s="131">
        <f>D11/C11%</f>
        <v>99.853782571359631</v>
      </c>
      <c r="F11" s="132">
        <v>23535.599999999999</v>
      </c>
      <c r="G11" s="132">
        <v>21275.8</v>
      </c>
      <c r="H11" s="132">
        <v>21275.8</v>
      </c>
      <c r="I11" s="74">
        <f>H11/G11%</f>
        <v>100</v>
      </c>
      <c r="J11" s="132">
        <v>1125.5</v>
      </c>
      <c r="K11" s="132">
        <v>923.1</v>
      </c>
      <c r="L11" s="132">
        <v>923.1</v>
      </c>
      <c r="M11" s="74">
        <f>L11/K11%</f>
        <v>100</v>
      </c>
      <c r="N11" s="132">
        <v>81.5</v>
      </c>
      <c r="O11" s="132">
        <v>81.5</v>
      </c>
      <c r="P11" s="132">
        <v>81.5</v>
      </c>
      <c r="Q11" s="74">
        <f>P11/O11%</f>
        <v>100</v>
      </c>
      <c r="R11" s="132">
        <v>147205.1</v>
      </c>
      <c r="S11" s="132">
        <v>147205.1</v>
      </c>
      <c r="T11" s="132">
        <v>147205.1</v>
      </c>
      <c r="U11" s="74">
        <f>T11/S11%</f>
        <v>100</v>
      </c>
      <c r="V11" s="132">
        <v>0</v>
      </c>
      <c r="W11" s="132">
        <v>0</v>
      </c>
      <c r="X11" s="132">
        <v>0</v>
      </c>
      <c r="Y11" s="74"/>
      <c r="Z11" s="132">
        <v>0</v>
      </c>
      <c r="AA11" s="132">
        <v>0</v>
      </c>
      <c r="AB11" s="132">
        <v>0</v>
      </c>
      <c r="AC11" s="74"/>
      <c r="AD11" s="132">
        <v>0</v>
      </c>
      <c r="AE11" s="132">
        <v>0</v>
      </c>
      <c r="AF11" s="132">
        <v>0</v>
      </c>
      <c r="AG11" s="74"/>
      <c r="AH11" s="132">
        <v>0</v>
      </c>
      <c r="AI11" s="132">
        <v>0</v>
      </c>
      <c r="AJ11" s="132">
        <v>0</v>
      </c>
      <c r="AK11" s="74"/>
      <c r="AL11" s="132">
        <v>3464.1</v>
      </c>
      <c r="AM11" s="132">
        <v>3021.5</v>
      </c>
      <c r="AN11" s="132">
        <v>3021.5</v>
      </c>
      <c r="AO11" s="74">
        <f>AN11/AM11%</f>
        <v>100</v>
      </c>
      <c r="AP11" s="132">
        <v>926.3</v>
      </c>
      <c r="AQ11" s="132">
        <v>828.9</v>
      </c>
      <c r="AR11" s="132">
        <v>828.9</v>
      </c>
      <c r="AS11" s="74">
        <f>AR11/AQ11%</f>
        <v>100</v>
      </c>
      <c r="AT11" s="132">
        <v>157.30000000000001</v>
      </c>
      <c r="AU11" s="132">
        <v>157.30000000000001</v>
      </c>
      <c r="AV11" s="132">
        <v>157.30000000000001</v>
      </c>
      <c r="AW11" s="74"/>
      <c r="AX11" s="132">
        <v>228.6</v>
      </c>
      <c r="AY11" s="132">
        <v>228.6</v>
      </c>
      <c r="AZ11" s="132">
        <v>228.6</v>
      </c>
      <c r="BA11" s="74">
        <f>AZ11/AY11%</f>
        <v>100</v>
      </c>
      <c r="BB11" s="132">
        <v>0</v>
      </c>
      <c r="BC11" s="132">
        <v>0</v>
      </c>
      <c r="BD11" s="132">
        <v>0</v>
      </c>
      <c r="BE11" s="74"/>
      <c r="BF11" s="132">
        <v>677.2</v>
      </c>
      <c r="BG11" s="132">
        <v>677.2</v>
      </c>
      <c r="BH11" s="132">
        <v>677.2</v>
      </c>
      <c r="BI11" s="74">
        <f>BH11/BG11%</f>
        <v>100</v>
      </c>
      <c r="BJ11" s="132">
        <v>2199.3000000000002</v>
      </c>
      <c r="BK11" s="132">
        <v>1611.3</v>
      </c>
      <c r="BL11" s="132">
        <v>1525.39456</v>
      </c>
      <c r="BM11" s="74">
        <f>BL11/BK11%</f>
        <v>94.668563271892268</v>
      </c>
      <c r="BN11" s="132">
        <v>221.8</v>
      </c>
      <c r="BO11" s="132">
        <v>221.8</v>
      </c>
      <c r="BP11" s="132">
        <v>221.8</v>
      </c>
      <c r="BQ11" s="74">
        <f>BP11/BO11%</f>
        <v>100</v>
      </c>
      <c r="BR11" s="132">
        <v>209.8</v>
      </c>
      <c r="BS11" s="132">
        <v>209.8</v>
      </c>
      <c r="BT11" s="132">
        <v>209.8</v>
      </c>
      <c r="BU11" s="74">
        <f>BT11/BS11%</f>
        <v>99.999999999999986</v>
      </c>
      <c r="BV11" s="132">
        <v>0</v>
      </c>
      <c r="BW11" s="132">
        <v>0</v>
      </c>
      <c r="BX11" s="132">
        <v>0</v>
      </c>
      <c r="BY11" s="74"/>
      <c r="BZ11" s="132">
        <v>231.9</v>
      </c>
      <c r="CA11" s="132">
        <v>231.9</v>
      </c>
      <c r="CB11" s="132">
        <v>231.9</v>
      </c>
      <c r="CC11" s="74">
        <f>CB11/CA11%</f>
        <v>100</v>
      </c>
      <c r="CD11" s="132">
        <v>220</v>
      </c>
      <c r="CE11" s="132">
        <v>220</v>
      </c>
      <c r="CF11" s="132">
        <v>220</v>
      </c>
      <c r="CG11" s="74">
        <f>CF11/CE11%</f>
        <v>99.999999999999986</v>
      </c>
      <c r="CH11" s="132">
        <v>219.8</v>
      </c>
      <c r="CI11" s="132">
        <v>219.8</v>
      </c>
      <c r="CJ11" s="132">
        <v>219.8</v>
      </c>
      <c r="CK11" s="74">
        <f>CJ11/CI11%</f>
        <v>100.00000000000001</v>
      </c>
      <c r="CL11" s="132">
        <v>171.6</v>
      </c>
      <c r="CM11" s="132">
        <v>171.6</v>
      </c>
      <c r="CN11" s="132">
        <v>0</v>
      </c>
      <c r="CO11" s="74">
        <f>CN11/CM11%</f>
        <v>0</v>
      </c>
      <c r="CP11" s="132">
        <v>2.5</v>
      </c>
      <c r="CQ11" s="132">
        <v>2.5</v>
      </c>
      <c r="CR11" s="132">
        <v>0</v>
      </c>
      <c r="CS11" s="74">
        <f t="shared" si="47"/>
        <v>0</v>
      </c>
      <c r="CT11" s="132">
        <v>528.9</v>
      </c>
      <c r="CU11" s="132">
        <v>528.9</v>
      </c>
      <c r="CV11" s="132">
        <v>528.9</v>
      </c>
      <c r="CW11" s="74">
        <f>CV11/CU11%</f>
        <v>100</v>
      </c>
      <c r="CX11" s="132">
        <v>0</v>
      </c>
      <c r="CY11" s="132">
        <v>4.5</v>
      </c>
      <c r="CZ11" s="132">
        <v>4.5</v>
      </c>
      <c r="DA11" s="74">
        <f>CZ11/CY11%</f>
        <v>100</v>
      </c>
    </row>
    <row r="12" spans="1:105" x14ac:dyDescent="0.25">
      <c r="A12" s="72" t="s">
        <v>219</v>
      </c>
      <c r="B12" s="74">
        <f t="shared" si="52"/>
        <v>172412.90000000002</v>
      </c>
      <c r="C12" s="74">
        <f t="shared" si="52"/>
        <v>176444.40000000005</v>
      </c>
      <c r="D12" s="74">
        <f t="shared" si="52"/>
        <v>176381.97166000004</v>
      </c>
      <c r="E12" s="74">
        <f t="shared" ref="E12:E53" si="53">D12/C12%</f>
        <v>99.964618690080272</v>
      </c>
      <c r="F12" s="132">
        <v>24941.599999999999</v>
      </c>
      <c r="G12" s="132">
        <v>26041.9</v>
      </c>
      <c r="H12" s="132">
        <v>26041.9</v>
      </c>
      <c r="I12" s="74">
        <f t="shared" ref="I12:I53" si="54">H12/G12%</f>
        <v>99.999999999999986</v>
      </c>
      <c r="J12" s="132">
        <v>1225.3</v>
      </c>
      <c r="K12" s="132">
        <v>1712.8</v>
      </c>
      <c r="L12" s="132">
        <v>1712.8</v>
      </c>
      <c r="M12" s="74">
        <f t="shared" ref="M12:M53" si="55">L12/K12%</f>
        <v>100</v>
      </c>
      <c r="N12" s="132">
        <v>113.2</v>
      </c>
      <c r="O12" s="132">
        <v>126.5</v>
      </c>
      <c r="P12" s="132">
        <v>126.5</v>
      </c>
      <c r="Q12" s="74">
        <f t="shared" ref="Q12:Q53" si="56">P12/O12%</f>
        <v>100.00000000000001</v>
      </c>
      <c r="R12" s="132">
        <v>133022.79999999999</v>
      </c>
      <c r="S12" s="132">
        <v>136123.70000000001</v>
      </c>
      <c r="T12" s="132">
        <v>136123.70000000001</v>
      </c>
      <c r="U12" s="74">
        <f t="shared" ref="U12:U53" si="57">T12/S12%</f>
        <v>100</v>
      </c>
      <c r="V12" s="132">
        <v>0</v>
      </c>
      <c r="W12" s="132">
        <v>0</v>
      </c>
      <c r="X12" s="132">
        <v>0</v>
      </c>
      <c r="Y12" s="74"/>
      <c r="Z12" s="132">
        <v>0</v>
      </c>
      <c r="AA12" s="132">
        <v>0</v>
      </c>
      <c r="AB12" s="132">
        <v>0</v>
      </c>
      <c r="AC12" s="74"/>
      <c r="AD12" s="132">
        <v>0</v>
      </c>
      <c r="AE12" s="132">
        <v>0</v>
      </c>
      <c r="AF12" s="132">
        <v>0</v>
      </c>
      <c r="AG12" s="74"/>
      <c r="AH12" s="132">
        <v>0</v>
      </c>
      <c r="AI12" s="132">
        <v>0</v>
      </c>
      <c r="AJ12" s="132">
        <v>0</v>
      </c>
      <c r="AK12" s="74"/>
      <c r="AL12" s="132">
        <v>3630</v>
      </c>
      <c r="AM12" s="132">
        <v>3630</v>
      </c>
      <c r="AN12" s="132">
        <v>3630</v>
      </c>
      <c r="AO12" s="74">
        <f t="shared" ref="AO12:AO53" si="58">AN12/AM12%</f>
        <v>100.00000000000001</v>
      </c>
      <c r="AP12" s="132">
        <v>1013.6</v>
      </c>
      <c r="AQ12" s="132">
        <v>1013.6</v>
      </c>
      <c r="AR12" s="132">
        <v>1013.6</v>
      </c>
      <c r="AS12" s="74">
        <f t="shared" ref="AS12:AS53" si="59">AR12/AQ12%</f>
        <v>99.999999999999986</v>
      </c>
      <c r="AT12" s="132">
        <v>138.80000000000001</v>
      </c>
      <c r="AU12" s="132">
        <v>138.80000000000001</v>
      </c>
      <c r="AV12" s="132">
        <v>138.80000000000001</v>
      </c>
      <c r="AW12" s="74"/>
      <c r="AX12" s="132">
        <v>203.8</v>
      </c>
      <c r="AY12" s="132">
        <v>203.8</v>
      </c>
      <c r="AZ12" s="132">
        <v>203.8</v>
      </c>
      <c r="BA12" s="74">
        <f t="shared" ref="BA12:BA53" si="60">AZ12/AY12%</f>
        <v>100</v>
      </c>
      <c r="BB12" s="132">
        <v>0</v>
      </c>
      <c r="BC12" s="132">
        <v>0</v>
      </c>
      <c r="BD12" s="132">
        <v>0</v>
      </c>
      <c r="BE12" s="74"/>
      <c r="BF12" s="132">
        <v>979.6</v>
      </c>
      <c r="BG12" s="132">
        <v>979.6</v>
      </c>
      <c r="BH12" s="132">
        <v>979.6</v>
      </c>
      <c r="BI12" s="74">
        <f t="shared" ref="BI12:BI48" si="61">BH12/BG12%</f>
        <v>100.00000000000001</v>
      </c>
      <c r="BJ12" s="132">
        <v>4795.5</v>
      </c>
      <c r="BK12" s="132">
        <v>4125.5</v>
      </c>
      <c r="BL12" s="132">
        <v>4108.5326599999999</v>
      </c>
      <c r="BM12" s="74">
        <f t="shared" ref="BM12:BM53" si="62">BL12/BK12%</f>
        <v>99.588720397527567</v>
      </c>
      <c r="BN12" s="132">
        <v>197</v>
      </c>
      <c r="BO12" s="132">
        <v>197</v>
      </c>
      <c r="BP12" s="132">
        <v>197</v>
      </c>
      <c r="BQ12" s="74">
        <f t="shared" ref="BQ12:BQ53" si="63">BP12/BO12%</f>
        <v>100</v>
      </c>
      <c r="BR12" s="132">
        <v>370.1</v>
      </c>
      <c r="BS12" s="132">
        <v>370.1</v>
      </c>
      <c r="BT12" s="132">
        <v>370.1</v>
      </c>
      <c r="BU12" s="74">
        <f t="shared" ref="BU12:BU53" si="64">BT12/BS12%</f>
        <v>100</v>
      </c>
      <c r="BV12" s="132">
        <v>13.1</v>
      </c>
      <c r="BW12" s="132">
        <v>4.7</v>
      </c>
      <c r="BX12" s="132">
        <v>4.4390000000000001</v>
      </c>
      <c r="BY12" s="74">
        <f>BX12/BW12%</f>
        <v>94.446808510638306</v>
      </c>
      <c r="BZ12" s="132">
        <v>207.1</v>
      </c>
      <c r="CA12" s="132">
        <v>207.1</v>
      </c>
      <c r="CB12" s="132">
        <v>207.1</v>
      </c>
      <c r="CC12" s="74">
        <f t="shared" ref="CC12:CC53" si="65">CB12/CA12%</f>
        <v>100.00000000000001</v>
      </c>
      <c r="CD12" s="132">
        <v>195.2</v>
      </c>
      <c r="CE12" s="132">
        <v>195.2</v>
      </c>
      <c r="CF12" s="132">
        <v>195.2</v>
      </c>
      <c r="CG12" s="74">
        <f t="shared" ref="CG12:CG53" si="66">CF12/CE12%</f>
        <v>100</v>
      </c>
      <c r="CH12" s="132">
        <v>195</v>
      </c>
      <c r="CI12" s="132">
        <v>195</v>
      </c>
      <c r="CJ12" s="132">
        <v>195</v>
      </c>
      <c r="CK12" s="74">
        <f t="shared" ref="CK12:CK53" si="67">CJ12/CI12%</f>
        <v>100</v>
      </c>
      <c r="CL12" s="132">
        <v>44.6</v>
      </c>
      <c r="CM12" s="132">
        <v>44.6</v>
      </c>
      <c r="CN12" s="132">
        <v>0</v>
      </c>
      <c r="CO12" s="74">
        <f t="shared" ref="CO12:CO53" si="68">CN12/CM12%</f>
        <v>0</v>
      </c>
      <c r="CP12" s="132">
        <v>0.6</v>
      </c>
      <c r="CQ12" s="132">
        <v>0.6</v>
      </c>
      <c r="CR12" s="132">
        <v>0</v>
      </c>
      <c r="CS12" s="74">
        <f t="shared" si="47"/>
        <v>0</v>
      </c>
      <c r="CT12" s="132">
        <v>1126</v>
      </c>
      <c r="CU12" s="132">
        <v>1126</v>
      </c>
      <c r="CV12" s="132">
        <v>1126</v>
      </c>
      <c r="CW12" s="74">
        <f t="shared" ref="CW12:CW49" si="69">CV12/CU12%</f>
        <v>100</v>
      </c>
      <c r="CX12" s="132">
        <v>0</v>
      </c>
      <c r="CY12" s="132">
        <v>7.9</v>
      </c>
      <c r="CZ12" s="132">
        <v>7.9</v>
      </c>
      <c r="DA12" s="74">
        <f t="shared" si="51"/>
        <v>100</v>
      </c>
    </row>
    <row r="13" spans="1:105" x14ac:dyDescent="0.25">
      <c r="A13" s="72" t="s">
        <v>220</v>
      </c>
      <c r="B13" s="74">
        <f t="shared" si="52"/>
        <v>277274.80000000005</v>
      </c>
      <c r="C13" s="74">
        <f t="shared" si="52"/>
        <v>285820.00000000006</v>
      </c>
      <c r="D13" s="74">
        <f t="shared" si="52"/>
        <v>285628.12462999998</v>
      </c>
      <c r="E13" s="74">
        <f t="shared" si="53"/>
        <v>99.932868459170066</v>
      </c>
      <c r="F13" s="132">
        <v>29124.799999999999</v>
      </c>
      <c r="G13" s="132">
        <v>29124.799999999999</v>
      </c>
      <c r="H13" s="132">
        <v>29124.799999999999</v>
      </c>
      <c r="I13" s="74">
        <f t="shared" si="54"/>
        <v>100</v>
      </c>
      <c r="J13" s="132">
        <v>2847.9</v>
      </c>
      <c r="K13" s="132">
        <v>4397.2</v>
      </c>
      <c r="L13" s="132">
        <v>4397.2</v>
      </c>
      <c r="M13" s="74">
        <f t="shared" si="55"/>
        <v>99.999999999999986</v>
      </c>
      <c r="N13" s="132">
        <v>215.3</v>
      </c>
      <c r="O13" s="132">
        <v>252.4</v>
      </c>
      <c r="P13" s="132">
        <v>252.4</v>
      </c>
      <c r="Q13" s="74">
        <f t="shared" si="56"/>
        <v>100</v>
      </c>
      <c r="R13" s="132">
        <v>227912.9</v>
      </c>
      <c r="S13" s="132">
        <v>235264.1</v>
      </c>
      <c r="T13" s="132">
        <v>235264.1</v>
      </c>
      <c r="U13" s="74">
        <f t="shared" si="57"/>
        <v>100</v>
      </c>
      <c r="V13" s="132">
        <v>0</v>
      </c>
      <c r="W13" s="132">
        <v>0</v>
      </c>
      <c r="X13" s="132">
        <v>0</v>
      </c>
      <c r="Y13" s="74"/>
      <c r="Z13" s="132">
        <v>0</v>
      </c>
      <c r="AA13" s="132">
        <v>0</v>
      </c>
      <c r="AB13" s="132">
        <v>0</v>
      </c>
      <c r="AC13" s="74"/>
      <c r="AD13" s="132">
        <v>0</v>
      </c>
      <c r="AE13" s="132">
        <v>0</v>
      </c>
      <c r="AF13" s="132">
        <v>0</v>
      </c>
      <c r="AG13" s="74"/>
      <c r="AH13" s="132">
        <v>0</v>
      </c>
      <c r="AI13" s="132">
        <v>0</v>
      </c>
      <c r="AJ13" s="132">
        <v>0</v>
      </c>
      <c r="AK13" s="74"/>
      <c r="AL13" s="132">
        <v>5096.8</v>
      </c>
      <c r="AM13" s="132">
        <v>5740.7</v>
      </c>
      <c r="AN13" s="132">
        <v>5740.7</v>
      </c>
      <c r="AO13" s="74">
        <f t="shared" si="58"/>
        <v>100</v>
      </c>
      <c r="AP13" s="132">
        <v>983.4</v>
      </c>
      <c r="AQ13" s="132">
        <v>932.7</v>
      </c>
      <c r="AR13" s="132">
        <v>932.7</v>
      </c>
      <c r="AS13" s="74">
        <f t="shared" si="59"/>
        <v>100</v>
      </c>
      <c r="AT13" s="132">
        <v>185</v>
      </c>
      <c r="AU13" s="132">
        <v>195.5</v>
      </c>
      <c r="AV13" s="132">
        <v>195.5</v>
      </c>
      <c r="AW13" s="74"/>
      <c r="AX13" s="132">
        <v>382.1</v>
      </c>
      <c r="AY13" s="132">
        <v>382.1</v>
      </c>
      <c r="AZ13" s="132">
        <v>382.1</v>
      </c>
      <c r="BA13" s="74">
        <f t="shared" si="60"/>
        <v>100</v>
      </c>
      <c r="BB13" s="132">
        <v>0</v>
      </c>
      <c r="BC13" s="132">
        <v>0</v>
      </c>
      <c r="BD13" s="132">
        <v>0</v>
      </c>
      <c r="BE13" s="74"/>
      <c r="BF13" s="132">
        <v>1740.5</v>
      </c>
      <c r="BG13" s="132">
        <v>1740.5</v>
      </c>
      <c r="BH13" s="132">
        <v>1740.5</v>
      </c>
      <c r="BI13" s="74">
        <f t="shared" si="61"/>
        <v>100</v>
      </c>
      <c r="BJ13" s="132">
        <v>6272.4</v>
      </c>
      <c r="BK13" s="132">
        <v>5272.4</v>
      </c>
      <c r="BL13" s="132">
        <v>5198.1246300000003</v>
      </c>
      <c r="BM13" s="74">
        <f t="shared" si="62"/>
        <v>98.591241749487907</v>
      </c>
      <c r="BN13" s="132">
        <v>197</v>
      </c>
      <c r="BO13" s="132">
        <v>197</v>
      </c>
      <c r="BP13" s="132">
        <v>197</v>
      </c>
      <c r="BQ13" s="74">
        <f t="shared" si="63"/>
        <v>100</v>
      </c>
      <c r="BR13" s="132">
        <v>555.1</v>
      </c>
      <c r="BS13" s="132">
        <v>555.1</v>
      </c>
      <c r="BT13" s="132">
        <v>555.1</v>
      </c>
      <c r="BU13" s="74">
        <f t="shared" si="64"/>
        <v>100</v>
      </c>
      <c r="BV13" s="132">
        <v>8.6</v>
      </c>
      <c r="BW13" s="132">
        <v>0</v>
      </c>
      <c r="BX13" s="132">
        <v>0</v>
      </c>
      <c r="BY13" s="74"/>
      <c r="BZ13" s="132">
        <v>414.3</v>
      </c>
      <c r="CA13" s="132">
        <v>414.3</v>
      </c>
      <c r="CB13" s="132">
        <v>414.3</v>
      </c>
      <c r="CC13" s="74">
        <f t="shared" si="65"/>
        <v>100.00000000000001</v>
      </c>
      <c r="CD13" s="132">
        <v>195.2</v>
      </c>
      <c r="CE13" s="132">
        <v>195.2</v>
      </c>
      <c r="CF13" s="132">
        <v>195.2</v>
      </c>
      <c r="CG13" s="74">
        <f t="shared" si="66"/>
        <v>100</v>
      </c>
      <c r="CH13" s="132">
        <v>195</v>
      </c>
      <c r="CI13" s="132">
        <v>195</v>
      </c>
      <c r="CJ13" s="132">
        <v>195</v>
      </c>
      <c r="CK13" s="74">
        <f t="shared" si="67"/>
        <v>100</v>
      </c>
      <c r="CL13" s="132">
        <v>115.9</v>
      </c>
      <c r="CM13" s="132">
        <v>115.9</v>
      </c>
      <c r="CN13" s="132">
        <v>0</v>
      </c>
      <c r="CO13" s="74">
        <f t="shared" si="68"/>
        <v>0</v>
      </c>
      <c r="CP13" s="132">
        <v>1.7</v>
      </c>
      <c r="CQ13" s="132">
        <v>1.7</v>
      </c>
      <c r="CR13" s="132">
        <v>0</v>
      </c>
      <c r="CS13" s="74">
        <f t="shared" si="47"/>
        <v>0</v>
      </c>
      <c r="CT13" s="132">
        <v>830.9</v>
      </c>
      <c r="CU13" s="132">
        <v>830.9</v>
      </c>
      <c r="CV13" s="132">
        <v>830.9</v>
      </c>
      <c r="CW13" s="74">
        <f t="shared" si="69"/>
        <v>100</v>
      </c>
      <c r="CX13" s="132">
        <v>0</v>
      </c>
      <c r="CY13" s="132">
        <v>12.5</v>
      </c>
      <c r="CZ13" s="132">
        <v>12.5</v>
      </c>
      <c r="DA13" s="74">
        <f t="shared" si="51"/>
        <v>100</v>
      </c>
    </row>
    <row r="14" spans="1:105" ht="31.5" x14ac:dyDescent="0.25">
      <c r="A14" s="72" t="s">
        <v>221</v>
      </c>
      <c r="B14" s="74">
        <f t="shared" si="52"/>
        <v>246183.79999999993</v>
      </c>
      <c r="C14" s="74">
        <f t="shared" si="52"/>
        <v>249352.84153999996</v>
      </c>
      <c r="D14" s="74">
        <f t="shared" si="52"/>
        <v>249207.88832999996</v>
      </c>
      <c r="E14" s="74">
        <f t="shared" si="53"/>
        <v>99.941868234143726</v>
      </c>
      <c r="F14" s="132">
        <v>56020.6</v>
      </c>
      <c r="G14" s="132">
        <v>56020.6</v>
      </c>
      <c r="H14" s="132">
        <v>56020.6</v>
      </c>
      <c r="I14" s="74">
        <f t="shared" si="54"/>
        <v>100</v>
      </c>
      <c r="J14" s="132">
        <v>2584.6999999999998</v>
      </c>
      <c r="K14" s="132">
        <v>4548.8999999999996</v>
      </c>
      <c r="L14" s="132">
        <v>4548.8999999999996</v>
      </c>
      <c r="M14" s="74">
        <f t="shared" si="55"/>
        <v>100</v>
      </c>
      <c r="N14" s="132">
        <v>167</v>
      </c>
      <c r="O14" s="132">
        <v>187.8</v>
      </c>
      <c r="P14" s="132">
        <v>187.8</v>
      </c>
      <c r="Q14" s="74">
        <f t="shared" si="56"/>
        <v>100</v>
      </c>
      <c r="R14" s="132">
        <v>168993.9</v>
      </c>
      <c r="S14" s="132">
        <v>168993.9</v>
      </c>
      <c r="T14" s="132">
        <v>168993.9</v>
      </c>
      <c r="U14" s="74">
        <f t="shared" si="57"/>
        <v>100</v>
      </c>
      <c r="V14" s="132">
        <v>0</v>
      </c>
      <c r="W14" s="132">
        <v>0</v>
      </c>
      <c r="X14" s="132">
        <v>0</v>
      </c>
      <c r="Y14" s="74"/>
      <c r="Z14" s="132">
        <v>0</v>
      </c>
      <c r="AA14" s="132">
        <v>0</v>
      </c>
      <c r="AB14" s="132">
        <v>0</v>
      </c>
      <c r="AC14" s="74"/>
      <c r="AD14" s="132">
        <v>0</v>
      </c>
      <c r="AE14" s="132">
        <v>0</v>
      </c>
      <c r="AF14" s="132">
        <v>0</v>
      </c>
      <c r="AG14" s="74"/>
      <c r="AH14" s="132">
        <v>0</v>
      </c>
      <c r="AI14" s="132">
        <v>0</v>
      </c>
      <c r="AJ14" s="132">
        <v>0</v>
      </c>
      <c r="AK14" s="74"/>
      <c r="AL14" s="132">
        <v>5781.9</v>
      </c>
      <c r="AM14" s="132">
        <v>5781.9</v>
      </c>
      <c r="AN14" s="132">
        <v>5781.9</v>
      </c>
      <c r="AO14" s="74">
        <f t="shared" si="58"/>
        <v>100</v>
      </c>
      <c r="AP14" s="132">
        <v>1808.3</v>
      </c>
      <c r="AQ14" s="132">
        <v>1808.3</v>
      </c>
      <c r="AR14" s="132">
        <v>1808.3</v>
      </c>
      <c r="AS14" s="74">
        <f t="shared" si="59"/>
        <v>100</v>
      </c>
      <c r="AT14" s="132">
        <v>138.80000000000001</v>
      </c>
      <c r="AU14" s="132">
        <v>138.80000000000001</v>
      </c>
      <c r="AV14" s="132">
        <v>138.80000000000001</v>
      </c>
      <c r="AW14" s="74"/>
      <c r="AX14" s="132">
        <v>203.8</v>
      </c>
      <c r="AY14" s="132">
        <v>203.8</v>
      </c>
      <c r="AZ14" s="132">
        <v>203.8</v>
      </c>
      <c r="BA14" s="74">
        <f t="shared" si="60"/>
        <v>100</v>
      </c>
      <c r="BB14" s="132">
        <v>0</v>
      </c>
      <c r="BC14" s="132">
        <v>0</v>
      </c>
      <c r="BD14" s="132">
        <v>0</v>
      </c>
      <c r="BE14" s="74"/>
      <c r="BF14" s="132">
        <v>1246.3</v>
      </c>
      <c r="BG14" s="132">
        <v>1246.3</v>
      </c>
      <c r="BH14" s="132">
        <v>1246.3</v>
      </c>
      <c r="BI14" s="74">
        <f t="shared" si="61"/>
        <v>100</v>
      </c>
      <c r="BJ14" s="132">
        <v>6371.3</v>
      </c>
      <c r="BK14" s="132">
        <v>7545.9415399999998</v>
      </c>
      <c r="BL14" s="132">
        <v>7446.18833</v>
      </c>
      <c r="BM14" s="74">
        <f t="shared" si="62"/>
        <v>98.678054826276863</v>
      </c>
      <c r="BN14" s="132">
        <v>197</v>
      </c>
      <c r="BO14" s="132">
        <v>197</v>
      </c>
      <c r="BP14" s="132">
        <v>197</v>
      </c>
      <c r="BQ14" s="74">
        <f t="shared" si="63"/>
        <v>100</v>
      </c>
      <c r="BR14" s="132">
        <v>370.1</v>
      </c>
      <c r="BS14" s="132">
        <v>370.1</v>
      </c>
      <c r="BT14" s="132">
        <v>370.1</v>
      </c>
      <c r="BU14" s="74">
        <f t="shared" si="64"/>
        <v>100</v>
      </c>
      <c r="BV14" s="132">
        <v>0</v>
      </c>
      <c r="BW14" s="132">
        <v>0</v>
      </c>
      <c r="BX14" s="132">
        <v>0</v>
      </c>
      <c r="BY14" s="74"/>
      <c r="BZ14" s="132">
        <v>621.29999999999995</v>
      </c>
      <c r="CA14" s="132">
        <v>621.29999999999995</v>
      </c>
      <c r="CB14" s="132">
        <v>621.29999999999995</v>
      </c>
      <c r="CC14" s="74">
        <f t="shared" si="65"/>
        <v>100</v>
      </c>
      <c r="CD14" s="132">
        <v>195.2</v>
      </c>
      <c r="CE14" s="132">
        <v>195.2</v>
      </c>
      <c r="CF14" s="132">
        <v>195.2</v>
      </c>
      <c r="CG14" s="74">
        <f t="shared" si="66"/>
        <v>100</v>
      </c>
      <c r="CH14" s="132">
        <v>195</v>
      </c>
      <c r="CI14" s="132">
        <v>195</v>
      </c>
      <c r="CJ14" s="132">
        <v>195</v>
      </c>
      <c r="CK14" s="74">
        <f t="shared" si="67"/>
        <v>100</v>
      </c>
      <c r="CL14" s="132">
        <v>44.6</v>
      </c>
      <c r="CM14" s="132">
        <v>44.6</v>
      </c>
      <c r="CN14" s="132">
        <v>0</v>
      </c>
      <c r="CO14" s="74">
        <f t="shared" si="68"/>
        <v>0</v>
      </c>
      <c r="CP14" s="132">
        <v>0.6</v>
      </c>
      <c r="CQ14" s="132">
        <v>0.6</v>
      </c>
      <c r="CR14" s="132">
        <v>0</v>
      </c>
      <c r="CS14" s="74">
        <f t="shared" si="47"/>
        <v>0</v>
      </c>
      <c r="CT14" s="132">
        <v>1243.4000000000001</v>
      </c>
      <c r="CU14" s="132">
        <v>1243.4000000000001</v>
      </c>
      <c r="CV14" s="132">
        <v>1243.4000000000001</v>
      </c>
      <c r="CW14" s="74">
        <f t="shared" si="69"/>
        <v>100</v>
      </c>
      <c r="CX14" s="132">
        <v>0</v>
      </c>
      <c r="CY14" s="132">
        <v>9.4</v>
      </c>
      <c r="CZ14" s="132">
        <v>9.4</v>
      </c>
      <c r="DA14" s="74">
        <f t="shared" si="51"/>
        <v>100</v>
      </c>
    </row>
    <row r="15" spans="1:105" x14ac:dyDescent="0.25">
      <c r="A15" s="72" t="s">
        <v>222</v>
      </c>
      <c r="B15" s="74">
        <f t="shared" si="52"/>
        <v>1337052.9000000001</v>
      </c>
      <c r="C15" s="74">
        <f t="shared" si="52"/>
        <v>1363679.8</v>
      </c>
      <c r="D15" s="74">
        <f t="shared" si="52"/>
        <v>1363356.3081900002</v>
      </c>
      <c r="E15" s="74">
        <f t="shared" si="53"/>
        <v>99.976278022890725</v>
      </c>
      <c r="F15" s="132">
        <v>396735.6</v>
      </c>
      <c r="G15" s="132">
        <v>426547.20000000001</v>
      </c>
      <c r="H15" s="132">
        <v>426546.74866000004</v>
      </c>
      <c r="I15" s="74">
        <f t="shared" si="54"/>
        <v>99.999894187560031</v>
      </c>
      <c r="J15" s="132">
        <v>34764</v>
      </c>
      <c r="K15" s="132">
        <v>47574.9</v>
      </c>
      <c r="L15" s="132">
        <v>47574.9</v>
      </c>
      <c r="M15" s="74">
        <f t="shared" si="55"/>
        <v>100</v>
      </c>
      <c r="N15" s="132">
        <v>1489.9</v>
      </c>
      <c r="O15" s="132">
        <v>1797.3</v>
      </c>
      <c r="P15" s="132">
        <v>1794.0499</v>
      </c>
      <c r="Q15" s="74">
        <f t="shared" si="56"/>
        <v>99.81916764034942</v>
      </c>
      <c r="R15" s="132">
        <v>733130</v>
      </c>
      <c r="S15" s="132">
        <v>742410</v>
      </c>
      <c r="T15" s="132">
        <v>742409.83386999997</v>
      </c>
      <c r="U15" s="74">
        <f t="shared" si="57"/>
        <v>99.999977622876841</v>
      </c>
      <c r="V15" s="132">
        <v>0</v>
      </c>
      <c r="W15" s="132">
        <v>0</v>
      </c>
      <c r="X15" s="132">
        <v>0</v>
      </c>
      <c r="Y15" s="74"/>
      <c r="Z15" s="132">
        <v>0</v>
      </c>
      <c r="AA15" s="132">
        <v>0</v>
      </c>
      <c r="AB15" s="132">
        <v>0</v>
      </c>
      <c r="AC15" s="74"/>
      <c r="AD15" s="132">
        <v>0</v>
      </c>
      <c r="AE15" s="132">
        <v>0</v>
      </c>
      <c r="AF15" s="132">
        <v>0</v>
      </c>
      <c r="AG15" s="74"/>
      <c r="AH15" s="132">
        <v>0</v>
      </c>
      <c r="AI15" s="132">
        <v>0</v>
      </c>
      <c r="AJ15" s="132">
        <v>0</v>
      </c>
      <c r="AK15" s="74"/>
      <c r="AL15" s="132">
        <v>19956.8</v>
      </c>
      <c r="AM15" s="132">
        <v>17172.599999999999</v>
      </c>
      <c r="AN15" s="132">
        <v>17156.596420000002</v>
      </c>
      <c r="AO15" s="74">
        <f t="shared" si="58"/>
        <v>99.906807472368783</v>
      </c>
      <c r="AP15" s="132">
        <v>7049.6</v>
      </c>
      <c r="AQ15" s="132">
        <v>7392.8</v>
      </c>
      <c r="AR15" s="132">
        <v>7392.8</v>
      </c>
      <c r="AS15" s="74">
        <f t="shared" si="59"/>
        <v>100</v>
      </c>
      <c r="AT15" s="132">
        <v>1541.1</v>
      </c>
      <c r="AU15" s="132">
        <v>1753.7</v>
      </c>
      <c r="AV15" s="132">
        <v>1749.2495800000002</v>
      </c>
      <c r="AW15" s="74"/>
      <c r="AX15" s="132">
        <v>899.9</v>
      </c>
      <c r="AY15" s="132">
        <v>899.9</v>
      </c>
      <c r="AZ15" s="132">
        <v>897.27467999999999</v>
      </c>
      <c r="BA15" s="74">
        <f t="shared" si="60"/>
        <v>99.708265362818082</v>
      </c>
      <c r="BB15" s="132">
        <v>1292.8</v>
      </c>
      <c r="BC15" s="132">
        <v>1292.8</v>
      </c>
      <c r="BD15" s="132">
        <v>1285.02873</v>
      </c>
      <c r="BE15" s="74">
        <f>BD15/BC15%</f>
        <v>99.398880724009913</v>
      </c>
      <c r="BF15" s="132">
        <v>9089.9</v>
      </c>
      <c r="BG15" s="132">
        <v>9059.9</v>
      </c>
      <c r="BH15" s="132">
        <v>9059.9</v>
      </c>
      <c r="BI15" s="74">
        <f t="shared" si="61"/>
        <v>100.00000000000001</v>
      </c>
      <c r="BJ15" s="132">
        <v>119268.6</v>
      </c>
      <c r="BK15" s="132">
        <v>95918.6</v>
      </c>
      <c r="BL15" s="132">
        <v>95877.31859000001</v>
      </c>
      <c r="BM15" s="74">
        <f t="shared" si="62"/>
        <v>99.956962038645273</v>
      </c>
      <c r="BN15" s="132">
        <v>5387.8</v>
      </c>
      <c r="BO15" s="132">
        <v>5387.8</v>
      </c>
      <c r="BP15" s="132">
        <v>5387.8</v>
      </c>
      <c r="BQ15" s="74">
        <f t="shared" si="63"/>
        <v>100</v>
      </c>
      <c r="BR15" s="132">
        <v>3826.1</v>
      </c>
      <c r="BS15" s="132">
        <v>3826.1</v>
      </c>
      <c r="BT15" s="132">
        <v>3798.8402500000002</v>
      </c>
      <c r="BU15" s="74">
        <f t="shared" si="64"/>
        <v>99.287531690232896</v>
      </c>
      <c r="BV15" s="132">
        <v>158.69999999999999</v>
      </c>
      <c r="BW15" s="132">
        <v>118.1</v>
      </c>
      <c r="BX15" s="132">
        <v>116.85355</v>
      </c>
      <c r="BY15" s="74">
        <f>BX15/BW15%</f>
        <v>98.944580863674844</v>
      </c>
      <c r="BZ15" s="132">
        <v>703.9</v>
      </c>
      <c r="CA15" s="132">
        <v>703.9</v>
      </c>
      <c r="CB15" s="132">
        <v>699.86505</v>
      </c>
      <c r="CC15" s="74">
        <f t="shared" si="65"/>
        <v>99.426772268788184</v>
      </c>
      <c r="CD15" s="132">
        <v>668.3</v>
      </c>
      <c r="CE15" s="132">
        <v>668.3</v>
      </c>
      <c r="CF15" s="132">
        <v>667.79250000000002</v>
      </c>
      <c r="CG15" s="74">
        <f t="shared" si="66"/>
        <v>99.924061050426459</v>
      </c>
      <c r="CH15" s="132">
        <v>445.1</v>
      </c>
      <c r="CI15" s="132">
        <v>445.1</v>
      </c>
      <c r="CJ15" s="132">
        <v>445.1</v>
      </c>
      <c r="CK15" s="74">
        <f t="shared" si="67"/>
        <v>100</v>
      </c>
      <c r="CL15" s="132">
        <v>180.4</v>
      </c>
      <c r="CM15" s="132">
        <v>180.4</v>
      </c>
      <c r="CN15" s="132">
        <v>0</v>
      </c>
      <c r="CO15" s="74">
        <f t="shared" si="68"/>
        <v>0</v>
      </c>
      <c r="CP15" s="132">
        <v>2.7</v>
      </c>
      <c r="CQ15" s="132">
        <v>2.7</v>
      </c>
      <c r="CR15" s="132">
        <v>0</v>
      </c>
      <c r="CS15" s="74">
        <f t="shared" si="47"/>
        <v>0</v>
      </c>
      <c r="CT15" s="132">
        <v>461.7</v>
      </c>
      <c r="CU15" s="132">
        <v>461.7</v>
      </c>
      <c r="CV15" s="132">
        <v>461.7</v>
      </c>
      <c r="CW15" s="74">
        <f t="shared" si="69"/>
        <v>100</v>
      </c>
      <c r="CX15" s="132">
        <v>0</v>
      </c>
      <c r="CY15" s="132">
        <v>66</v>
      </c>
      <c r="CZ15" s="132">
        <v>34.656410000000001</v>
      </c>
      <c r="DA15" s="74">
        <f t="shared" si="51"/>
        <v>52.509712121212118</v>
      </c>
    </row>
    <row r="16" spans="1:105" x14ac:dyDescent="0.25">
      <c r="A16" s="72" t="s">
        <v>223</v>
      </c>
      <c r="B16" s="74">
        <f t="shared" si="52"/>
        <v>707385.49999999977</v>
      </c>
      <c r="C16" s="74">
        <f t="shared" si="52"/>
        <v>711858.59999999986</v>
      </c>
      <c r="D16" s="74">
        <f t="shared" si="52"/>
        <v>708557.96199999994</v>
      </c>
      <c r="E16" s="74">
        <f t="shared" si="53"/>
        <v>99.536335165438771</v>
      </c>
      <c r="F16" s="132">
        <v>180343.9</v>
      </c>
      <c r="G16" s="132">
        <v>180343.9</v>
      </c>
      <c r="H16" s="132">
        <v>180343.9</v>
      </c>
      <c r="I16" s="74">
        <f t="shared" si="54"/>
        <v>100</v>
      </c>
      <c r="J16" s="132">
        <v>7643.5</v>
      </c>
      <c r="K16" s="132">
        <v>7143.3</v>
      </c>
      <c r="L16" s="132">
        <v>7143.20309</v>
      </c>
      <c r="M16" s="74">
        <f t="shared" si="55"/>
        <v>99.998643344112651</v>
      </c>
      <c r="N16" s="132">
        <v>473.8</v>
      </c>
      <c r="O16" s="132">
        <v>473.8</v>
      </c>
      <c r="P16" s="132">
        <v>473.8</v>
      </c>
      <c r="Q16" s="74">
        <f t="shared" si="56"/>
        <v>100</v>
      </c>
      <c r="R16" s="132">
        <v>436034.1</v>
      </c>
      <c r="S16" s="132">
        <v>441895</v>
      </c>
      <c r="T16" s="132">
        <v>441895</v>
      </c>
      <c r="U16" s="74">
        <f t="shared" si="57"/>
        <v>100</v>
      </c>
      <c r="V16" s="132">
        <v>0</v>
      </c>
      <c r="W16" s="132">
        <v>0</v>
      </c>
      <c r="X16" s="132">
        <v>0</v>
      </c>
      <c r="Y16" s="74"/>
      <c r="Z16" s="132">
        <v>0</v>
      </c>
      <c r="AA16" s="132">
        <v>0</v>
      </c>
      <c r="AB16" s="132">
        <v>0</v>
      </c>
      <c r="AC16" s="74"/>
      <c r="AD16" s="132">
        <v>0</v>
      </c>
      <c r="AE16" s="132">
        <v>0</v>
      </c>
      <c r="AF16" s="132">
        <v>0</v>
      </c>
      <c r="AG16" s="74"/>
      <c r="AH16" s="132">
        <v>0</v>
      </c>
      <c r="AI16" s="132">
        <v>0</v>
      </c>
      <c r="AJ16" s="132">
        <v>0</v>
      </c>
      <c r="AK16" s="74"/>
      <c r="AL16" s="132">
        <v>13569.7</v>
      </c>
      <c r="AM16" s="132">
        <v>12945.7</v>
      </c>
      <c r="AN16" s="132">
        <v>11989.58166</v>
      </c>
      <c r="AO16" s="74">
        <f t="shared" si="58"/>
        <v>92.614394432128051</v>
      </c>
      <c r="AP16" s="132">
        <v>5837.3</v>
      </c>
      <c r="AQ16" s="132">
        <v>5837.3</v>
      </c>
      <c r="AR16" s="132">
        <v>4005.49802</v>
      </c>
      <c r="AS16" s="74">
        <f t="shared" si="59"/>
        <v>68.619019409658563</v>
      </c>
      <c r="AT16" s="132">
        <v>661</v>
      </c>
      <c r="AU16" s="132">
        <v>661</v>
      </c>
      <c r="AV16" s="132">
        <v>661</v>
      </c>
      <c r="AW16" s="74"/>
      <c r="AX16" s="132">
        <v>608.9</v>
      </c>
      <c r="AY16" s="132">
        <v>608.9</v>
      </c>
      <c r="AZ16" s="132">
        <v>608.9</v>
      </c>
      <c r="BA16" s="74">
        <f t="shared" si="60"/>
        <v>100</v>
      </c>
      <c r="BB16" s="132">
        <v>1237.7</v>
      </c>
      <c r="BC16" s="132">
        <v>1237.7</v>
      </c>
      <c r="BD16" s="132">
        <v>1130.8387600000001</v>
      </c>
      <c r="BE16" s="74">
        <f>BD16/BC16%</f>
        <v>91.366143653550949</v>
      </c>
      <c r="BF16" s="132">
        <v>4624.5</v>
      </c>
      <c r="BG16" s="132">
        <v>4624.5</v>
      </c>
      <c r="BH16" s="132">
        <v>4624.5</v>
      </c>
      <c r="BI16" s="74">
        <f t="shared" si="61"/>
        <v>100</v>
      </c>
      <c r="BJ16" s="132">
        <v>49017.3</v>
      </c>
      <c r="BK16" s="132">
        <v>48717.3</v>
      </c>
      <c r="BL16" s="132">
        <v>48675.272090000006</v>
      </c>
      <c r="BM16" s="74">
        <f t="shared" si="62"/>
        <v>99.913731035997486</v>
      </c>
      <c r="BN16" s="132">
        <v>2721.2</v>
      </c>
      <c r="BO16" s="132">
        <v>2721.2</v>
      </c>
      <c r="BP16" s="132">
        <v>2545.1876699999998</v>
      </c>
      <c r="BQ16" s="74">
        <f t="shared" si="63"/>
        <v>93.531812068205198</v>
      </c>
      <c r="BR16" s="132">
        <v>1627.1</v>
      </c>
      <c r="BS16" s="132">
        <v>1627.1</v>
      </c>
      <c r="BT16" s="132">
        <v>1627.08071</v>
      </c>
      <c r="BU16" s="74">
        <f t="shared" si="64"/>
        <v>99.998814455165629</v>
      </c>
      <c r="BV16" s="132">
        <v>54.2</v>
      </c>
      <c r="BW16" s="132">
        <v>54.2</v>
      </c>
      <c r="BX16" s="132">
        <v>54.2</v>
      </c>
      <c r="BY16" s="74">
        <f>BX16/BW16%</f>
        <v>100</v>
      </c>
      <c r="BZ16" s="132">
        <v>225.5</v>
      </c>
      <c r="CA16" s="132">
        <v>225.5</v>
      </c>
      <c r="CB16" s="132">
        <v>225.5</v>
      </c>
      <c r="CC16" s="74">
        <f t="shared" si="65"/>
        <v>100</v>
      </c>
      <c r="CD16" s="132">
        <v>427.2</v>
      </c>
      <c r="CE16" s="132">
        <v>427.2</v>
      </c>
      <c r="CF16" s="132">
        <v>427.2</v>
      </c>
      <c r="CG16" s="74">
        <f t="shared" si="66"/>
        <v>99.999999999999986</v>
      </c>
      <c r="CH16" s="132">
        <v>213.4</v>
      </c>
      <c r="CI16" s="132">
        <v>213.4</v>
      </c>
      <c r="CJ16" s="132">
        <v>213.4</v>
      </c>
      <c r="CK16" s="74">
        <f t="shared" si="67"/>
        <v>100.00000000000001</v>
      </c>
      <c r="CL16" s="132">
        <v>185</v>
      </c>
      <c r="CM16" s="132">
        <v>185</v>
      </c>
      <c r="CN16" s="132">
        <v>0</v>
      </c>
      <c r="CO16" s="74">
        <f t="shared" si="68"/>
        <v>0</v>
      </c>
      <c r="CP16" s="132">
        <v>2.7</v>
      </c>
      <c r="CQ16" s="132">
        <v>2.7</v>
      </c>
      <c r="CR16" s="132">
        <v>0</v>
      </c>
      <c r="CS16" s="74">
        <f t="shared" si="47"/>
        <v>0</v>
      </c>
      <c r="CT16" s="132">
        <v>1877.5</v>
      </c>
      <c r="CU16" s="132">
        <v>1877.5</v>
      </c>
      <c r="CV16" s="132">
        <v>1877.5</v>
      </c>
      <c r="CW16" s="74">
        <f t="shared" si="69"/>
        <v>100.00000000000001</v>
      </c>
      <c r="CX16" s="132">
        <v>0</v>
      </c>
      <c r="CY16" s="132">
        <v>36.4</v>
      </c>
      <c r="CZ16" s="132">
        <v>36.4</v>
      </c>
      <c r="DA16" s="74">
        <f t="shared" si="51"/>
        <v>100</v>
      </c>
    </row>
    <row r="17" spans="1:105" x14ac:dyDescent="0.25">
      <c r="A17" s="72" t="s">
        <v>224</v>
      </c>
      <c r="B17" s="74">
        <f t="shared" si="52"/>
        <v>101649.50000000001</v>
      </c>
      <c r="C17" s="74">
        <f t="shared" si="52"/>
        <v>102254.10000000002</v>
      </c>
      <c r="D17" s="74">
        <f t="shared" si="52"/>
        <v>102149.30472000001</v>
      </c>
      <c r="E17" s="74">
        <f t="shared" si="53"/>
        <v>99.897514838035832</v>
      </c>
      <c r="F17" s="132">
        <v>17091.400000000001</v>
      </c>
      <c r="G17" s="132">
        <v>17997.3</v>
      </c>
      <c r="H17" s="132">
        <v>17997.3</v>
      </c>
      <c r="I17" s="74">
        <f t="shared" si="54"/>
        <v>100</v>
      </c>
      <c r="J17" s="132">
        <v>1144</v>
      </c>
      <c r="K17" s="132">
        <v>1327.2</v>
      </c>
      <c r="L17" s="132">
        <v>1327.2</v>
      </c>
      <c r="M17" s="74">
        <f t="shared" si="55"/>
        <v>100</v>
      </c>
      <c r="N17" s="132">
        <v>71.099999999999994</v>
      </c>
      <c r="O17" s="132">
        <v>77.599999999999994</v>
      </c>
      <c r="P17" s="132">
        <v>77.599999999999994</v>
      </c>
      <c r="Q17" s="74">
        <f t="shared" si="56"/>
        <v>100</v>
      </c>
      <c r="R17" s="132">
        <v>75369.100000000006</v>
      </c>
      <c r="S17" s="132">
        <v>75324.600000000006</v>
      </c>
      <c r="T17" s="132">
        <v>75324.570000000007</v>
      </c>
      <c r="U17" s="74">
        <f t="shared" si="57"/>
        <v>99.99996017237396</v>
      </c>
      <c r="V17" s="132">
        <v>0</v>
      </c>
      <c r="W17" s="132">
        <v>0</v>
      </c>
      <c r="X17" s="132">
        <v>0</v>
      </c>
      <c r="Y17" s="74"/>
      <c r="Z17" s="132">
        <v>0</v>
      </c>
      <c r="AA17" s="132">
        <v>0</v>
      </c>
      <c r="AB17" s="132">
        <v>0</v>
      </c>
      <c r="AC17" s="74"/>
      <c r="AD17" s="132">
        <v>0</v>
      </c>
      <c r="AE17" s="132">
        <v>0</v>
      </c>
      <c r="AF17" s="132">
        <v>0</v>
      </c>
      <c r="AG17" s="74"/>
      <c r="AH17" s="132">
        <v>0</v>
      </c>
      <c r="AI17" s="132">
        <v>0</v>
      </c>
      <c r="AJ17" s="132">
        <v>0</v>
      </c>
      <c r="AK17" s="74"/>
      <c r="AL17" s="132">
        <v>1942.7</v>
      </c>
      <c r="AM17" s="132">
        <v>1942.7</v>
      </c>
      <c r="AN17" s="132">
        <v>1942.7</v>
      </c>
      <c r="AO17" s="74">
        <f t="shared" si="58"/>
        <v>100</v>
      </c>
      <c r="AP17" s="132">
        <v>582.70000000000005</v>
      </c>
      <c r="AQ17" s="132">
        <v>582.70000000000005</v>
      </c>
      <c r="AR17" s="132">
        <v>582.70000000000005</v>
      </c>
      <c r="AS17" s="74">
        <f t="shared" si="59"/>
        <v>100</v>
      </c>
      <c r="AT17" s="132">
        <v>46.3</v>
      </c>
      <c r="AU17" s="132">
        <v>46.3</v>
      </c>
      <c r="AV17" s="132">
        <v>46.3</v>
      </c>
      <c r="AW17" s="74"/>
      <c r="AX17" s="132">
        <v>203.8</v>
      </c>
      <c r="AY17" s="132">
        <v>203.8</v>
      </c>
      <c r="AZ17" s="132">
        <v>203.8</v>
      </c>
      <c r="BA17" s="74">
        <f t="shared" si="60"/>
        <v>100</v>
      </c>
      <c r="BB17" s="132">
        <v>0</v>
      </c>
      <c r="BC17" s="132">
        <v>0</v>
      </c>
      <c r="BD17" s="132">
        <v>0</v>
      </c>
      <c r="BE17" s="74"/>
      <c r="BF17" s="132">
        <v>487.3</v>
      </c>
      <c r="BG17" s="132">
        <v>487.3</v>
      </c>
      <c r="BH17" s="132">
        <v>487.3</v>
      </c>
      <c r="BI17" s="74">
        <f t="shared" si="61"/>
        <v>100</v>
      </c>
      <c r="BJ17" s="132">
        <v>3157.2</v>
      </c>
      <c r="BK17" s="132">
        <v>2707.2</v>
      </c>
      <c r="BL17" s="132">
        <v>2647.63472</v>
      </c>
      <c r="BM17" s="74">
        <f t="shared" si="62"/>
        <v>97.799745862884166</v>
      </c>
      <c r="BN17" s="132">
        <v>197</v>
      </c>
      <c r="BO17" s="132">
        <v>197</v>
      </c>
      <c r="BP17" s="132">
        <v>197</v>
      </c>
      <c r="BQ17" s="74">
        <f t="shared" si="63"/>
        <v>100</v>
      </c>
      <c r="BR17" s="132">
        <v>185</v>
      </c>
      <c r="BS17" s="132">
        <v>185</v>
      </c>
      <c r="BT17" s="132">
        <v>185</v>
      </c>
      <c r="BU17" s="74">
        <f t="shared" si="64"/>
        <v>100</v>
      </c>
      <c r="BV17" s="132">
        <v>0</v>
      </c>
      <c r="BW17" s="132">
        <v>0</v>
      </c>
      <c r="BX17" s="132">
        <v>0</v>
      </c>
      <c r="BY17" s="74"/>
      <c r="BZ17" s="132">
        <v>207.1</v>
      </c>
      <c r="CA17" s="132">
        <v>207.1</v>
      </c>
      <c r="CB17" s="132">
        <v>207.1</v>
      </c>
      <c r="CC17" s="74">
        <f t="shared" si="65"/>
        <v>100.00000000000001</v>
      </c>
      <c r="CD17" s="132">
        <v>195.2</v>
      </c>
      <c r="CE17" s="132">
        <v>195.2</v>
      </c>
      <c r="CF17" s="132">
        <v>195.2</v>
      </c>
      <c r="CG17" s="74">
        <f t="shared" si="66"/>
        <v>100</v>
      </c>
      <c r="CH17" s="132">
        <v>195</v>
      </c>
      <c r="CI17" s="132">
        <v>195</v>
      </c>
      <c r="CJ17" s="132">
        <v>195</v>
      </c>
      <c r="CK17" s="74">
        <f t="shared" si="67"/>
        <v>100</v>
      </c>
      <c r="CL17" s="132">
        <v>44.6</v>
      </c>
      <c r="CM17" s="132">
        <v>44.6</v>
      </c>
      <c r="CN17" s="132">
        <v>0</v>
      </c>
      <c r="CO17" s="74">
        <f t="shared" si="68"/>
        <v>0</v>
      </c>
      <c r="CP17" s="132">
        <v>0.6</v>
      </c>
      <c r="CQ17" s="132">
        <v>0.6</v>
      </c>
      <c r="CR17" s="132">
        <v>0</v>
      </c>
      <c r="CS17" s="74">
        <f t="shared" si="47"/>
        <v>0</v>
      </c>
      <c r="CT17" s="132">
        <v>529.4</v>
      </c>
      <c r="CU17" s="132">
        <v>529.4</v>
      </c>
      <c r="CV17" s="132">
        <v>529.4</v>
      </c>
      <c r="CW17" s="74">
        <f t="shared" si="69"/>
        <v>100</v>
      </c>
      <c r="CX17" s="132">
        <v>0</v>
      </c>
      <c r="CY17" s="132">
        <v>3.5</v>
      </c>
      <c r="CZ17" s="132">
        <v>3.5</v>
      </c>
      <c r="DA17" s="74">
        <f t="shared" si="51"/>
        <v>99.999999999999986</v>
      </c>
    </row>
    <row r="18" spans="1:105" x14ac:dyDescent="0.25">
      <c r="A18" s="72" t="s">
        <v>225</v>
      </c>
      <c r="B18" s="74">
        <f t="shared" si="52"/>
        <v>624175.39999999979</v>
      </c>
      <c r="C18" s="74">
        <f t="shared" si="52"/>
        <v>626651.59999999986</v>
      </c>
      <c r="D18" s="74">
        <f t="shared" si="52"/>
        <v>625464.41142999998</v>
      </c>
      <c r="E18" s="74">
        <f t="shared" si="53"/>
        <v>99.810550460574916</v>
      </c>
      <c r="F18" s="132">
        <v>202586.7</v>
      </c>
      <c r="G18" s="132">
        <v>199765.6</v>
      </c>
      <c r="H18" s="132">
        <v>199696.27987999999</v>
      </c>
      <c r="I18" s="74">
        <f t="shared" si="54"/>
        <v>99.965299270745305</v>
      </c>
      <c r="J18" s="132">
        <v>11456.5</v>
      </c>
      <c r="K18" s="132">
        <v>17335.400000000001</v>
      </c>
      <c r="L18" s="132">
        <v>17330.457030000001</v>
      </c>
      <c r="M18" s="74">
        <f t="shared" si="55"/>
        <v>99.971486265099159</v>
      </c>
      <c r="N18" s="132">
        <v>684.8</v>
      </c>
      <c r="O18" s="132">
        <v>754.6</v>
      </c>
      <c r="P18" s="132">
        <v>718.59172000000001</v>
      </c>
      <c r="Q18" s="74">
        <f t="shared" si="56"/>
        <v>95.228163265306122</v>
      </c>
      <c r="R18" s="132">
        <v>345374.6</v>
      </c>
      <c r="S18" s="132">
        <v>350423.9</v>
      </c>
      <c r="T18" s="132">
        <v>350220.31872000004</v>
      </c>
      <c r="U18" s="74">
        <f t="shared" si="57"/>
        <v>99.941904282213642</v>
      </c>
      <c r="V18" s="132">
        <v>0</v>
      </c>
      <c r="W18" s="132">
        <v>0</v>
      </c>
      <c r="X18" s="132">
        <v>0</v>
      </c>
      <c r="Y18" s="74"/>
      <c r="Z18" s="132">
        <v>0</v>
      </c>
      <c r="AA18" s="132">
        <v>0</v>
      </c>
      <c r="AB18" s="132">
        <v>0</v>
      </c>
      <c r="AC18" s="74"/>
      <c r="AD18" s="132">
        <v>0</v>
      </c>
      <c r="AE18" s="132">
        <v>0</v>
      </c>
      <c r="AF18" s="132">
        <v>0</v>
      </c>
      <c r="AG18" s="74"/>
      <c r="AH18" s="132">
        <v>0</v>
      </c>
      <c r="AI18" s="132">
        <v>0</v>
      </c>
      <c r="AJ18" s="132">
        <v>0</v>
      </c>
      <c r="AK18" s="74"/>
      <c r="AL18" s="132">
        <v>10772.4</v>
      </c>
      <c r="AM18" s="132">
        <v>9531</v>
      </c>
      <c r="AN18" s="132">
        <v>9530.9719999999998</v>
      </c>
      <c r="AO18" s="74">
        <f t="shared" si="58"/>
        <v>99.999706221802541</v>
      </c>
      <c r="AP18" s="132">
        <v>5119.1000000000004</v>
      </c>
      <c r="AQ18" s="132">
        <v>5119.1000000000004</v>
      </c>
      <c r="AR18" s="132">
        <v>5119.1000000000004</v>
      </c>
      <c r="AS18" s="74">
        <f t="shared" si="59"/>
        <v>100</v>
      </c>
      <c r="AT18" s="132">
        <v>661</v>
      </c>
      <c r="AU18" s="132">
        <v>584.70000000000005</v>
      </c>
      <c r="AV18" s="132">
        <v>562.60732999999993</v>
      </c>
      <c r="AW18" s="74"/>
      <c r="AX18" s="132">
        <v>608.9</v>
      </c>
      <c r="AY18" s="132">
        <v>608.9</v>
      </c>
      <c r="AZ18" s="132">
        <v>608.9</v>
      </c>
      <c r="BA18" s="74">
        <f t="shared" si="60"/>
        <v>100</v>
      </c>
      <c r="BB18" s="132">
        <v>1237.7</v>
      </c>
      <c r="BC18" s="132">
        <v>1237.7</v>
      </c>
      <c r="BD18" s="132">
        <v>1177.8128999999999</v>
      </c>
      <c r="BE18" s="74">
        <f>BD18/BC18%</f>
        <v>95.161420376504793</v>
      </c>
      <c r="BF18" s="132">
        <v>3856.6</v>
      </c>
      <c r="BG18" s="132">
        <v>3856.6</v>
      </c>
      <c r="BH18" s="132">
        <v>3856.6</v>
      </c>
      <c r="BI18" s="74">
        <f t="shared" si="61"/>
        <v>99.999999999999986</v>
      </c>
      <c r="BJ18" s="132">
        <v>35580.9</v>
      </c>
      <c r="BK18" s="132">
        <v>31130.9</v>
      </c>
      <c r="BL18" s="132">
        <v>30627.068879999999</v>
      </c>
      <c r="BM18" s="74">
        <f t="shared" si="62"/>
        <v>98.381572264213361</v>
      </c>
      <c r="BN18" s="132">
        <v>1731.7</v>
      </c>
      <c r="BO18" s="132">
        <v>1731.7</v>
      </c>
      <c r="BP18" s="132">
        <v>1730.6876000000002</v>
      </c>
      <c r="BQ18" s="74">
        <f t="shared" si="63"/>
        <v>99.9415372177629</v>
      </c>
      <c r="BR18" s="132">
        <v>1627.1</v>
      </c>
      <c r="BS18" s="132">
        <v>1627.1</v>
      </c>
      <c r="BT18" s="132">
        <v>1561.1230700000001</v>
      </c>
      <c r="BU18" s="74">
        <f t="shared" si="64"/>
        <v>95.945121381599165</v>
      </c>
      <c r="BV18" s="132">
        <v>154.69999999999999</v>
      </c>
      <c r="BW18" s="132">
        <v>191.4</v>
      </c>
      <c r="BX18" s="132">
        <v>137.52929999999998</v>
      </c>
      <c r="BY18" s="74">
        <f>BX18/BW18%</f>
        <v>71.854388714733531</v>
      </c>
      <c r="BZ18" s="132">
        <v>676.4</v>
      </c>
      <c r="CA18" s="132">
        <v>676.4</v>
      </c>
      <c r="CB18" s="132">
        <v>676.4</v>
      </c>
      <c r="CC18" s="74">
        <f t="shared" si="65"/>
        <v>100</v>
      </c>
      <c r="CD18" s="132">
        <v>427.2</v>
      </c>
      <c r="CE18" s="132">
        <v>427.2</v>
      </c>
      <c r="CF18" s="132">
        <v>427.2</v>
      </c>
      <c r="CG18" s="74">
        <f t="shared" si="66"/>
        <v>99.999999999999986</v>
      </c>
      <c r="CH18" s="132">
        <v>213.4</v>
      </c>
      <c r="CI18" s="132">
        <v>213.4</v>
      </c>
      <c r="CJ18" s="132">
        <v>213.4</v>
      </c>
      <c r="CK18" s="74">
        <f t="shared" si="67"/>
        <v>100.00000000000001</v>
      </c>
      <c r="CL18" s="132">
        <v>111.4</v>
      </c>
      <c r="CM18" s="132">
        <v>111.4</v>
      </c>
      <c r="CN18" s="132">
        <v>0</v>
      </c>
      <c r="CO18" s="74">
        <f t="shared" si="68"/>
        <v>0</v>
      </c>
      <c r="CP18" s="132">
        <v>1.7</v>
      </c>
      <c r="CQ18" s="132">
        <v>1.7</v>
      </c>
      <c r="CR18" s="132">
        <v>0</v>
      </c>
      <c r="CS18" s="74">
        <f t="shared" si="47"/>
        <v>0</v>
      </c>
      <c r="CT18" s="132">
        <v>1292.5999999999999</v>
      </c>
      <c r="CU18" s="132">
        <v>1292.5999999999999</v>
      </c>
      <c r="CV18" s="132">
        <v>1239.0630000000001</v>
      </c>
      <c r="CW18" s="74">
        <f t="shared" si="69"/>
        <v>95.858192789726147</v>
      </c>
      <c r="CX18" s="132">
        <v>0</v>
      </c>
      <c r="CY18" s="132">
        <v>30.3</v>
      </c>
      <c r="CZ18" s="132">
        <v>30.3</v>
      </c>
      <c r="DA18" s="74">
        <f t="shared" si="51"/>
        <v>100</v>
      </c>
    </row>
    <row r="19" spans="1:105" x14ac:dyDescent="0.25">
      <c r="A19" s="72" t="s">
        <v>226</v>
      </c>
      <c r="B19" s="74">
        <f t="shared" si="52"/>
        <v>102815.40000000001</v>
      </c>
      <c r="C19" s="74">
        <f t="shared" si="52"/>
        <v>98484.400000000009</v>
      </c>
      <c r="D19" s="74">
        <f t="shared" si="52"/>
        <v>97739.347750000001</v>
      </c>
      <c r="E19" s="74">
        <f t="shared" si="53"/>
        <v>99.243481962625552</v>
      </c>
      <c r="F19" s="132">
        <v>17032.2</v>
      </c>
      <c r="G19" s="132">
        <v>17303.5</v>
      </c>
      <c r="H19" s="132">
        <v>16798.281489999998</v>
      </c>
      <c r="I19" s="74">
        <f t="shared" si="54"/>
        <v>97.080252492270333</v>
      </c>
      <c r="J19" s="132">
        <v>859.6</v>
      </c>
      <c r="K19" s="132">
        <v>784.6</v>
      </c>
      <c r="L19" s="132">
        <v>784.6</v>
      </c>
      <c r="M19" s="74">
        <f t="shared" si="55"/>
        <v>100</v>
      </c>
      <c r="N19" s="132">
        <v>66.2</v>
      </c>
      <c r="O19" s="132">
        <v>66.2</v>
      </c>
      <c r="P19" s="132">
        <v>66.193399999999997</v>
      </c>
      <c r="Q19" s="74">
        <f t="shared" si="56"/>
        <v>99.990030211480359</v>
      </c>
      <c r="R19" s="132">
        <v>80033.7</v>
      </c>
      <c r="S19" s="132">
        <v>75553</v>
      </c>
      <c r="T19" s="132">
        <v>75526.337180000002</v>
      </c>
      <c r="U19" s="74">
        <f t="shared" si="57"/>
        <v>99.964709779889617</v>
      </c>
      <c r="V19" s="132">
        <v>0</v>
      </c>
      <c r="W19" s="132">
        <v>0</v>
      </c>
      <c r="X19" s="132">
        <v>0</v>
      </c>
      <c r="Y19" s="74"/>
      <c r="Z19" s="132">
        <v>0</v>
      </c>
      <c r="AA19" s="132">
        <v>0</v>
      </c>
      <c r="AB19" s="132">
        <v>0</v>
      </c>
      <c r="AC19" s="74"/>
      <c r="AD19" s="132">
        <v>0</v>
      </c>
      <c r="AE19" s="132">
        <v>0</v>
      </c>
      <c r="AF19" s="132">
        <v>0</v>
      </c>
      <c r="AG19" s="74"/>
      <c r="AH19" s="132">
        <v>0</v>
      </c>
      <c r="AI19" s="132">
        <v>0</v>
      </c>
      <c r="AJ19" s="132">
        <v>0</v>
      </c>
      <c r="AK19" s="74"/>
      <c r="AL19" s="132">
        <v>1475.2</v>
      </c>
      <c r="AM19" s="132">
        <v>1475.2</v>
      </c>
      <c r="AN19" s="132">
        <v>1471.6531200000002</v>
      </c>
      <c r="AO19" s="74">
        <f t="shared" si="58"/>
        <v>99.75956616052062</v>
      </c>
      <c r="AP19" s="132">
        <v>297.2</v>
      </c>
      <c r="AQ19" s="132">
        <v>297.2</v>
      </c>
      <c r="AR19" s="132">
        <v>295.57</v>
      </c>
      <c r="AS19" s="74">
        <f t="shared" si="59"/>
        <v>99.451547779273213</v>
      </c>
      <c r="AT19" s="132">
        <v>46.3</v>
      </c>
      <c r="AU19" s="132">
        <v>46.3</v>
      </c>
      <c r="AV19" s="132">
        <v>46.3</v>
      </c>
      <c r="AW19" s="74"/>
      <c r="AX19" s="132">
        <v>203.8</v>
      </c>
      <c r="AY19" s="132">
        <v>203.8</v>
      </c>
      <c r="AZ19" s="132">
        <v>191.90777000000003</v>
      </c>
      <c r="BA19" s="74">
        <f t="shared" si="60"/>
        <v>94.164754661432781</v>
      </c>
      <c r="BB19" s="132">
        <v>0</v>
      </c>
      <c r="BC19" s="132">
        <v>0</v>
      </c>
      <c r="BD19" s="132">
        <v>0</v>
      </c>
      <c r="BE19" s="74"/>
      <c r="BF19" s="132">
        <v>518.20000000000005</v>
      </c>
      <c r="BG19" s="132">
        <v>518.20000000000005</v>
      </c>
      <c r="BH19" s="132">
        <v>518.20000000000005</v>
      </c>
      <c r="BI19" s="74">
        <f t="shared" si="61"/>
        <v>100</v>
      </c>
      <c r="BJ19" s="132">
        <v>796.8</v>
      </c>
      <c r="BK19" s="132">
        <v>746.8</v>
      </c>
      <c r="BL19" s="132">
        <v>737.80471999999997</v>
      </c>
      <c r="BM19" s="74">
        <f t="shared" si="62"/>
        <v>98.795490091055171</v>
      </c>
      <c r="BN19" s="132">
        <v>197</v>
      </c>
      <c r="BO19" s="132">
        <v>197</v>
      </c>
      <c r="BP19" s="132">
        <v>197</v>
      </c>
      <c r="BQ19" s="74">
        <f t="shared" si="63"/>
        <v>100</v>
      </c>
      <c r="BR19" s="132">
        <v>185</v>
      </c>
      <c r="BS19" s="132">
        <v>185</v>
      </c>
      <c r="BT19" s="132">
        <v>184.13076000000001</v>
      </c>
      <c r="BU19" s="74">
        <f t="shared" si="64"/>
        <v>99.530140540540543</v>
      </c>
      <c r="BV19" s="132">
        <v>0</v>
      </c>
      <c r="BW19" s="132">
        <v>0</v>
      </c>
      <c r="BX19" s="132">
        <v>0</v>
      </c>
      <c r="BY19" s="74"/>
      <c r="BZ19" s="132">
        <v>207.1</v>
      </c>
      <c r="CA19" s="132">
        <v>207.1</v>
      </c>
      <c r="CB19" s="132">
        <v>207.1</v>
      </c>
      <c r="CC19" s="74">
        <f t="shared" si="65"/>
        <v>100.00000000000001</v>
      </c>
      <c r="CD19" s="132">
        <v>195.2</v>
      </c>
      <c r="CE19" s="132">
        <v>195.2</v>
      </c>
      <c r="CF19" s="132">
        <v>54.169309999999996</v>
      </c>
      <c r="CG19" s="74">
        <f t="shared" si="66"/>
        <v>27.750671106557377</v>
      </c>
      <c r="CH19" s="132">
        <v>195</v>
      </c>
      <c r="CI19" s="132">
        <v>195</v>
      </c>
      <c r="CJ19" s="132">
        <v>195</v>
      </c>
      <c r="CK19" s="74">
        <f t="shared" si="67"/>
        <v>100</v>
      </c>
      <c r="CL19" s="132">
        <v>44.6</v>
      </c>
      <c r="CM19" s="132">
        <v>44.6</v>
      </c>
      <c r="CN19" s="132">
        <v>0</v>
      </c>
      <c r="CO19" s="74">
        <f t="shared" si="68"/>
        <v>0</v>
      </c>
      <c r="CP19" s="132">
        <v>0.6</v>
      </c>
      <c r="CQ19" s="132">
        <v>0.6</v>
      </c>
      <c r="CR19" s="132">
        <v>0</v>
      </c>
      <c r="CS19" s="74">
        <f t="shared" si="47"/>
        <v>0</v>
      </c>
      <c r="CT19" s="132">
        <v>461.7</v>
      </c>
      <c r="CU19" s="132">
        <v>461.7</v>
      </c>
      <c r="CV19" s="132">
        <v>461.7</v>
      </c>
      <c r="CW19" s="74">
        <f t="shared" si="69"/>
        <v>100</v>
      </c>
      <c r="CX19" s="132">
        <v>0</v>
      </c>
      <c r="CY19" s="132">
        <v>3.4</v>
      </c>
      <c r="CZ19" s="132">
        <v>3.4</v>
      </c>
      <c r="DA19" s="74">
        <f t="shared" si="51"/>
        <v>99.999999999999986</v>
      </c>
    </row>
    <row r="20" spans="1:105" x14ac:dyDescent="0.25">
      <c r="A20" s="72" t="s">
        <v>227</v>
      </c>
      <c r="B20" s="74">
        <f t="shared" si="52"/>
        <v>174015.30000000005</v>
      </c>
      <c r="C20" s="74">
        <f t="shared" si="52"/>
        <v>178165.60000000006</v>
      </c>
      <c r="D20" s="74">
        <f t="shared" si="52"/>
        <v>177928.37243000005</v>
      </c>
      <c r="E20" s="74">
        <f t="shared" si="53"/>
        <v>99.866849958690111</v>
      </c>
      <c r="F20" s="132">
        <v>30767.4</v>
      </c>
      <c r="G20" s="132">
        <v>31619.9</v>
      </c>
      <c r="H20" s="132">
        <v>31619.9</v>
      </c>
      <c r="I20" s="74">
        <f t="shared" si="54"/>
        <v>100</v>
      </c>
      <c r="J20" s="132">
        <v>2772.5</v>
      </c>
      <c r="K20" s="132">
        <v>2772.5</v>
      </c>
      <c r="L20" s="132">
        <v>2772.5</v>
      </c>
      <c r="M20" s="74">
        <f t="shared" si="55"/>
        <v>100</v>
      </c>
      <c r="N20" s="132">
        <v>153</v>
      </c>
      <c r="O20" s="132">
        <v>153</v>
      </c>
      <c r="P20" s="132">
        <v>153</v>
      </c>
      <c r="Q20" s="74">
        <f t="shared" si="56"/>
        <v>100</v>
      </c>
      <c r="R20" s="132">
        <v>128113.1</v>
      </c>
      <c r="S20" s="132">
        <v>132238.1</v>
      </c>
      <c r="T20" s="132">
        <v>132238.1</v>
      </c>
      <c r="U20" s="74">
        <f t="shared" si="57"/>
        <v>100</v>
      </c>
      <c r="V20" s="132">
        <v>0</v>
      </c>
      <c r="W20" s="132">
        <v>0</v>
      </c>
      <c r="X20" s="132">
        <v>0</v>
      </c>
      <c r="Y20" s="74"/>
      <c r="Z20" s="132">
        <v>0</v>
      </c>
      <c r="AA20" s="132">
        <v>0</v>
      </c>
      <c r="AB20" s="132">
        <v>0</v>
      </c>
      <c r="AC20" s="74"/>
      <c r="AD20" s="132">
        <v>0</v>
      </c>
      <c r="AE20" s="132">
        <v>0</v>
      </c>
      <c r="AF20" s="132">
        <v>0</v>
      </c>
      <c r="AG20" s="74"/>
      <c r="AH20" s="132">
        <v>0</v>
      </c>
      <c r="AI20" s="132">
        <v>0</v>
      </c>
      <c r="AJ20" s="132">
        <v>0</v>
      </c>
      <c r="AK20" s="74"/>
      <c r="AL20" s="132">
        <v>2539.8000000000002</v>
      </c>
      <c r="AM20" s="132">
        <v>3008.6</v>
      </c>
      <c r="AN20" s="132">
        <v>3008.6</v>
      </c>
      <c r="AO20" s="74">
        <f t="shared" si="58"/>
        <v>100</v>
      </c>
      <c r="AP20" s="132">
        <v>607.1</v>
      </c>
      <c r="AQ20" s="132">
        <v>706.5</v>
      </c>
      <c r="AR20" s="132">
        <v>706.5</v>
      </c>
      <c r="AS20" s="74">
        <f t="shared" si="59"/>
        <v>100</v>
      </c>
      <c r="AT20" s="132">
        <v>92.5</v>
      </c>
      <c r="AU20" s="132">
        <v>92.5</v>
      </c>
      <c r="AV20" s="132">
        <v>92.5</v>
      </c>
      <c r="AW20" s="74"/>
      <c r="AX20" s="132">
        <v>203.8</v>
      </c>
      <c r="AY20" s="132">
        <v>203.8</v>
      </c>
      <c r="AZ20" s="132">
        <v>203.8</v>
      </c>
      <c r="BA20" s="74">
        <f t="shared" si="60"/>
        <v>100</v>
      </c>
      <c r="BB20" s="132">
        <v>0</v>
      </c>
      <c r="BC20" s="132">
        <v>0</v>
      </c>
      <c r="BD20" s="132">
        <v>0</v>
      </c>
      <c r="BE20" s="74"/>
      <c r="BF20" s="132">
        <v>812.6</v>
      </c>
      <c r="BG20" s="132">
        <v>812.6</v>
      </c>
      <c r="BH20" s="132">
        <v>812.6</v>
      </c>
      <c r="BI20" s="74">
        <f t="shared" si="61"/>
        <v>100.00000000000001</v>
      </c>
      <c r="BJ20" s="132">
        <v>5861.7</v>
      </c>
      <c r="BK20" s="132">
        <v>4491.7</v>
      </c>
      <c r="BL20" s="132">
        <v>4367.5724299999993</v>
      </c>
      <c r="BM20" s="74">
        <f t="shared" si="62"/>
        <v>97.236512456308276</v>
      </c>
      <c r="BN20" s="132">
        <v>197</v>
      </c>
      <c r="BO20" s="132">
        <v>197</v>
      </c>
      <c r="BP20" s="132">
        <v>197</v>
      </c>
      <c r="BQ20" s="74">
        <f t="shared" si="63"/>
        <v>100</v>
      </c>
      <c r="BR20" s="132">
        <v>370.1</v>
      </c>
      <c r="BS20" s="132">
        <v>370.1</v>
      </c>
      <c r="BT20" s="132">
        <v>370.1</v>
      </c>
      <c r="BU20" s="74">
        <f t="shared" si="64"/>
        <v>100</v>
      </c>
      <c r="BV20" s="132">
        <v>32.6</v>
      </c>
      <c r="BW20" s="132">
        <v>0</v>
      </c>
      <c r="BX20" s="132">
        <v>0</v>
      </c>
      <c r="BY20" s="74"/>
      <c r="BZ20" s="132">
        <v>207.1</v>
      </c>
      <c r="CA20" s="132">
        <v>207.1</v>
      </c>
      <c r="CB20" s="132">
        <v>207.1</v>
      </c>
      <c r="CC20" s="74">
        <f t="shared" si="65"/>
        <v>100.00000000000001</v>
      </c>
      <c r="CD20" s="132">
        <v>195.2</v>
      </c>
      <c r="CE20" s="132">
        <v>195.2</v>
      </c>
      <c r="CF20" s="132">
        <v>195.2</v>
      </c>
      <c r="CG20" s="74">
        <f t="shared" si="66"/>
        <v>100</v>
      </c>
      <c r="CH20" s="132">
        <v>195</v>
      </c>
      <c r="CI20" s="132">
        <v>195</v>
      </c>
      <c r="CJ20" s="132">
        <v>195</v>
      </c>
      <c r="CK20" s="74">
        <f t="shared" si="67"/>
        <v>100</v>
      </c>
      <c r="CL20" s="132">
        <v>111.4</v>
      </c>
      <c r="CM20" s="132">
        <v>111.4</v>
      </c>
      <c r="CN20" s="132">
        <v>0</v>
      </c>
      <c r="CO20" s="74">
        <f t="shared" si="68"/>
        <v>0</v>
      </c>
      <c r="CP20" s="132">
        <v>1.7</v>
      </c>
      <c r="CQ20" s="132">
        <v>1.7</v>
      </c>
      <c r="CR20" s="132">
        <v>0</v>
      </c>
      <c r="CS20" s="74">
        <f t="shared" si="47"/>
        <v>0</v>
      </c>
      <c r="CT20" s="132">
        <v>781.7</v>
      </c>
      <c r="CU20" s="132">
        <v>781.7</v>
      </c>
      <c r="CV20" s="132">
        <v>781.7</v>
      </c>
      <c r="CW20" s="74">
        <f t="shared" si="69"/>
        <v>100</v>
      </c>
      <c r="CX20" s="132">
        <v>0</v>
      </c>
      <c r="CY20" s="132">
        <v>7.2</v>
      </c>
      <c r="CZ20" s="132">
        <v>7.2</v>
      </c>
      <c r="DA20" s="74">
        <f t="shared" si="51"/>
        <v>99.999999999999986</v>
      </c>
    </row>
    <row r="21" spans="1:105" x14ac:dyDescent="0.25">
      <c r="A21" s="72" t="s">
        <v>228</v>
      </c>
      <c r="B21" s="74">
        <f t="shared" si="52"/>
        <v>103161.09999999999</v>
      </c>
      <c r="C21" s="74">
        <f t="shared" si="52"/>
        <v>104267</v>
      </c>
      <c r="D21" s="74">
        <f t="shared" si="52"/>
        <v>104114.08743000001</v>
      </c>
      <c r="E21" s="74">
        <f t="shared" si="53"/>
        <v>99.853345190712318</v>
      </c>
      <c r="F21" s="132">
        <v>17585.8</v>
      </c>
      <c r="G21" s="132">
        <v>17822.599999999999</v>
      </c>
      <c r="H21" s="132">
        <v>17822.599999999999</v>
      </c>
      <c r="I21" s="74">
        <f t="shared" si="54"/>
        <v>99.999999999999986</v>
      </c>
      <c r="J21" s="132">
        <v>884.1</v>
      </c>
      <c r="K21" s="132">
        <v>1113.2</v>
      </c>
      <c r="L21" s="132">
        <v>1113.2</v>
      </c>
      <c r="M21" s="74">
        <f t="shared" si="55"/>
        <v>100</v>
      </c>
      <c r="N21" s="132">
        <v>81.2</v>
      </c>
      <c r="O21" s="132">
        <v>90.4</v>
      </c>
      <c r="P21" s="132">
        <v>90.4</v>
      </c>
      <c r="Q21" s="74">
        <f t="shared" si="56"/>
        <v>100</v>
      </c>
      <c r="R21" s="132">
        <v>76679.3</v>
      </c>
      <c r="S21" s="132">
        <v>77479.8</v>
      </c>
      <c r="T21" s="132">
        <v>77479.8</v>
      </c>
      <c r="U21" s="74">
        <f t="shared" si="57"/>
        <v>100</v>
      </c>
      <c r="V21" s="132">
        <v>0</v>
      </c>
      <c r="W21" s="132">
        <v>0</v>
      </c>
      <c r="X21" s="132">
        <v>0</v>
      </c>
      <c r="Y21" s="74"/>
      <c r="Z21" s="132">
        <v>0</v>
      </c>
      <c r="AA21" s="132">
        <v>0</v>
      </c>
      <c r="AB21" s="132">
        <v>0</v>
      </c>
      <c r="AC21" s="74"/>
      <c r="AD21" s="132">
        <v>0</v>
      </c>
      <c r="AE21" s="132">
        <v>0</v>
      </c>
      <c r="AF21" s="132">
        <v>0</v>
      </c>
      <c r="AG21" s="74"/>
      <c r="AH21" s="132">
        <v>0</v>
      </c>
      <c r="AI21" s="132">
        <v>0</v>
      </c>
      <c r="AJ21" s="132">
        <v>0</v>
      </c>
      <c r="AK21" s="74"/>
      <c r="AL21" s="132">
        <v>1704.4</v>
      </c>
      <c r="AM21" s="132">
        <v>1978.1</v>
      </c>
      <c r="AN21" s="132">
        <v>1978.1</v>
      </c>
      <c r="AO21" s="74">
        <f t="shared" si="58"/>
        <v>100</v>
      </c>
      <c r="AP21" s="132">
        <v>548</v>
      </c>
      <c r="AQ21" s="132">
        <v>750.4</v>
      </c>
      <c r="AR21" s="132">
        <v>750.4</v>
      </c>
      <c r="AS21" s="74">
        <f t="shared" si="59"/>
        <v>100</v>
      </c>
      <c r="AT21" s="132">
        <v>46.3</v>
      </c>
      <c r="AU21" s="132">
        <v>46.3</v>
      </c>
      <c r="AV21" s="132">
        <v>46.3</v>
      </c>
      <c r="AW21" s="74"/>
      <c r="AX21" s="132">
        <v>203.8</v>
      </c>
      <c r="AY21" s="132">
        <v>203.8</v>
      </c>
      <c r="AZ21" s="132">
        <v>203.8</v>
      </c>
      <c r="BA21" s="74">
        <f t="shared" si="60"/>
        <v>100</v>
      </c>
      <c r="BB21" s="132">
        <v>0</v>
      </c>
      <c r="BC21" s="132">
        <v>0</v>
      </c>
      <c r="BD21" s="132">
        <v>0</v>
      </c>
      <c r="BE21" s="74"/>
      <c r="BF21" s="132">
        <v>513</v>
      </c>
      <c r="BG21" s="132">
        <v>513</v>
      </c>
      <c r="BH21" s="132">
        <v>513</v>
      </c>
      <c r="BI21" s="74">
        <f t="shared" si="61"/>
        <v>100</v>
      </c>
      <c r="BJ21" s="132">
        <v>3244.7</v>
      </c>
      <c r="BK21" s="132">
        <v>2594.6999999999998</v>
      </c>
      <c r="BL21" s="132">
        <v>2572.8874300000002</v>
      </c>
      <c r="BM21" s="74">
        <f t="shared" si="62"/>
        <v>99.159341349674349</v>
      </c>
      <c r="BN21" s="132">
        <v>197</v>
      </c>
      <c r="BO21" s="132">
        <v>197</v>
      </c>
      <c r="BP21" s="132">
        <v>197</v>
      </c>
      <c r="BQ21" s="74">
        <f t="shared" si="63"/>
        <v>100</v>
      </c>
      <c r="BR21" s="132">
        <v>185</v>
      </c>
      <c r="BS21" s="132">
        <v>185</v>
      </c>
      <c r="BT21" s="132">
        <v>185</v>
      </c>
      <c r="BU21" s="74">
        <f t="shared" si="64"/>
        <v>100</v>
      </c>
      <c r="BV21" s="132">
        <v>0</v>
      </c>
      <c r="BW21" s="132">
        <v>0</v>
      </c>
      <c r="BX21" s="132">
        <v>0</v>
      </c>
      <c r="BY21" s="74"/>
      <c r="BZ21" s="132">
        <v>207.1</v>
      </c>
      <c r="CA21" s="132">
        <v>207.1</v>
      </c>
      <c r="CB21" s="132">
        <v>207.1</v>
      </c>
      <c r="CC21" s="74">
        <f t="shared" si="65"/>
        <v>100.00000000000001</v>
      </c>
      <c r="CD21" s="132">
        <v>195.2</v>
      </c>
      <c r="CE21" s="132">
        <v>195.2</v>
      </c>
      <c r="CF21" s="132">
        <v>195.2</v>
      </c>
      <c r="CG21" s="74">
        <f t="shared" si="66"/>
        <v>100</v>
      </c>
      <c r="CH21" s="132">
        <v>195</v>
      </c>
      <c r="CI21" s="132">
        <v>195</v>
      </c>
      <c r="CJ21" s="132">
        <v>195</v>
      </c>
      <c r="CK21" s="74">
        <f t="shared" si="67"/>
        <v>100</v>
      </c>
      <c r="CL21" s="132">
        <v>129.19999999999999</v>
      </c>
      <c r="CM21" s="132">
        <v>129.19999999999999</v>
      </c>
      <c r="CN21" s="132">
        <v>0</v>
      </c>
      <c r="CO21" s="74">
        <f t="shared" si="68"/>
        <v>0</v>
      </c>
      <c r="CP21" s="132">
        <v>1.9</v>
      </c>
      <c r="CQ21" s="132">
        <v>1.9</v>
      </c>
      <c r="CR21" s="132">
        <v>0</v>
      </c>
      <c r="CS21" s="74">
        <f t="shared" si="47"/>
        <v>0</v>
      </c>
      <c r="CT21" s="132">
        <v>560.1</v>
      </c>
      <c r="CU21" s="132">
        <v>560.1</v>
      </c>
      <c r="CV21" s="132">
        <v>560.1</v>
      </c>
      <c r="CW21" s="74">
        <f t="shared" si="69"/>
        <v>100</v>
      </c>
      <c r="CX21" s="132">
        <v>0</v>
      </c>
      <c r="CY21" s="132">
        <v>4.2</v>
      </c>
      <c r="CZ21" s="132">
        <v>4.2</v>
      </c>
      <c r="DA21" s="74">
        <f t="shared" si="51"/>
        <v>100</v>
      </c>
    </row>
    <row r="22" spans="1:105" x14ac:dyDescent="0.25">
      <c r="A22" s="72" t="s">
        <v>229</v>
      </c>
      <c r="B22" s="74">
        <f t="shared" si="52"/>
        <v>175759.3</v>
      </c>
      <c r="C22" s="74">
        <f t="shared" si="52"/>
        <v>174780.1</v>
      </c>
      <c r="D22" s="74">
        <f t="shared" si="52"/>
        <v>174652.48388000001</v>
      </c>
      <c r="E22" s="74">
        <f t="shared" si="53"/>
        <v>99.926984753985153</v>
      </c>
      <c r="F22" s="132">
        <v>27510.5</v>
      </c>
      <c r="G22" s="132">
        <v>25394.7</v>
      </c>
      <c r="H22" s="132">
        <v>25394.7</v>
      </c>
      <c r="I22" s="74">
        <f t="shared" si="54"/>
        <v>100</v>
      </c>
      <c r="J22" s="132">
        <v>1533.6</v>
      </c>
      <c r="K22" s="132">
        <v>2321.1</v>
      </c>
      <c r="L22" s="132">
        <v>2321.1</v>
      </c>
      <c r="M22" s="74">
        <f t="shared" si="55"/>
        <v>100</v>
      </c>
      <c r="N22" s="132">
        <v>88</v>
      </c>
      <c r="O22" s="132">
        <v>100.9</v>
      </c>
      <c r="P22" s="132">
        <v>100.9</v>
      </c>
      <c r="Q22" s="74">
        <f t="shared" si="56"/>
        <v>100</v>
      </c>
      <c r="R22" s="132">
        <v>136320.79999999999</v>
      </c>
      <c r="S22" s="132">
        <v>138550.70000000001</v>
      </c>
      <c r="T22" s="132">
        <v>138550.70000000001</v>
      </c>
      <c r="U22" s="74">
        <f t="shared" si="57"/>
        <v>100</v>
      </c>
      <c r="V22" s="132">
        <v>0</v>
      </c>
      <c r="W22" s="132">
        <v>0</v>
      </c>
      <c r="X22" s="132">
        <v>0</v>
      </c>
      <c r="Y22" s="74"/>
      <c r="Z22" s="132">
        <v>0</v>
      </c>
      <c r="AA22" s="132">
        <v>0</v>
      </c>
      <c r="AB22" s="132">
        <v>0</v>
      </c>
      <c r="AC22" s="74"/>
      <c r="AD22" s="132">
        <v>0</v>
      </c>
      <c r="AE22" s="132">
        <v>0</v>
      </c>
      <c r="AF22" s="132">
        <v>0</v>
      </c>
      <c r="AG22" s="74"/>
      <c r="AH22" s="132">
        <v>0</v>
      </c>
      <c r="AI22" s="132">
        <v>0</v>
      </c>
      <c r="AJ22" s="132">
        <v>0</v>
      </c>
      <c r="AK22" s="74"/>
      <c r="AL22" s="132">
        <v>3113.8</v>
      </c>
      <c r="AM22" s="132">
        <v>2514.3000000000002</v>
      </c>
      <c r="AN22" s="132">
        <v>2514.3000000000002</v>
      </c>
      <c r="AO22" s="74">
        <f t="shared" si="58"/>
        <v>100</v>
      </c>
      <c r="AP22" s="132">
        <v>711.1</v>
      </c>
      <c r="AQ22" s="132">
        <v>711.1</v>
      </c>
      <c r="AR22" s="132">
        <v>711.1</v>
      </c>
      <c r="AS22" s="74">
        <f t="shared" si="59"/>
        <v>100</v>
      </c>
      <c r="AT22" s="132">
        <v>92.5</v>
      </c>
      <c r="AU22" s="132">
        <v>92.5</v>
      </c>
      <c r="AV22" s="132">
        <v>92.5</v>
      </c>
      <c r="AW22" s="74"/>
      <c r="AX22" s="132">
        <v>203.8</v>
      </c>
      <c r="AY22" s="132">
        <v>203.8</v>
      </c>
      <c r="AZ22" s="132">
        <v>203.8</v>
      </c>
      <c r="BA22" s="74">
        <f t="shared" si="60"/>
        <v>100</v>
      </c>
      <c r="BB22" s="132">
        <v>0</v>
      </c>
      <c r="BC22" s="132">
        <v>0</v>
      </c>
      <c r="BD22" s="132">
        <v>0</v>
      </c>
      <c r="BE22" s="74"/>
      <c r="BF22" s="132">
        <v>804</v>
      </c>
      <c r="BG22" s="132">
        <v>804</v>
      </c>
      <c r="BH22" s="132">
        <v>804</v>
      </c>
      <c r="BI22" s="74">
        <f t="shared" si="61"/>
        <v>100.00000000000001</v>
      </c>
      <c r="BJ22" s="132">
        <v>3371.9</v>
      </c>
      <c r="BK22" s="132">
        <v>2071.9</v>
      </c>
      <c r="BL22" s="132">
        <v>1989.48388</v>
      </c>
      <c r="BM22" s="74">
        <f t="shared" si="62"/>
        <v>96.022196051933008</v>
      </c>
      <c r="BN22" s="132">
        <v>197</v>
      </c>
      <c r="BO22" s="132">
        <v>197</v>
      </c>
      <c r="BP22" s="132">
        <v>197</v>
      </c>
      <c r="BQ22" s="74">
        <f t="shared" si="63"/>
        <v>100</v>
      </c>
      <c r="BR22" s="132">
        <v>185</v>
      </c>
      <c r="BS22" s="132">
        <v>185</v>
      </c>
      <c r="BT22" s="132">
        <v>185</v>
      </c>
      <c r="BU22" s="74">
        <f t="shared" si="64"/>
        <v>100</v>
      </c>
      <c r="BV22" s="132">
        <v>0</v>
      </c>
      <c r="BW22" s="132">
        <v>0</v>
      </c>
      <c r="BX22" s="132">
        <v>0</v>
      </c>
      <c r="BY22" s="74"/>
      <c r="BZ22" s="132">
        <v>207.1</v>
      </c>
      <c r="CA22" s="132">
        <v>207.1</v>
      </c>
      <c r="CB22" s="132">
        <v>207.1</v>
      </c>
      <c r="CC22" s="74">
        <f t="shared" si="65"/>
        <v>100.00000000000001</v>
      </c>
      <c r="CD22" s="132">
        <v>195.2</v>
      </c>
      <c r="CE22" s="132">
        <v>195.2</v>
      </c>
      <c r="CF22" s="132">
        <v>195.2</v>
      </c>
      <c r="CG22" s="74">
        <f t="shared" si="66"/>
        <v>100</v>
      </c>
      <c r="CH22" s="132">
        <v>195</v>
      </c>
      <c r="CI22" s="132">
        <v>195</v>
      </c>
      <c r="CJ22" s="132">
        <v>195</v>
      </c>
      <c r="CK22" s="74">
        <f t="shared" si="67"/>
        <v>100</v>
      </c>
      <c r="CL22" s="132">
        <v>44.6</v>
      </c>
      <c r="CM22" s="132">
        <v>44.6</v>
      </c>
      <c r="CN22" s="132">
        <v>0</v>
      </c>
      <c r="CO22" s="74">
        <f t="shared" si="68"/>
        <v>0</v>
      </c>
      <c r="CP22" s="132">
        <v>0.6</v>
      </c>
      <c r="CQ22" s="132">
        <v>0.6</v>
      </c>
      <c r="CR22" s="132">
        <v>0</v>
      </c>
      <c r="CS22" s="74">
        <f t="shared" si="47"/>
        <v>0</v>
      </c>
      <c r="CT22" s="132">
        <v>984.8</v>
      </c>
      <c r="CU22" s="132">
        <v>984.8</v>
      </c>
      <c r="CV22" s="132">
        <v>984.8</v>
      </c>
      <c r="CW22" s="74">
        <f t="shared" si="69"/>
        <v>100</v>
      </c>
      <c r="CX22" s="132">
        <v>0</v>
      </c>
      <c r="CY22" s="132">
        <v>5.8</v>
      </c>
      <c r="CZ22" s="132">
        <v>5.8</v>
      </c>
      <c r="DA22" s="74">
        <f t="shared" si="51"/>
        <v>100</v>
      </c>
    </row>
    <row r="23" spans="1:105" x14ac:dyDescent="0.25">
      <c r="A23" s="72" t="s">
        <v>230</v>
      </c>
      <c r="B23" s="74">
        <f t="shared" si="52"/>
        <v>362586.69999999995</v>
      </c>
      <c r="C23" s="74">
        <f t="shared" si="52"/>
        <v>365572.6</v>
      </c>
      <c r="D23" s="74">
        <f t="shared" si="52"/>
        <v>364769.05537999992</v>
      </c>
      <c r="E23" s="74">
        <f t="shared" si="53"/>
        <v>99.780195610940197</v>
      </c>
      <c r="F23" s="132">
        <v>86607.5</v>
      </c>
      <c r="G23" s="132">
        <v>77133.3</v>
      </c>
      <c r="H23" s="132">
        <v>76443.812090000007</v>
      </c>
      <c r="I23" s="74">
        <f t="shared" si="54"/>
        <v>99.10610863271765</v>
      </c>
      <c r="J23" s="132">
        <v>4543.7</v>
      </c>
      <c r="K23" s="132">
        <v>6291.9</v>
      </c>
      <c r="L23" s="132">
        <v>6291.9</v>
      </c>
      <c r="M23" s="74">
        <f t="shared" si="55"/>
        <v>100</v>
      </c>
      <c r="N23" s="132">
        <v>247.6</v>
      </c>
      <c r="O23" s="132">
        <v>272.60000000000002</v>
      </c>
      <c r="P23" s="132">
        <v>272.60000000000002</v>
      </c>
      <c r="Q23" s="74">
        <f t="shared" si="56"/>
        <v>99.999999999999986</v>
      </c>
      <c r="R23" s="132">
        <v>252148.9</v>
      </c>
      <c r="S23" s="132">
        <v>263442.5</v>
      </c>
      <c r="T23" s="132">
        <v>263442.5</v>
      </c>
      <c r="U23" s="74">
        <f t="shared" si="57"/>
        <v>100</v>
      </c>
      <c r="V23" s="132">
        <v>0</v>
      </c>
      <c r="W23" s="132">
        <v>0</v>
      </c>
      <c r="X23" s="132">
        <v>0</v>
      </c>
      <c r="Y23" s="74"/>
      <c r="Z23" s="132">
        <v>0</v>
      </c>
      <c r="AA23" s="132">
        <v>0</v>
      </c>
      <c r="AB23" s="132">
        <v>0</v>
      </c>
      <c r="AC23" s="74"/>
      <c r="AD23" s="132">
        <v>0</v>
      </c>
      <c r="AE23" s="132">
        <v>0</v>
      </c>
      <c r="AF23" s="132">
        <v>0</v>
      </c>
      <c r="AG23" s="74"/>
      <c r="AH23" s="132">
        <v>0</v>
      </c>
      <c r="AI23" s="132">
        <v>0</v>
      </c>
      <c r="AJ23" s="132">
        <v>0</v>
      </c>
      <c r="AK23" s="74"/>
      <c r="AL23" s="132">
        <v>5508.1</v>
      </c>
      <c r="AM23" s="132">
        <v>5096.8</v>
      </c>
      <c r="AN23" s="132">
        <v>5096.8</v>
      </c>
      <c r="AO23" s="74">
        <f t="shared" si="58"/>
        <v>100</v>
      </c>
      <c r="AP23" s="132">
        <v>1814.5</v>
      </c>
      <c r="AQ23" s="132">
        <v>2000</v>
      </c>
      <c r="AR23" s="132">
        <v>2000</v>
      </c>
      <c r="AS23" s="74">
        <f t="shared" si="59"/>
        <v>100</v>
      </c>
      <c r="AT23" s="132">
        <v>323.8</v>
      </c>
      <c r="AU23" s="132">
        <v>323.8</v>
      </c>
      <c r="AV23" s="132">
        <v>323.8</v>
      </c>
      <c r="AW23" s="74"/>
      <c r="AX23" s="132">
        <v>382.1</v>
      </c>
      <c r="AY23" s="132">
        <v>382.1</v>
      </c>
      <c r="AZ23" s="132">
        <v>382.1</v>
      </c>
      <c r="BA23" s="74">
        <f t="shared" si="60"/>
        <v>100</v>
      </c>
      <c r="BB23" s="132">
        <v>739.5</v>
      </c>
      <c r="BC23" s="132">
        <v>739.5</v>
      </c>
      <c r="BD23" s="132">
        <v>739.5</v>
      </c>
      <c r="BE23" s="74">
        <f>BD23/BC23%</f>
        <v>100</v>
      </c>
      <c r="BF23" s="132">
        <v>1618.5</v>
      </c>
      <c r="BG23" s="132">
        <v>1603.9</v>
      </c>
      <c r="BH23" s="132">
        <v>1603.9</v>
      </c>
      <c r="BI23" s="74">
        <f t="shared" si="61"/>
        <v>100</v>
      </c>
      <c r="BJ23" s="132">
        <v>5764.4</v>
      </c>
      <c r="BK23" s="132">
        <v>5384.4</v>
      </c>
      <c r="BL23" s="132">
        <v>5272.8282900000004</v>
      </c>
      <c r="BM23" s="74">
        <f t="shared" si="62"/>
        <v>97.927871071985749</v>
      </c>
      <c r="BN23" s="132">
        <v>565.4</v>
      </c>
      <c r="BO23" s="132">
        <v>565.4</v>
      </c>
      <c r="BP23" s="132">
        <v>565.4</v>
      </c>
      <c r="BQ23" s="74">
        <f t="shared" si="63"/>
        <v>100</v>
      </c>
      <c r="BR23" s="132">
        <v>740.1</v>
      </c>
      <c r="BS23" s="132">
        <v>740.1</v>
      </c>
      <c r="BT23" s="132">
        <v>740.1</v>
      </c>
      <c r="BU23" s="74">
        <f t="shared" si="64"/>
        <v>100</v>
      </c>
      <c r="BV23" s="132">
        <v>0</v>
      </c>
      <c r="BW23" s="132">
        <v>0</v>
      </c>
      <c r="BX23" s="132">
        <v>0</v>
      </c>
      <c r="BY23" s="74"/>
      <c r="BZ23" s="132">
        <v>207.1</v>
      </c>
      <c r="CA23" s="132">
        <v>207.1</v>
      </c>
      <c r="CB23" s="132">
        <v>207.1</v>
      </c>
      <c r="CC23" s="74">
        <f t="shared" si="65"/>
        <v>100.00000000000001</v>
      </c>
      <c r="CD23" s="132">
        <v>195.2</v>
      </c>
      <c r="CE23" s="132">
        <v>195.2</v>
      </c>
      <c r="CF23" s="132">
        <v>195.2</v>
      </c>
      <c r="CG23" s="74">
        <f t="shared" si="66"/>
        <v>100</v>
      </c>
      <c r="CH23" s="132">
        <v>195</v>
      </c>
      <c r="CI23" s="132">
        <v>195</v>
      </c>
      <c r="CJ23" s="132">
        <v>195</v>
      </c>
      <c r="CK23" s="74">
        <f t="shared" si="67"/>
        <v>100</v>
      </c>
      <c r="CL23" s="132">
        <v>49</v>
      </c>
      <c r="CM23" s="132">
        <v>49</v>
      </c>
      <c r="CN23" s="132">
        <v>46.55</v>
      </c>
      <c r="CO23" s="74">
        <f t="shared" si="68"/>
        <v>95</v>
      </c>
      <c r="CP23" s="132">
        <v>0.7</v>
      </c>
      <c r="CQ23" s="132">
        <v>0.7</v>
      </c>
      <c r="CR23" s="132">
        <v>0.66500000000000004</v>
      </c>
      <c r="CS23" s="74">
        <f t="shared" si="47"/>
        <v>95.000000000000014</v>
      </c>
      <c r="CT23" s="132">
        <v>935.6</v>
      </c>
      <c r="CU23" s="132">
        <v>935.6</v>
      </c>
      <c r="CV23" s="132">
        <v>935.6</v>
      </c>
      <c r="CW23" s="74">
        <f t="shared" si="69"/>
        <v>100</v>
      </c>
      <c r="CX23" s="132">
        <v>0</v>
      </c>
      <c r="CY23" s="132">
        <v>13.7</v>
      </c>
      <c r="CZ23" s="132">
        <v>13.7</v>
      </c>
      <c r="DA23" s="74">
        <f t="shared" si="51"/>
        <v>100.00000000000001</v>
      </c>
    </row>
    <row r="24" spans="1:105" x14ac:dyDescent="0.25">
      <c r="A24" s="72" t="s">
        <v>231</v>
      </c>
      <c r="B24" s="74">
        <f t="shared" si="52"/>
        <v>155605.5</v>
      </c>
      <c r="C24" s="74">
        <f t="shared" si="52"/>
        <v>157918.70000000001</v>
      </c>
      <c r="D24" s="74">
        <f t="shared" si="52"/>
        <v>157897.28183000002</v>
      </c>
      <c r="E24" s="74">
        <f t="shared" si="53"/>
        <v>99.98643721737831</v>
      </c>
      <c r="F24" s="132">
        <v>32543.599999999999</v>
      </c>
      <c r="G24" s="132">
        <v>32543.599999999999</v>
      </c>
      <c r="H24" s="132">
        <v>32543.599999999999</v>
      </c>
      <c r="I24" s="74">
        <f t="shared" si="54"/>
        <v>100</v>
      </c>
      <c r="J24" s="132">
        <v>1994.9</v>
      </c>
      <c r="K24" s="132">
        <v>2833.8</v>
      </c>
      <c r="L24" s="132">
        <v>2833.8</v>
      </c>
      <c r="M24" s="74">
        <f t="shared" si="55"/>
        <v>100</v>
      </c>
      <c r="N24" s="132">
        <v>118.1</v>
      </c>
      <c r="O24" s="132">
        <v>132.9</v>
      </c>
      <c r="P24" s="132">
        <v>132.9</v>
      </c>
      <c r="Q24" s="74">
        <f t="shared" si="56"/>
        <v>100.00000000000001</v>
      </c>
      <c r="R24" s="132">
        <v>113057.3</v>
      </c>
      <c r="S24" s="132">
        <v>115212.3</v>
      </c>
      <c r="T24" s="132">
        <v>115212.3</v>
      </c>
      <c r="U24" s="74">
        <f t="shared" si="57"/>
        <v>100</v>
      </c>
      <c r="V24" s="132">
        <v>0</v>
      </c>
      <c r="W24" s="132">
        <v>0</v>
      </c>
      <c r="X24" s="132">
        <v>0</v>
      </c>
      <c r="Y24" s="74"/>
      <c r="Z24" s="132">
        <v>0</v>
      </c>
      <c r="AA24" s="132">
        <v>0</v>
      </c>
      <c r="AB24" s="132">
        <v>0</v>
      </c>
      <c r="AC24" s="74"/>
      <c r="AD24" s="132">
        <v>0</v>
      </c>
      <c r="AE24" s="132">
        <v>0</v>
      </c>
      <c r="AF24" s="132">
        <v>0</v>
      </c>
      <c r="AG24" s="74"/>
      <c r="AH24" s="132">
        <v>0</v>
      </c>
      <c r="AI24" s="132">
        <v>0</v>
      </c>
      <c r="AJ24" s="132">
        <v>0</v>
      </c>
      <c r="AK24" s="74"/>
      <c r="AL24" s="132">
        <v>2602.5</v>
      </c>
      <c r="AM24" s="132">
        <v>2502.5</v>
      </c>
      <c r="AN24" s="132">
        <v>2502.5</v>
      </c>
      <c r="AO24" s="74">
        <f t="shared" si="58"/>
        <v>100</v>
      </c>
      <c r="AP24" s="132">
        <v>1016.6</v>
      </c>
      <c r="AQ24" s="132">
        <v>1016.6</v>
      </c>
      <c r="AR24" s="132">
        <v>1016.6</v>
      </c>
      <c r="AS24" s="74">
        <f t="shared" si="59"/>
        <v>100</v>
      </c>
      <c r="AT24" s="132">
        <v>92.5</v>
      </c>
      <c r="AU24" s="132">
        <v>92.5</v>
      </c>
      <c r="AV24" s="132">
        <v>92.5</v>
      </c>
      <c r="AW24" s="74"/>
      <c r="AX24" s="132">
        <v>203.8</v>
      </c>
      <c r="AY24" s="132">
        <v>203.8</v>
      </c>
      <c r="AZ24" s="132">
        <v>203.8</v>
      </c>
      <c r="BA24" s="74">
        <f t="shared" si="60"/>
        <v>100</v>
      </c>
      <c r="BB24" s="132">
        <v>0</v>
      </c>
      <c r="BC24" s="132">
        <v>0</v>
      </c>
      <c r="BD24" s="132">
        <v>0</v>
      </c>
      <c r="BE24" s="74"/>
      <c r="BF24" s="132">
        <v>596.70000000000005</v>
      </c>
      <c r="BG24" s="132">
        <v>596.70000000000005</v>
      </c>
      <c r="BH24" s="132">
        <v>596.70000000000005</v>
      </c>
      <c r="BI24" s="74">
        <f t="shared" si="61"/>
        <v>100</v>
      </c>
      <c r="BJ24" s="132">
        <v>1396.8</v>
      </c>
      <c r="BK24" s="132">
        <v>796.8</v>
      </c>
      <c r="BL24" s="132">
        <v>778.79582999999991</v>
      </c>
      <c r="BM24" s="74">
        <f t="shared" si="62"/>
        <v>97.740440512048181</v>
      </c>
      <c r="BN24" s="132">
        <v>197</v>
      </c>
      <c r="BO24" s="132">
        <v>197</v>
      </c>
      <c r="BP24" s="132">
        <v>197</v>
      </c>
      <c r="BQ24" s="74">
        <f t="shared" si="63"/>
        <v>100</v>
      </c>
      <c r="BR24" s="132">
        <v>185</v>
      </c>
      <c r="BS24" s="132">
        <v>185</v>
      </c>
      <c r="BT24" s="132">
        <v>185</v>
      </c>
      <c r="BU24" s="74">
        <f t="shared" si="64"/>
        <v>100</v>
      </c>
      <c r="BV24" s="132">
        <v>0</v>
      </c>
      <c r="BW24" s="132">
        <v>0</v>
      </c>
      <c r="BX24" s="132">
        <v>0</v>
      </c>
      <c r="BY24" s="74"/>
      <c r="BZ24" s="132">
        <v>207.1</v>
      </c>
      <c r="CA24" s="132">
        <v>207.1</v>
      </c>
      <c r="CB24" s="132">
        <v>207.1</v>
      </c>
      <c r="CC24" s="74">
        <f t="shared" si="65"/>
        <v>100.00000000000001</v>
      </c>
      <c r="CD24" s="132">
        <v>195.2</v>
      </c>
      <c r="CE24" s="132">
        <v>195.2</v>
      </c>
      <c r="CF24" s="132">
        <v>195.2</v>
      </c>
      <c r="CG24" s="74">
        <f t="shared" si="66"/>
        <v>100</v>
      </c>
      <c r="CH24" s="132">
        <v>195</v>
      </c>
      <c r="CI24" s="132">
        <v>195</v>
      </c>
      <c r="CJ24" s="132">
        <v>195</v>
      </c>
      <c r="CK24" s="74">
        <f t="shared" si="67"/>
        <v>100</v>
      </c>
      <c r="CL24" s="132">
        <v>66.8</v>
      </c>
      <c r="CM24" s="132">
        <v>66.8</v>
      </c>
      <c r="CN24" s="132">
        <v>63.436</v>
      </c>
      <c r="CO24" s="74">
        <f t="shared" si="68"/>
        <v>94.964071856287433</v>
      </c>
      <c r="CP24" s="132">
        <v>1</v>
      </c>
      <c r="CQ24" s="132">
        <v>1</v>
      </c>
      <c r="CR24" s="132">
        <v>0.95</v>
      </c>
      <c r="CS24" s="74">
        <f t="shared" si="47"/>
        <v>95</v>
      </c>
      <c r="CT24" s="132">
        <v>935.6</v>
      </c>
      <c r="CU24" s="132">
        <v>935.6</v>
      </c>
      <c r="CV24" s="132">
        <v>935.6</v>
      </c>
      <c r="CW24" s="74">
        <f t="shared" si="69"/>
        <v>100</v>
      </c>
      <c r="CX24" s="132">
        <v>0</v>
      </c>
      <c r="CY24" s="132">
        <v>4.5</v>
      </c>
      <c r="CZ24" s="132">
        <v>4.5</v>
      </c>
      <c r="DA24" s="74">
        <f t="shared" si="51"/>
        <v>100</v>
      </c>
    </row>
    <row r="25" spans="1:105" x14ac:dyDescent="0.25">
      <c r="A25" s="72" t="s">
        <v>232</v>
      </c>
      <c r="B25" s="74">
        <f t="shared" si="52"/>
        <v>258099.70000000004</v>
      </c>
      <c r="C25" s="74">
        <f t="shared" si="52"/>
        <v>257675.50000000003</v>
      </c>
      <c r="D25" s="74">
        <f t="shared" si="52"/>
        <v>257528.71900000004</v>
      </c>
      <c r="E25" s="74">
        <f t="shared" si="53"/>
        <v>99.943036493574297</v>
      </c>
      <c r="F25" s="132">
        <v>32334.3</v>
      </c>
      <c r="G25" s="132">
        <v>32334.3</v>
      </c>
      <c r="H25" s="132">
        <v>32334.3</v>
      </c>
      <c r="I25" s="74">
        <f t="shared" si="54"/>
        <v>99.999999999999986</v>
      </c>
      <c r="J25" s="132">
        <v>1921.7</v>
      </c>
      <c r="K25" s="132">
        <v>2251.1</v>
      </c>
      <c r="L25" s="132">
        <v>2251.1</v>
      </c>
      <c r="M25" s="74">
        <f t="shared" si="55"/>
        <v>100</v>
      </c>
      <c r="N25" s="132">
        <v>152.69999999999999</v>
      </c>
      <c r="O25" s="132">
        <v>168.4</v>
      </c>
      <c r="P25" s="132">
        <v>168.4</v>
      </c>
      <c r="Q25" s="74">
        <f t="shared" si="56"/>
        <v>100</v>
      </c>
      <c r="R25" s="132">
        <v>210431.8</v>
      </c>
      <c r="S25" s="132">
        <v>210431.8</v>
      </c>
      <c r="T25" s="132">
        <v>210431.8</v>
      </c>
      <c r="U25" s="74">
        <f t="shared" si="57"/>
        <v>100</v>
      </c>
      <c r="V25" s="132">
        <v>0</v>
      </c>
      <c r="W25" s="132">
        <v>0</v>
      </c>
      <c r="X25" s="132">
        <v>0</v>
      </c>
      <c r="Y25" s="74"/>
      <c r="Z25" s="132">
        <v>0</v>
      </c>
      <c r="AA25" s="132">
        <v>0</v>
      </c>
      <c r="AB25" s="132">
        <v>0</v>
      </c>
      <c r="AC25" s="74"/>
      <c r="AD25" s="132">
        <v>0</v>
      </c>
      <c r="AE25" s="132">
        <v>0</v>
      </c>
      <c r="AF25" s="132">
        <v>0</v>
      </c>
      <c r="AG25" s="74"/>
      <c r="AH25" s="132">
        <v>0</v>
      </c>
      <c r="AI25" s="132">
        <v>0</v>
      </c>
      <c r="AJ25" s="132">
        <v>0</v>
      </c>
      <c r="AK25" s="74"/>
      <c r="AL25" s="132">
        <v>4070.7</v>
      </c>
      <c r="AM25" s="132">
        <v>4070.7</v>
      </c>
      <c r="AN25" s="132">
        <v>4070.7</v>
      </c>
      <c r="AO25" s="74">
        <f t="shared" si="58"/>
        <v>100</v>
      </c>
      <c r="AP25" s="132">
        <v>1027.2</v>
      </c>
      <c r="AQ25" s="132">
        <v>1027.2</v>
      </c>
      <c r="AR25" s="132">
        <v>1027.2</v>
      </c>
      <c r="AS25" s="74">
        <f t="shared" si="59"/>
        <v>100</v>
      </c>
      <c r="AT25" s="132">
        <v>185</v>
      </c>
      <c r="AU25" s="132">
        <v>185</v>
      </c>
      <c r="AV25" s="132">
        <v>185</v>
      </c>
      <c r="AW25" s="74"/>
      <c r="AX25" s="132">
        <v>382.1</v>
      </c>
      <c r="AY25" s="132">
        <v>382.1</v>
      </c>
      <c r="AZ25" s="132">
        <v>382.1</v>
      </c>
      <c r="BA25" s="74">
        <f t="shared" si="60"/>
        <v>100</v>
      </c>
      <c r="BB25" s="132">
        <v>0</v>
      </c>
      <c r="BC25" s="132">
        <v>0</v>
      </c>
      <c r="BD25" s="132">
        <v>0</v>
      </c>
      <c r="BE25" s="74"/>
      <c r="BF25" s="132">
        <v>1335.3</v>
      </c>
      <c r="BG25" s="132">
        <v>1335.3</v>
      </c>
      <c r="BH25" s="132">
        <v>1335.3</v>
      </c>
      <c r="BI25" s="74">
        <f t="shared" si="61"/>
        <v>100</v>
      </c>
      <c r="BJ25" s="132">
        <v>3917.4</v>
      </c>
      <c r="BK25" s="132">
        <v>3137.4</v>
      </c>
      <c r="BL25" s="132">
        <v>3047.1190000000001</v>
      </c>
      <c r="BM25" s="74">
        <f t="shared" si="62"/>
        <v>97.122426212787659</v>
      </c>
      <c r="BN25" s="132">
        <v>197</v>
      </c>
      <c r="BO25" s="132">
        <v>197</v>
      </c>
      <c r="BP25" s="132">
        <v>197</v>
      </c>
      <c r="BQ25" s="74">
        <f t="shared" si="63"/>
        <v>100</v>
      </c>
      <c r="BR25" s="132">
        <v>555.1</v>
      </c>
      <c r="BS25" s="132">
        <v>555.1</v>
      </c>
      <c r="BT25" s="132">
        <v>555.1</v>
      </c>
      <c r="BU25" s="74">
        <f t="shared" si="64"/>
        <v>100</v>
      </c>
      <c r="BV25" s="132">
        <v>0</v>
      </c>
      <c r="BW25" s="132">
        <v>0</v>
      </c>
      <c r="BX25" s="132">
        <v>0</v>
      </c>
      <c r="BY25" s="74"/>
      <c r="BZ25" s="132">
        <v>207.1</v>
      </c>
      <c r="CA25" s="132">
        <v>207.1</v>
      </c>
      <c r="CB25" s="132">
        <v>207.1</v>
      </c>
      <c r="CC25" s="74">
        <f t="shared" si="65"/>
        <v>100.00000000000001</v>
      </c>
      <c r="CD25" s="132">
        <v>195.2</v>
      </c>
      <c r="CE25" s="132">
        <v>195.2</v>
      </c>
      <c r="CF25" s="132">
        <v>195.2</v>
      </c>
      <c r="CG25" s="74">
        <f t="shared" si="66"/>
        <v>100</v>
      </c>
      <c r="CH25" s="132">
        <v>195</v>
      </c>
      <c r="CI25" s="132">
        <v>195</v>
      </c>
      <c r="CJ25" s="132">
        <v>195</v>
      </c>
      <c r="CK25" s="74">
        <f t="shared" si="67"/>
        <v>100</v>
      </c>
      <c r="CL25" s="132">
        <v>55.7</v>
      </c>
      <c r="CM25" s="132">
        <v>55.7</v>
      </c>
      <c r="CN25" s="132">
        <v>0</v>
      </c>
      <c r="CO25" s="74">
        <f t="shared" si="68"/>
        <v>0</v>
      </c>
      <c r="CP25" s="132">
        <v>0.8</v>
      </c>
      <c r="CQ25" s="132">
        <v>0.8</v>
      </c>
      <c r="CR25" s="132">
        <v>0</v>
      </c>
      <c r="CS25" s="74">
        <f t="shared" si="47"/>
        <v>0</v>
      </c>
      <c r="CT25" s="132">
        <v>935.6</v>
      </c>
      <c r="CU25" s="132">
        <v>935.6</v>
      </c>
      <c r="CV25" s="132">
        <v>935.6</v>
      </c>
      <c r="CW25" s="74">
        <f t="shared" si="69"/>
        <v>100</v>
      </c>
      <c r="CX25" s="132">
        <v>0</v>
      </c>
      <c r="CY25" s="132">
        <v>10.7</v>
      </c>
      <c r="CZ25" s="132">
        <v>10.7</v>
      </c>
      <c r="DA25" s="74">
        <f t="shared" si="51"/>
        <v>100</v>
      </c>
    </row>
    <row r="26" spans="1:105" x14ac:dyDescent="0.25">
      <c r="A26" s="72" t="s">
        <v>233</v>
      </c>
      <c r="B26" s="74">
        <f t="shared" si="52"/>
        <v>316528.80000000005</v>
      </c>
      <c r="C26" s="74">
        <f t="shared" si="52"/>
        <v>319950.3</v>
      </c>
      <c r="D26" s="74">
        <f t="shared" si="52"/>
        <v>319762.12561999995</v>
      </c>
      <c r="E26" s="74">
        <f t="shared" si="53"/>
        <v>99.941186371758363</v>
      </c>
      <c r="F26" s="132">
        <v>53876.5</v>
      </c>
      <c r="G26" s="132">
        <v>54904</v>
      </c>
      <c r="H26" s="132">
        <v>54904</v>
      </c>
      <c r="I26" s="74">
        <f t="shared" si="54"/>
        <v>100</v>
      </c>
      <c r="J26" s="132">
        <v>4089.2</v>
      </c>
      <c r="K26" s="132">
        <v>2965.2</v>
      </c>
      <c r="L26" s="132">
        <v>2965.2</v>
      </c>
      <c r="M26" s="74">
        <f t="shared" si="55"/>
        <v>100</v>
      </c>
      <c r="N26" s="132">
        <v>235.7</v>
      </c>
      <c r="O26" s="132">
        <v>235.7</v>
      </c>
      <c r="P26" s="132">
        <v>235.7</v>
      </c>
      <c r="Q26" s="74">
        <f t="shared" si="56"/>
        <v>100</v>
      </c>
      <c r="R26" s="132">
        <v>224113.5</v>
      </c>
      <c r="S26" s="132">
        <v>229224.5</v>
      </c>
      <c r="T26" s="132">
        <v>229224.5</v>
      </c>
      <c r="U26" s="74">
        <f t="shared" si="57"/>
        <v>100</v>
      </c>
      <c r="V26" s="132">
        <v>0</v>
      </c>
      <c r="W26" s="132">
        <v>0</v>
      </c>
      <c r="X26" s="132">
        <v>0</v>
      </c>
      <c r="Y26" s="74"/>
      <c r="Z26" s="132">
        <v>0</v>
      </c>
      <c r="AA26" s="132">
        <v>0</v>
      </c>
      <c r="AB26" s="132">
        <v>0</v>
      </c>
      <c r="AC26" s="74"/>
      <c r="AD26" s="132">
        <v>0</v>
      </c>
      <c r="AE26" s="132">
        <v>0</v>
      </c>
      <c r="AF26" s="132">
        <v>0</v>
      </c>
      <c r="AG26" s="74"/>
      <c r="AH26" s="132">
        <v>0</v>
      </c>
      <c r="AI26" s="132">
        <v>0</v>
      </c>
      <c r="AJ26" s="132">
        <v>0</v>
      </c>
      <c r="AK26" s="74"/>
      <c r="AL26" s="132">
        <v>4701.8999999999996</v>
      </c>
      <c r="AM26" s="132">
        <v>4696.1000000000004</v>
      </c>
      <c r="AN26" s="132">
        <v>4696.1000000000004</v>
      </c>
      <c r="AO26" s="74">
        <f t="shared" si="58"/>
        <v>100</v>
      </c>
      <c r="AP26" s="132">
        <v>1886.2</v>
      </c>
      <c r="AQ26" s="132">
        <v>1886.2</v>
      </c>
      <c r="AR26" s="132">
        <v>1886.2</v>
      </c>
      <c r="AS26" s="74">
        <f t="shared" si="59"/>
        <v>99.999999999999986</v>
      </c>
      <c r="AT26" s="132">
        <v>231.3</v>
      </c>
      <c r="AU26" s="132">
        <v>231.3</v>
      </c>
      <c r="AV26" s="132">
        <v>231.3</v>
      </c>
      <c r="AW26" s="74"/>
      <c r="AX26" s="132">
        <v>382.1</v>
      </c>
      <c r="AY26" s="132">
        <v>382.1</v>
      </c>
      <c r="AZ26" s="132">
        <v>382.1</v>
      </c>
      <c r="BA26" s="74">
        <f t="shared" si="60"/>
        <v>100</v>
      </c>
      <c r="BB26" s="132">
        <v>0</v>
      </c>
      <c r="BC26" s="132">
        <v>0</v>
      </c>
      <c r="BD26" s="132">
        <v>0</v>
      </c>
      <c r="BE26" s="74"/>
      <c r="BF26" s="132">
        <v>1994.3</v>
      </c>
      <c r="BG26" s="132">
        <v>1994.3</v>
      </c>
      <c r="BH26" s="132">
        <v>1994.3</v>
      </c>
      <c r="BI26" s="74">
        <f t="shared" si="61"/>
        <v>100.00000000000001</v>
      </c>
      <c r="BJ26" s="132">
        <v>20928.3</v>
      </c>
      <c r="BK26" s="132">
        <v>19328.3</v>
      </c>
      <c r="BL26" s="132">
        <v>19174.820620000002</v>
      </c>
      <c r="BM26" s="74">
        <f t="shared" si="62"/>
        <v>99.205934407061164</v>
      </c>
      <c r="BN26" s="132">
        <v>1373.9</v>
      </c>
      <c r="BO26" s="132">
        <v>1373.9</v>
      </c>
      <c r="BP26" s="132">
        <v>1373.9</v>
      </c>
      <c r="BQ26" s="74">
        <f t="shared" si="63"/>
        <v>100</v>
      </c>
      <c r="BR26" s="132">
        <v>740.1</v>
      </c>
      <c r="BS26" s="132">
        <v>740.1</v>
      </c>
      <c r="BT26" s="132">
        <v>740.1</v>
      </c>
      <c r="BU26" s="74">
        <f t="shared" si="64"/>
        <v>100</v>
      </c>
      <c r="BV26" s="132">
        <v>0</v>
      </c>
      <c r="BW26" s="132">
        <v>0</v>
      </c>
      <c r="BX26" s="132">
        <v>0</v>
      </c>
      <c r="BY26" s="74"/>
      <c r="BZ26" s="132">
        <v>414.3</v>
      </c>
      <c r="CA26" s="132">
        <v>414.3</v>
      </c>
      <c r="CB26" s="132">
        <v>414.3</v>
      </c>
      <c r="CC26" s="74">
        <f t="shared" si="65"/>
        <v>100.00000000000001</v>
      </c>
      <c r="CD26" s="132">
        <v>195.2</v>
      </c>
      <c r="CE26" s="132">
        <v>195.2</v>
      </c>
      <c r="CF26" s="132">
        <v>195.2</v>
      </c>
      <c r="CG26" s="74">
        <f t="shared" si="66"/>
        <v>100</v>
      </c>
      <c r="CH26" s="132">
        <v>195</v>
      </c>
      <c r="CI26" s="132">
        <v>195</v>
      </c>
      <c r="CJ26" s="132">
        <v>195</v>
      </c>
      <c r="CK26" s="74">
        <f t="shared" si="67"/>
        <v>100</v>
      </c>
      <c r="CL26" s="132">
        <v>62.4</v>
      </c>
      <c r="CM26" s="132">
        <v>62.4</v>
      </c>
      <c r="CN26" s="132">
        <v>28.605</v>
      </c>
      <c r="CO26" s="74">
        <f t="shared" si="68"/>
        <v>45.841346153846153</v>
      </c>
      <c r="CP26" s="132">
        <v>0.9</v>
      </c>
      <c r="CQ26" s="132">
        <v>0.9</v>
      </c>
      <c r="CR26" s="132">
        <v>0</v>
      </c>
      <c r="CS26" s="74">
        <f t="shared" si="47"/>
        <v>0</v>
      </c>
      <c r="CT26" s="132">
        <v>1108</v>
      </c>
      <c r="CU26" s="132">
        <v>1108</v>
      </c>
      <c r="CV26" s="132">
        <v>1108</v>
      </c>
      <c r="CW26" s="74">
        <f t="shared" si="69"/>
        <v>100</v>
      </c>
      <c r="CX26" s="132">
        <v>0</v>
      </c>
      <c r="CY26" s="132">
        <v>12.8</v>
      </c>
      <c r="CZ26" s="132">
        <v>12.8</v>
      </c>
      <c r="DA26" s="74">
        <f t="shared" si="51"/>
        <v>100</v>
      </c>
    </row>
    <row r="27" spans="1:105" x14ac:dyDescent="0.25">
      <c r="A27" s="72" t="s">
        <v>234</v>
      </c>
      <c r="B27" s="74">
        <f t="shared" si="52"/>
        <v>271048.29999999981</v>
      </c>
      <c r="C27" s="74">
        <f t="shared" si="52"/>
        <v>271890.19999999984</v>
      </c>
      <c r="D27" s="74">
        <f t="shared" si="52"/>
        <v>271434.46649999992</v>
      </c>
      <c r="E27" s="74">
        <f t="shared" si="53"/>
        <v>99.832383256182126</v>
      </c>
      <c r="F27" s="132">
        <v>69340.5</v>
      </c>
      <c r="G27" s="132">
        <v>68008.800000000003</v>
      </c>
      <c r="H27" s="132">
        <v>67868.768939999994</v>
      </c>
      <c r="I27" s="74">
        <f t="shared" si="54"/>
        <v>99.794098616649592</v>
      </c>
      <c r="J27" s="132">
        <v>3903.9</v>
      </c>
      <c r="K27" s="132">
        <v>5861.5</v>
      </c>
      <c r="L27" s="132">
        <v>5861.5</v>
      </c>
      <c r="M27" s="74">
        <f t="shared" si="55"/>
        <v>100</v>
      </c>
      <c r="N27" s="132">
        <v>243.9</v>
      </c>
      <c r="O27" s="132">
        <v>253.7</v>
      </c>
      <c r="P27" s="132">
        <v>253.7</v>
      </c>
      <c r="Q27" s="74">
        <f t="shared" si="56"/>
        <v>100</v>
      </c>
      <c r="R27" s="132">
        <v>169706.3</v>
      </c>
      <c r="S27" s="132">
        <v>168729.8</v>
      </c>
      <c r="T27" s="132">
        <v>168554.57041999997</v>
      </c>
      <c r="U27" s="74">
        <f t="shared" si="57"/>
        <v>99.896147817397988</v>
      </c>
      <c r="V27" s="132">
        <v>10544.9</v>
      </c>
      <c r="W27" s="132">
        <v>10544.9</v>
      </c>
      <c r="X27" s="132">
        <v>10544.9</v>
      </c>
      <c r="Y27" s="74">
        <f>X27/W27%</f>
        <v>100</v>
      </c>
      <c r="Z27" s="132">
        <v>105.4</v>
      </c>
      <c r="AA27" s="132">
        <v>105.4</v>
      </c>
      <c r="AB27" s="132">
        <v>105.4</v>
      </c>
      <c r="AC27" s="74">
        <f>AB27/AA27%</f>
        <v>100</v>
      </c>
      <c r="AD27" s="132">
        <v>0</v>
      </c>
      <c r="AE27" s="132">
        <v>0</v>
      </c>
      <c r="AF27" s="132">
        <v>0</v>
      </c>
      <c r="AG27" s="74"/>
      <c r="AH27" s="132">
        <v>0</v>
      </c>
      <c r="AI27" s="132">
        <v>0</v>
      </c>
      <c r="AJ27" s="132">
        <v>0</v>
      </c>
      <c r="AK27" s="74"/>
      <c r="AL27" s="132">
        <v>4984.8999999999996</v>
      </c>
      <c r="AM27" s="132">
        <v>6059.5</v>
      </c>
      <c r="AN27" s="132">
        <v>6059.5</v>
      </c>
      <c r="AO27" s="74">
        <f t="shared" si="58"/>
        <v>100</v>
      </c>
      <c r="AP27" s="132">
        <v>2046.4</v>
      </c>
      <c r="AQ27" s="132">
        <v>2194.6</v>
      </c>
      <c r="AR27" s="132">
        <v>2194.6</v>
      </c>
      <c r="AS27" s="74">
        <f t="shared" si="59"/>
        <v>100</v>
      </c>
      <c r="AT27" s="132">
        <v>231.3</v>
      </c>
      <c r="AU27" s="132">
        <v>231.3</v>
      </c>
      <c r="AV27" s="132">
        <v>231.3</v>
      </c>
      <c r="AW27" s="74"/>
      <c r="AX27" s="132">
        <v>382.1</v>
      </c>
      <c r="AY27" s="132">
        <v>382.1</v>
      </c>
      <c r="AZ27" s="132">
        <v>382.1</v>
      </c>
      <c r="BA27" s="74">
        <f t="shared" si="60"/>
        <v>100</v>
      </c>
      <c r="BB27" s="132">
        <v>0</v>
      </c>
      <c r="BC27" s="132">
        <v>0</v>
      </c>
      <c r="BD27" s="132">
        <v>0</v>
      </c>
      <c r="BE27" s="74"/>
      <c r="BF27" s="132">
        <v>1462.1</v>
      </c>
      <c r="BG27" s="132">
        <v>1462.1</v>
      </c>
      <c r="BH27" s="132">
        <v>1462.1</v>
      </c>
      <c r="BI27" s="74">
        <f t="shared" si="61"/>
        <v>100</v>
      </c>
      <c r="BJ27" s="132">
        <v>5413.1</v>
      </c>
      <c r="BK27" s="132">
        <v>5363.1</v>
      </c>
      <c r="BL27" s="132">
        <v>5267.8743400000003</v>
      </c>
      <c r="BM27" s="74">
        <f t="shared" si="62"/>
        <v>98.224428781861249</v>
      </c>
      <c r="BN27" s="132">
        <v>381.3</v>
      </c>
      <c r="BO27" s="132">
        <v>381.3</v>
      </c>
      <c r="BP27" s="132">
        <v>381.3</v>
      </c>
      <c r="BQ27" s="74">
        <f t="shared" si="63"/>
        <v>100</v>
      </c>
      <c r="BR27" s="132">
        <v>555.1</v>
      </c>
      <c r="BS27" s="132">
        <v>555.1</v>
      </c>
      <c r="BT27" s="132">
        <v>555.1</v>
      </c>
      <c r="BU27" s="74">
        <f t="shared" si="64"/>
        <v>100</v>
      </c>
      <c r="BV27" s="132">
        <v>15.1</v>
      </c>
      <c r="BW27" s="132">
        <v>15.1</v>
      </c>
      <c r="BX27" s="132">
        <v>15.0528</v>
      </c>
      <c r="BY27" s="74">
        <f>BX27/BW27%</f>
        <v>99.687417218543047</v>
      </c>
      <c r="BZ27" s="132">
        <v>207.1</v>
      </c>
      <c r="CA27" s="132">
        <v>207.1</v>
      </c>
      <c r="CB27" s="132">
        <v>207.1</v>
      </c>
      <c r="CC27" s="74">
        <f t="shared" si="65"/>
        <v>100.00000000000001</v>
      </c>
      <c r="CD27" s="132">
        <v>195.2</v>
      </c>
      <c r="CE27" s="132">
        <v>195.2</v>
      </c>
      <c r="CF27" s="132">
        <v>195.2</v>
      </c>
      <c r="CG27" s="74">
        <f t="shared" si="66"/>
        <v>100</v>
      </c>
      <c r="CH27" s="132">
        <v>195</v>
      </c>
      <c r="CI27" s="132">
        <v>195</v>
      </c>
      <c r="CJ27" s="132">
        <v>195</v>
      </c>
      <c r="CK27" s="74">
        <f t="shared" si="67"/>
        <v>100</v>
      </c>
      <c r="CL27" s="132">
        <v>44.6</v>
      </c>
      <c r="CM27" s="132">
        <v>44.6</v>
      </c>
      <c r="CN27" s="132">
        <v>0</v>
      </c>
      <c r="CO27" s="74">
        <f t="shared" si="68"/>
        <v>0</v>
      </c>
      <c r="CP27" s="132">
        <v>0.6</v>
      </c>
      <c r="CQ27" s="132">
        <v>0.6</v>
      </c>
      <c r="CR27" s="132">
        <v>0</v>
      </c>
      <c r="CS27" s="74">
        <f t="shared" si="47"/>
        <v>0</v>
      </c>
      <c r="CT27" s="132">
        <v>1089.5</v>
      </c>
      <c r="CU27" s="132">
        <v>1089.5</v>
      </c>
      <c r="CV27" s="132">
        <v>1089.5</v>
      </c>
      <c r="CW27" s="74">
        <f t="shared" si="69"/>
        <v>100</v>
      </c>
      <c r="CX27" s="132">
        <v>0</v>
      </c>
      <c r="CY27" s="132">
        <v>9.9</v>
      </c>
      <c r="CZ27" s="132">
        <v>9.9</v>
      </c>
      <c r="DA27" s="74">
        <f t="shared" si="51"/>
        <v>100</v>
      </c>
    </row>
    <row r="28" spans="1:105" x14ac:dyDescent="0.25">
      <c r="A28" s="72" t="s">
        <v>235</v>
      </c>
      <c r="B28" s="74">
        <f t="shared" si="52"/>
        <v>103973.30000000003</v>
      </c>
      <c r="C28" s="74">
        <f t="shared" si="52"/>
        <v>110761.10000000003</v>
      </c>
      <c r="D28" s="74">
        <f t="shared" si="52"/>
        <v>110551.0206</v>
      </c>
      <c r="E28" s="74">
        <f t="shared" si="53"/>
        <v>99.81033106388432</v>
      </c>
      <c r="F28" s="132">
        <v>25059.7</v>
      </c>
      <c r="G28" s="132">
        <v>25059.7</v>
      </c>
      <c r="H28" s="132">
        <v>25059.199489999999</v>
      </c>
      <c r="I28" s="74">
        <f t="shared" si="54"/>
        <v>99.998002729481996</v>
      </c>
      <c r="J28" s="132">
        <v>908.7</v>
      </c>
      <c r="K28" s="132">
        <v>1152.5</v>
      </c>
      <c r="L28" s="132">
        <v>1055.3253999999999</v>
      </c>
      <c r="M28" s="74">
        <f t="shared" si="55"/>
        <v>91.568364425162684</v>
      </c>
      <c r="N28" s="132">
        <v>84.1</v>
      </c>
      <c r="O28" s="132">
        <v>95.8</v>
      </c>
      <c r="P28" s="132">
        <v>28.919790000000003</v>
      </c>
      <c r="Q28" s="74">
        <f t="shared" si="56"/>
        <v>30.187672233820464</v>
      </c>
      <c r="R28" s="132">
        <v>69853.100000000006</v>
      </c>
      <c r="S28" s="132">
        <v>77181.100000000006</v>
      </c>
      <c r="T28" s="132">
        <v>77180.849979999999</v>
      </c>
      <c r="U28" s="74">
        <f t="shared" si="57"/>
        <v>99.999676060589962</v>
      </c>
      <c r="V28" s="132">
        <v>0</v>
      </c>
      <c r="W28" s="132">
        <v>0</v>
      </c>
      <c r="X28" s="132">
        <v>0</v>
      </c>
      <c r="Y28" s="74"/>
      <c r="Z28" s="132">
        <v>0</v>
      </c>
      <c r="AA28" s="132">
        <v>0</v>
      </c>
      <c r="AB28" s="132">
        <v>0</v>
      </c>
      <c r="AC28" s="74"/>
      <c r="AD28" s="132">
        <v>0</v>
      </c>
      <c r="AE28" s="132">
        <v>0</v>
      </c>
      <c r="AF28" s="132">
        <v>0</v>
      </c>
      <c r="AG28" s="74"/>
      <c r="AH28" s="132">
        <v>0</v>
      </c>
      <c r="AI28" s="132">
        <v>0</v>
      </c>
      <c r="AJ28" s="132">
        <v>0</v>
      </c>
      <c r="AK28" s="74"/>
      <c r="AL28" s="132">
        <v>1755.5</v>
      </c>
      <c r="AM28" s="132">
        <v>1755.5</v>
      </c>
      <c r="AN28" s="132">
        <v>1755.4839999999999</v>
      </c>
      <c r="AO28" s="74">
        <f t="shared" si="58"/>
        <v>99.999088578752492</v>
      </c>
      <c r="AP28" s="132">
        <v>648.29999999999995</v>
      </c>
      <c r="AQ28" s="132">
        <v>648.29999999999995</v>
      </c>
      <c r="AR28" s="132">
        <v>648.29899999999998</v>
      </c>
      <c r="AS28" s="74">
        <f t="shared" si="59"/>
        <v>99.999845750424186</v>
      </c>
      <c r="AT28" s="132">
        <v>46.3</v>
      </c>
      <c r="AU28" s="132">
        <v>46.3</v>
      </c>
      <c r="AV28" s="132">
        <v>46.3</v>
      </c>
      <c r="AW28" s="74"/>
      <c r="AX28" s="132">
        <v>203.8</v>
      </c>
      <c r="AY28" s="132">
        <v>203.8</v>
      </c>
      <c r="AZ28" s="132">
        <v>203.77298999999999</v>
      </c>
      <c r="BA28" s="74">
        <f t="shared" si="60"/>
        <v>99.986746810598603</v>
      </c>
      <c r="BB28" s="132">
        <v>0</v>
      </c>
      <c r="BC28" s="132">
        <v>0</v>
      </c>
      <c r="BD28" s="132">
        <v>0</v>
      </c>
      <c r="BE28" s="74"/>
      <c r="BF28" s="132">
        <v>483</v>
      </c>
      <c r="BG28" s="132">
        <v>483</v>
      </c>
      <c r="BH28" s="132">
        <v>483</v>
      </c>
      <c r="BI28" s="74">
        <f t="shared" si="61"/>
        <v>100</v>
      </c>
      <c r="BJ28" s="132">
        <v>3598.5</v>
      </c>
      <c r="BK28" s="132">
        <v>2798.5</v>
      </c>
      <c r="BL28" s="132">
        <v>2798.5</v>
      </c>
      <c r="BM28" s="74">
        <f t="shared" si="62"/>
        <v>100</v>
      </c>
      <c r="BN28" s="132">
        <v>197</v>
      </c>
      <c r="BO28" s="132">
        <v>197</v>
      </c>
      <c r="BP28" s="132">
        <v>196.97</v>
      </c>
      <c r="BQ28" s="74">
        <f t="shared" si="63"/>
        <v>99.984771573604064</v>
      </c>
      <c r="BR28" s="132">
        <v>185</v>
      </c>
      <c r="BS28" s="132">
        <v>185</v>
      </c>
      <c r="BT28" s="132">
        <v>185</v>
      </c>
      <c r="BU28" s="74">
        <f t="shared" si="64"/>
        <v>100</v>
      </c>
      <c r="BV28" s="132">
        <v>0</v>
      </c>
      <c r="BW28" s="132">
        <v>0</v>
      </c>
      <c r="BX28" s="132">
        <v>0</v>
      </c>
      <c r="BY28" s="74"/>
      <c r="BZ28" s="132">
        <v>207.1</v>
      </c>
      <c r="CA28" s="132">
        <v>207.1</v>
      </c>
      <c r="CB28" s="132">
        <v>207.09998999999999</v>
      </c>
      <c r="CC28" s="74">
        <f t="shared" si="65"/>
        <v>99.999995171414781</v>
      </c>
      <c r="CD28" s="132">
        <v>195.2</v>
      </c>
      <c r="CE28" s="132">
        <v>195.2</v>
      </c>
      <c r="CF28" s="132">
        <v>195.19996000000003</v>
      </c>
      <c r="CG28" s="74">
        <f t="shared" si="66"/>
        <v>99.999979508196745</v>
      </c>
      <c r="CH28" s="132">
        <v>195</v>
      </c>
      <c r="CI28" s="132">
        <v>195</v>
      </c>
      <c r="CJ28" s="132">
        <v>195</v>
      </c>
      <c r="CK28" s="74">
        <f t="shared" si="67"/>
        <v>100</v>
      </c>
      <c r="CL28" s="132">
        <v>44.6</v>
      </c>
      <c r="CM28" s="132">
        <v>44.6</v>
      </c>
      <c r="CN28" s="132">
        <v>0</v>
      </c>
      <c r="CO28" s="74">
        <f t="shared" si="68"/>
        <v>0</v>
      </c>
      <c r="CP28" s="132">
        <v>0.6</v>
      </c>
      <c r="CQ28" s="132">
        <v>0.6</v>
      </c>
      <c r="CR28" s="132">
        <v>0</v>
      </c>
      <c r="CS28" s="74">
        <f t="shared" si="47"/>
        <v>0</v>
      </c>
      <c r="CT28" s="132">
        <v>307.8</v>
      </c>
      <c r="CU28" s="132">
        <v>307.8</v>
      </c>
      <c r="CV28" s="132">
        <v>307.8</v>
      </c>
      <c r="CW28" s="74">
        <f t="shared" si="69"/>
        <v>100</v>
      </c>
      <c r="CX28" s="132">
        <v>0</v>
      </c>
      <c r="CY28" s="132">
        <v>4.3</v>
      </c>
      <c r="CZ28" s="132">
        <v>4.3</v>
      </c>
      <c r="DA28" s="74">
        <f t="shared" si="51"/>
        <v>100</v>
      </c>
    </row>
    <row r="29" spans="1:105" x14ac:dyDescent="0.25">
      <c r="A29" s="72" t="s">
        <v>236</v>
      </c>
      <c r="B29" s="74">
        <f t="shared" si="52"/>
        <v>174920.80000000005</v>
      </c>
      <c r="C29" s="74">
        <f t="shared" si="52"/>
        <v>171062.90000000002</v>
      </c>
      <c r="D29" s="74">
        <f t="shared" si="52"/>
        <v>170967.91832</v>
      </c>
      <c r="E29" s="74">
        <f t="shared" si="53"/>
        <v>99.944475581788907</v>
      </c>
      <c r="F29" s="132">
        <v>27934.5</v>
      </c>
      <c r="G29" s="132">
        <v>24540.5</v>
      </c>
      <c r="H29" s="132">
        <v>24540.5</v>
      </c>
      <c r="I29" s="74">
        <f t="shared" si="54"/>
        <v>100</v>
      </c>
      <c r="J29" s="132">
        <v>1152.5</v>
      </c>
      <c r="K29" s="132">
        <v>1032.8</v>
      </c>
      <c r="L29" s="132">
        <v>1032.8</v>
      </c>
      <c r="M29" s="74">
        <f t="shared" si="55"/>
        <v>100</v>
      </c>
      <c r="N29" s="132">
        <v>106.7</v>
      </c>
      <c r="O29" s="132">
        <v>106.7</v>
      </c>
      <c r="P29" s="132">
        <v>106.7</v>
      </c>
      <c r="Q29" s="74">
        <f t="shared" si="56"/>
        <v>100.00000000000001</v>
      </c>
      <c r="R29" s="132">
        <v>136835</v>
      </c>
      <c r="S29" s="132">
        <v>136835</v>
      </c>
      <c r="T29" s="132">
        <v>136835</v>
      </c>
      <c r="U29" s="74">
        <f t="shared" si="57"/>
        <v>100</v>
      </c>
      <c r="V29" s="132">
        <v>0</v>
      </c>
      <c r="W29" s="132">
        <v>0</v>
      </c>
      <c r="X29" s="132">
        <v>0</v>
      </c>
      <c r="Y29" s="74"/>
      <c r="Z29" s="132">
        <v>0</v>
      </c>
      <c r="AA29" s="132">
        <v>0</v>
      </c>
      <c r="AB29" s="132">
        <v>0</v>
      </c>
      <c r="AC29" s="74"/>
      <c r="AD29" s="132">
        <v>0</v>
      </c>
      <c r="AE29" s="132">
        <v>0</v>
      </c>
      <c r="AF29" s="132">
        <v>0</v>
      </c>
      <c r="AG29" s="74"/>
      <c r="AH29" s="132">
        <v>0</v>
      </c>
      <c r="AI29" s="132">
        <v>0</v>
      </c>
      <c r="AJ29" s="132">
        <v>0</v>
      </c>
      <c r="AK29" s="74"/>
      <c r="AL29" s="132">
        <v>3542.7</v>
      </c>
      <c r="AM29" s="132">
        <v>3542.7</v>
      </c>
      <c r="AN29" s="132">
        <v>3542.7</v>
      </c>
      <c r="AO29" s="74">
        <f t="shared" si="58"/>
        <v>100</v>
      </c>
      <c r="AP29" s="132">
        <v>926.6</v>
      </c>
      <c r="AQ29" s="132">
        <v>926.6</v>
      </c>
      <c r="AR29" s="132">
        <v>926.6</v>
      </c>
      <c r="AS29" s="74">
        <f t="shared" si="59"/>
        <v>100</v>
      </c>
      <c r="AT29" s="132">
        <v>92.5</v>
      </c>
      <c r="AU29" s="132">
        <v>92.5</v>
      </c>
      <c r="AV29" s="132">
        <v>92.499929999999992</v>
      </c>
      <c r="AW29" s="74"/>
      <c r="AX29" s="132">
        <v>203.8</v>
      </c>
      <c r="AY29" s="132">
        <v>203.8</v>
      </c>
      <c r="AZ29" s="132">
        <v>203.8</v>
      </c>
      <c r="BA29" s="74">
        <f t="shared" si="60"/>
        <v>100</v>
      </c>
      <c r="BB29" s="132">
        <v>0</v>
      </c>
      <c r="BC29" s="132">
        <v>0</v>
      </c>
      <c r="BD29" s="132">
        <v>0</v>
      </c>
      <c r="BE29" s="74"/>
      <c r="BF29" s="132">
        <v>836.2</v>
      </c>
      <c r="BG29" s="132">
        <v>836.2</v>
      </c>
      <c r="BH29" s="132">
        <v>836.2</v>
      </c>
      <c r="BI29" s="74">
        <f t="shared" si="61"/>
        <v>100</v>
      </c>
      <c r="BJ29" s="132">
        <v>1423.2</v>
      </c>
      <c r="BK29" s="132">
        <v>1073.2</v>
      </c>
      <c r="BL29" s="132">
        <v>1016.61839</v>
      </c>
      <c r="BM29" s="74">
        <f t="shared" si="62"/>
        <v>94.727766492732002</v>
      </c>
      <c r="BN29" s="132">
        <v>197</v>
      </c>
      <c r="BO29" s="132">
        <v>197</v>
      </c>
      <c r="BP29" s="132">
        <v>197</v>
      </c>
      <c r="BQ29" s="74">
        <f t="shared" si="63"/>
        <v>100</v>
      </c>
      <c r="BR29" s="132">
        <v>185</v>
      </c>
      <c r="BS29" s="132">
        <v>185</v>
      </c>
      <c r="BT29" s="132">
        <v>185</v>
      </c>
      <c r="BU29" s="74">
        <f t="shared" si="64"/>
        <v>100</v>
      </c>
      <c r="BV29" s="132">
        <v>0</v>
      </c>
      <c r="BW29" s="132">
        <v>0</v>
      </c>
      <c r="BX29" s="132">
        <v>0</v>
      </c>
      <c r="BY29" s="74"/>
      <c r="BZ29" s="132">
        <v>207.1</v>
      </c>
      <c r="CA29" s="132">
        <v>207.1</v>
      </c>
      <c r="CB29" s="132">
        <v>207.1</v>
      </c>
      <c r="CC29" s="74">
        <f t="shared" si="65"/>
        <v>100.00000000000001</v>
      </c>
      <c r="CD29" s="132">
        <v>195.2</v>
      </c>
      <c r="CE29" s="132">
        <v>195.2</v>
      </c>
      <c r="CF29" s="132">
        <v>195.2</v>
      </c>
      <c r="CG29" s="74">
        <f t="shared" si="66"/>
        <v>100</v>
      </c>
      <c r="CH29" s="132">
        <v>195</v>
      </c>
      <c r="CI29" s="132">
        <v>195</v>
      </c>
      <c r="CJ29" s="132">
        <v>195</v>
      </c>
      <c r="CK29" s="74">
        <f t="shared" si="67"/>
        <v>100</v>
      </c>
      <c r="CL29" s="132">
        <v>37.9</v>
      </c>
      <c r="CM29" s="132">
        <v>37.9</v>
      </c>
      <c r="CN29" s="132">
        <v>0</v>
      </c>
      <c r="CO29" s="74">
        <f t="shared" si="68"/>
        <v>0</v>
      </c>
      <c r="CP29" s="132">
        <v>0.5</v>
      </c>
      <c r="CQ29" s="132">
        <v>0.5</v>
      </c>
      <c r="CR29" s="132">
        <v>0</v>
      </c>
      <c r="CS29" s="74">
        <f t="shared" si="47"/>
        <v>0</v>
      </c>
      <c r="CT29" s="132">
        <v>849.4</v>
      </c>
      <c r="CU29" s="132">
        <v>849.4</v>
      </c>
      <c r="CV29" s="132">
        <v>849.4</v>
      </c>
      <c r="CW29" s="74">
        <f t="shared" si="69"/>
        <v>100</v>
      </c>
      <c r="CX29" s="132">
        <v>0</v>
      </c>
      <c r="CY29" s="132">
        <v>5.8</v>
      </c>
      <c r="CZ29" s="132">
        <v>5.8</v>
      </c>
      <c r="DA29" s="74">
        <f t="shared" si="51"/>
        <v>100</v>
      </c>
    </row>
    <row r="30" spans="1:105" x14ac:dyDescent="0.25">
      <c r="A30" s="72" t="s">
        <v>237</v>
      </c>
      <c r="B30" s="74">
        <f t="shared" si="52"/>
        <v>504084.19999999995</v>
      </c>
      <c r="C30" s="74">
        <f t="shared" si="52"/>
        <v>499701.99999999994</v>
      </c>
      <c r="D30" s="74">
        <f t="shared" si="52"/>
        <v>499574.92005999997</v>
      </c>
      <c r="E30" s="74">
        <f t="shared" si="53"/>
        <v>99.974568855037603</v>
      </c>
      <c r="F30" s="132">
        <v>91138.4</v>
      </c>
      <c r="G30" s="132">
        <v>77549.7</v>
      </c>
      <c r="H30" s="132">
        <v>77549.7</v>
      </c>
      <c r="I30" s="74">
        <f t="shared" si="54"/>
        <v>100</v>
      </c>
      <c r="J30" s="132">
        <v>8513.2999999999993</v>
      </c>
      <c r="K30" s="132">
        <v>10882.6</v>
      </c>
      <c r="L30" s="132">
        <v>10882.6</v>
      </c>
      <c r="M30" s="74">
        <f t="shared" si="55"/>
        <v>100</v>
      </c>
      <c r="N30" s="132">
        <v>402.1</v>
      </c>
      <c r="O30" s="132">
        <v>436.9</v>
      </c>
      <c r="P30" s="132">
        <v>436.9</v>
      </c>
      <c r="Q30" s="74">
        <f t="shared" si="56"/>
        <v>100</v>
      </c>
      <c r="R30" s="132">
        <v>372587.6</v>
      </c>
      <c r="S30" s="132">
        <v>381210.3</v>
      </c>
      <c r="T30" s="132">
        <v>381210.3</v>
      </c>
      <c r="U30" s="74">
        <f t="shared" si="57"/>
        <v>100</v>
      </c>
      <c r="V30" s="132">
        <v>0</v>
      </c>
      <c r="W30" s="132">
        <v>0</v>
      </c>
      <c r="X30" s="132">
        <v>0</v>
      </c>
      <c r="Y30" s="74"/>
      <c r="Z30" s="132">
        <v>0</v>
      </c>
      <c r="AA30" s="132">
        <v>0</v>
      </c>
      <c r="AB30" s="132">
        <v>0</v>
      </c>
      <c r="AC30" s="74"/>
      <c r="AD30" s="132">
        <v>0</v>
      </c>
      <c r="AE30" s="132">
        <v>0</v>
      </c>
      <c r="AF30" s="132">
        <v>0</v>
      </c>
      <c r="AG30" s="74"/>
      <c r="AH30" s="132">
        <v>0</v>
      </c>
      <c r="AI30" s="132">
        <v>0</v>
      </c>
      <c r="AJ30" s="132">
        <v>0</v>
      </c>
      <c r="AK30" s="74"/>
      <c r="AL30" s="132">
        <v>8276.7000000000007</v>
      </c>
      <c r="AM30" s="132">
        <v>8688.6</v>
      </c>
      <c r="AN30" s="132">
        <v>8688.6</v>
      </c>
      <c r="AO30" s="74">
        <f t="shared" si="58"/>
        <v>99.999999999999986</v>
      </c>
      <c r="AP30" s="132">
        <v>2628.4</v>
      </c>
      <c r="AQ30" s="132">
        <v>2628.4</v>
      </c>
      <c r="AR30" s="132">
        <v>2628.4</v>
      </c>
      <c r="AS30" s="74">
        <f t="shared" si="59"/>
        <v>100</v>
      </c>
      <c r="AT30" s="132">
        <v>436.9</v>
      </c>
      <c r="AU30" s="132">
        <v>436.9</v>
      </c>
      <c r="AV30" s="132">
        <v>436.9</v>
      </c>
      <c r="AW30" s="74"/>
      <c r="AX30" s="132">
        <v>581.29999999999995</v>
      </c>
      <c r="AY30" s="132">
        <v>581.29999999999995</v>
      </c>
      <c r="AZ30" s="132">
        <v>581.29999999999995</v>
      </c>
      <c r="BA30" s="74">
        <f t="shared" si="60"/>
        <v>100</v>
      </c>
      <c r="BB30" s="132">
        <v>0</v>
      </c>
      <c r="BC30" s="132">
        <v>0</v>
      </c>
      <c r="BD30" s="132">
        <v>0</v>
      </c>
      <c r="BE30" s="74"/>
      <c r="BF30" s="132">
        <v>2727.3</v>
      </c>
      <c r="BG30" s="132">
        <v>2727.3</v>
      </c>
      <c r="BH30" s="132">
        <v>2727.3</v>
      </c>
      <c r="BI30" s="74">
        <f t="shared" si="61"/>
        <v>100</v>
      </c>
      <c r="BJ30" s="132">
        <v>12686.6</v>
      </c>
      <c r="BK30" s="132">
        <v>10436.6</v>
      </c>
      <c r="BL30" s="132">
        <v>10393.81927</v>
      </c>
      <c r="BM30" s="74">
        <f t="shared" si="62"/>
        <v>99.59008939693004</v>
      </c>
      <c r="BN30" s="132">
        <v>1126.8</v>
      </c>
      <c r="BO30" s="132">
        <v>1126.8</v>
      </c>
      <c r="BP30" s="132">
        <v>1126.8</v>
      </c>
      <c r="BQ30" s="74">
        <f t="shared" si="63"/>
        <v>100</v>
      </c>
      <c r="BR30" s="132">
        <v>1165.2</v>
      </c>
      <c r="BS30" s="132">
        <v>1165.2</v>
      </c>
      <c r="BT30" s="132">
        <v>1165.2</v>
      </c>
      <c r="BU30" s="74">
        <f t="shared" si="64"/>
        <v>100</v>
      </c>
      <c r="BV30" s="132">
        <v>66.2</v>
      </c>
      <c r="BW30" s="132">
        <v>66.2</v>
      </c>
      <c r="BX30" s="132">
        <v>66.2</v>
      </c>
      <c r="BY30" s="74">
        <f t="shared" ref="BY30" si="70">BX30/BW30%</f>
        <v>100</v>
      </c>
      <c r="BZ30" s="132">
        <v>216.3</v>
      </c>
      <c r="CA30" s="132">
        <v>216.3</v>
      </c>
      <c r="CB30" s="132">
        <v>216.3</v>
      </c>
      <c r="CC30" s="74">
        <f t="shared" si="65"/>
        <v>100</v>
      </c>
      <c r="CD30" s="132">
        <v>204.4</v>
      </c>
      <c r="CE30" s="132">
        <v>204.4</v>
      </c>
      <c r="CF30" s="132">
        <v>165.30078999999998</v>
      </c>
      <c r="CG30" s="74">
        <f t="shared" si="66"/>
        <v>80.871227984344415</v>
      </c>
      <c r="CH30" s="132">
        <v>204.2</v>
      </c>
      <c r="CI30" s="132">
        <v>204.2</v>
      </c>
      <c r="CJ30" s="132">
        <v>204.2</v>
      </c>
      <c r="CK30" s="74">
        <f t="shared" si="67"/>
        <v>100</v>
      </c>
      <c r="CL30" s="132">
        <v>44.6</v>
      </c>
      <c r="CM30" s="132">
        <v>44.6</v>
      </c>
      <c r="CN30" s="132">
        <v>0</v>
      </c>
      <c r="CO30" s="74">
        <f t="shared" si="68"/>
        <v>0</v>
      </c>
      <c r="CP30" s="132">
        <v>0.6</v>
      </c>
      <c r="CQ30" s="132">
        <v>0.6</v>
      </c>
      <c r="CR30" s="132">
        <v>0</v>
      </c>
      <c r="CS30" s="74">
        <f t="shared" si="47"/>
        <v>0</v>
      </c>
      <c r="CT30" s="132">
        <v>1077.3</v>
      </c>
      <c r="CU30" s="132">
        <v>1077.3</v>
      </c>
      <c r="CV30" s="132">
        <v>1077.3</v>
      </c>
      <c r="CW30" s="74">
        <f t="shared" si="69"/>
        <v>100</v>
      </c>
      <c r="CX30" s="132">
        <v>0</v>
      </c>
      <c r="CY30" s="132">
        <v>17.8</v>
      </c>
      <c r="CZ30" s="132">
        <v>17.8</v>
      </c>
      <c r="DA30" s="74">
        <f t="shared" si="51"/>
        <v>100</v>
      </c>
    </row>
    <row r="31" spans="1:105" ht="15" customHeight="1" x14ac:dyDescent="0.25">
      <c r="A31" s="72" t="s">
        <v>238</v>
      </c>
      <c r="B31" s="74">
        <f t="shared" si="52"/>
        <v>144659.5</v>
      </c>
      <c r="C31" s="74">
        <f t="shared" si="52"/>
        <v>144295.79999999999</v>
      </c>
      <c r="D31" s="74">
        <f t="shared" si="52"/>
        <v>144225.19607999997</v>
      </c>
      <c r="E31" s="74">
        <f t="shared" si="53"/>
        <v>99.951070010353718</v>
      </c>
      <c r="F31" s="132">
        <v>28989</v>
      </c>
      <c r="G31" s="132">
        <v>28989</v>
      </c>
      <c r="H31" s="132">
        <v>28989</v>
      </c>
      <c r="I31" s="74">
        <f t="shared" si="54"/>
        <v>100</v>
      </c>
      <c r="J31" s="132">
        <v>1386.3</v>
      </c>
      <c r="K31" s="132">
        <v>1798.7</v>
      </c>
      <c r="L31" s="132">
        <v>1798.7</v>
      </c>
      <c r="M31" s="74">
        <f t="shared" si="55"/>
        <v>99.999999999999986</v>
      </c>
      <c r="N31" s="132">
        <v>89.2</v>
      </c>
      <c r="O31" s="132">
        <v>100.3</v>
      </c>
      <c r="P31" s="132">
        <v>99.940640000000002</v>
      </c>
      <c r="Q31" s="74">
        <f t="shared" si="56"/>
        <v>99.641714855433705</v>
      </c>
      <c r="R31" s="132">
        <v>104664.9</v>
      </c>
      <c r="S31" s="132">
        <v>104664.9</v>
      </c>
      <c r="T31" s="132">
        <v>104664.9</v>
      </c>
      <c r="U31" s="74">
        <f t="shared" si="57"/>
        <v>100</v>
      </c>
      <c r="V31" s="132">
        <v>0</v>
      </c>
      <c r="W31" s="132">
        <v>0</v>
      </c>
      <c r="X31" s="132">
        <v>0</v>
      </c>
      <c r="Y31" s="74"/>
      <c r="Z31" s="132">
        <v>0</v>
      </c>
      <c r="AA31" s="132">
        <v>0</v>
      </c>
      <c r="AB31" s="132">
        <v>0</v>
      </c>
      <c r="AC31" s="74"/>
      <c r="AD31" s="132">
        <v>0</v>
      </c>
      <c r="AE31" s="132">
        <v>0</v>
      </c>
      <c r="AF31" s="132">
        <v>0</v>
      </c>
      <c r="AG31" s="74"/>
      <c r="AH31" s="132">
        <v>0</v>
      </c>
      <c r="AI31" s="132">
        <v>0</v>
      </c>
      <c r="AJ31" s="132">
        <v>0</v>
      </c>
      <c r="AK31" s="74"/>
      <c r="AL31" s="132">
        <v>2381.5</v>
      </c>
      <c r="AM31" s="132">
        <v>2414.3000000000002</v>
      </c>
      <c r="AN31" s="132">
        <v>2414.3000000000002</v>
      </c>
      <c r="AO31" s="74">
        <f t="shared" si="58"/>
        <v>100</v>
      </c>
      <c r="AP31" s="132">
        <v>729</v>
      </c>
      <c r="AQ31" s="132">
        <v>654.4</v>
      </c>
      <c r="AR31" s="132">
        <v>654.37969999999996</v>
      </c>
      <c r="AS31" s="74">
        <f t="shared" si="59"/>
        <v>99.996897921760393</v>
      </c>
      <c r="AT31" s="132">
        <v>92.5</v>
      </c>
      <c r="AU31" s="132">
        <v>92.5</v>
      </c>
      <c r="AV31" s="132">
        <v>92.5</v>
      </c>
      <c r="AW31" s="74"/>
      <c r="AX31" s="132">
        <v>203.8</v>
      </c>
      <c r="AY31" s="132">
        <v>203.8</v>
      </c>
      <c r="AZ31" s="132">
        <v>203.8</v>
      </c>
      <c r="BA31" s="74">
        <f t="shared" si="60"/>
        <v>100</v>
      </c>
      <c r="BB31" s="132">
        <v>0</v>
      </c>
      <c r="BC31" s="132">
        <v>0</v>
      </c>
      <c r="BD31" s="132">
        <v>0</v>
      </c>
      <c r="BE31" s="74"/>
      <c r="BF31" s="132">
        <v>690</v>
      </c>
      <c r="BG31" s="132">
        <v>690</v>
      </c>
      <c r="BH31" s="132">
        <v>690</v>
      </c>
      <c r="BI31" s="74">
        <f t="shared" si="61"/>
        <v>100</v>
      </c>
      <c r="BJ31" s="132">
        <v>3657.8</v>
      </c>
      <c r="BK31" s="132">
        <v>2907.8</v>
      </c>
      <c r="BL31" s="132">
        <v>2884.7264100000002</v>
      </c>
      <c r="BM31" s="74">
        <f t="shared" si="62"/>
        <v>99.206493225118649</v>
      </c>
      <c r="BN31" s="132">
        <v>197</v>
      </c>
      <c r="BO31" s="132">
        <v>197</v>
      </c>
      <c r="BP31" s="132">
        <v>197</v>
      </c>
      <c r="BQ31" s="74">
        <f t="shared" si="63"/>
        <v>100</v>
      </c>
      <c r="BR31" s="132">
        <v>185</v>
      </c>
      <c r="BS31" s="132">
        <v>185</v>
      </c>
      <c r="BT31" s="132">
        <v>185</v>
      </c>
      <c r="BU31" s="74">
        <f t="shared" si="64"/>
        <v>100</v>
      </c>
      <c r="BV31" s="132">
        <v>0</v>
      </c>
      <c r="BW31" s="132">
        <v>0</v>
      </c>
      <c r="BX31" s="132">
        <v>0</v>
      </c>
      <c r="BY31" s="74" t="e">
        <f>BX31/BW31%</f>
        <v>#DIV/0!</v>
      </c>
      <c r="BZ31" s="132">
        <v>207.1</v>
      </c>
      <c r="CA31" s="132">
        <v>207.1</v>
      </c>
      <c r="CB31" s="132">
        <v>205.14932999999999</v>
      </c>
      <c r="CC31" s="74">
        <f t="shared" si="65"/>
        <v>99.058102366006764</v>
      </c>
      <c r="CD31" s="132">
        <v>195.2</v>
      </c>
      <c r="CE31" s="132">
        <v>195.2</v>
      </c>
      <c r="CF31" s="132">
        <v>195.2</v>
      </c>
      <c r="CG31" s="74">
        <f t="shared" si="66"/>
        <v>100</v>
      </c>
      <c r="CH31" s="132">
        <v>195</v>
      </c>
      <c r="CI31" s="132">
        <v>195</v>
      </c>
      <c r="CJ31" s="132">
        <v>195</v>
      </c>
      <c r="CK31" s="74">
        <f t="shared" si="67"/>
        <v>100</v>
      </c>
      <c r="CL31" s="132">
        <v>44.6</v>
      </c>
      <c r="CM31" s="132">
        <v>44.6</v>
      </c>
      <c r="CN31" s="132">
        <v>0</v>
      </c>
      <c r="CO31" s="74">
        <f t="shared" si="68"/>
        <v>0</v>
      </c>
      <c r="CP31" s="132">
        <v>0.6</v>
      </c>
      <c r="CQ31" s="132">
        <v>0.6</v>
      </c>
      <c r="CR31" s="132">
        <v>0</v>
      </c>
      <c r="CS31" s="74">
        <f t="shared" si="47"/>
        <v>0</v>
      </c>
      <c r="CT31" s="132">
        <v>751</v>
      </c>
      <c r="CU31" s="132">
        <v>751</v>
      </c>
      <c r="CV31" s="132">
        <v>751</v>
      </c>
      <c r="CW31" s="74">
        <f t="shared" si="69"/>
        <v>100</v>
      </c>
      <c r="CX31" s="132">
        <v>0</v>
      </c>
      <c r="CY31" s="132">
        <v>4.5999999999999996</v>
      </c>
      <c r="CZ31" s="132">
        <v>4.5999999999999996</v>
      </c>
      <c r="DA31" s="74">
        <f t="shared" si="51"/>
        <v>100</v>
      </c>
    </row>
    <row r="32" spans="1:105" x14ac:dyDescent="0.25">
      <c r="A32" s="72" t="s">
        <v>239</v>
      </c>
      <c r="B32" s="74">
        <f t="shared" si="52"/>
        <v>248465.99999999997</v>
      </c>
      <c r="C32" s="74">
        <f t="shared" si="52"/>
        <v>248918.59999999998</v>
      </c>
      <c r="D32" s="74">
        <f t="shared" si="52"/>
        <v>248790.21179</v>
      </c>
      <c r="E32" s="74">
        <f t="shared" si="53"/>
        <v>99.948421608509776</v>
      </c>
      <c r="F32" s="132">
        <v>64409.8</v>
      </c>
      <c r="G32" s="132">
        <v>64717.4</v>
      </c>
      <c r="H32" s="132">
        <v>64717.4</v>
      </c>
      <c r="I32" s="74">
        <f t="shared" si="54"/>
        <v>100</v>
      </c>
      <c r="J32" s="132">
        <v>2345.6999999999998</v>
      </c>
      <c r="K32" s="132">
        <v>3104.7</v>
      </c>
      <c r="L32" s="132">
        <v>3104.7</v>
      </c>
      <c r="M32" s="74">
        <f t="shared" si="55"/>
        <v>100</v>
      </c>
      <c r="N32" s="132">
        <v>197.3</v>
      </c>
      <c r="O32" s="132">
        <v>220.1</v>
      </c>
      <c r="P32" s="132">
        <v>220.1</v>
      </c>
      <c r="Q32" s="74">
        <f t="shared" si="56"/>
        <v>100</v>
      </c>
      <c r="R32" s="132">
        <v>166681.79999999999</v>
      </c>
      <c r="S32" s="132">
        <v>166681.79999999999</v>
      </c>
      <c r="T32" s="132">
        <v>166681.79999999999</v>
      </c>
      <c r="U32" s="74">
        <f t="shared" si="57"/>
        <v>100</v>
      </c>
      <c r="V32" s="132">
        <v>0</v>
      </c>
      <c r="W32" s="132">
        <v>0</v>
      </c>
      <c r="X32" s="132">
        <v>0</v>
      </c>
      <c r="Y32" s="74"/>
      <c r="Z32" s="132">
        <v>0</v>
      </c>
      <c r="AA32" s="132">
        <v>0</v>
      </c>
      <c r="AB32" s="132">
        <v>0</v>
      </c>
      <c r="AC32" s="74"/>
      <c r="AD32" s="132">
        <v>0</v>
      </c>
      <c r="AE32" s="132">
        <v>0</v>
      </c>
      <c r="AF32" s="132">
        <v>0</v>
      </c>
      <c r="AG32" s="74"/>
      <c r="AH32" s="132">
        <v>0</v>
      </c>
      <c r="AI32" s="132">
        <v>0</v>
      </c>
      <c r="AJ32" s="132">
        <v>0</v>
      </c>
      <c r="AK32" s="74"/>
      <c r="AL32" s="132">
        <v>4451.8999999999996</v>
      </c>
      <c r="AM32" s="132">
        <v>4451.8999999999996</v>
      </c>
      <c r="AN32" s="132">
        <v>4451.8999999999996</v>
      </c>
      <c r="AO32" s="74">
        <f t="shared" si="58"/>
        <v>100</v>
      </c>
      <c r="AP32" s="132">
        <v>1132.3</v>
      </c>
      <c r="AQ32" s="132">
        <v>1132.3</v>
      </c>
      <c r="AR32" s="132">
        <v>1132.3</v>
      </c>
      <c r="AS32" s="74">
        <f t="shared" si="59"/>
        <v>99.999999999999986</v>
      </c>
      <c r="AT32" s="132">
        <v>231.3</v>
      </c>
      <c r="AU32" s="132">
        <v>231.3</v>
      </c>
      <c r="AV32" s="132">
        <v>231.3</v>
      </c>
      <c r="AW32" s="74"/>
      <c r="AX32" s="132">
        <v>382.1</v>
      </c>
      <c r="AY32" s="132">
        <v>382.1</v>
      </c>
      <c r="AZ32" s="132">
        <v>382.1</v>
      </c>
      <c r="BA32" s="74">
        <f t="shared" si="60"/>
        <v>100</v>
      </c>
      <c r="BB32" s="132">
        <v>739.5</v>
      </c>
      <c r="BC32" s="132">
        <v>739.5</v>
      </c>
      <c r="BD32" s="132">
        <v>739.5</v>
      </c>
      <c r="BE32" s="74">
        <f>BD32/BC32%</f>
        <v>100</v>
      </c>
      <c r="BF32" s="132">
        <v>1288.3</v>
      </c>
      <c r="BG32" s="132">
        <v>1288.3</v>
      </c>
      <c r="BH32" s="132">
        <v>1288.3</v>
      </c>
      <c r="BI32" s="74">
        <f t="shared" si="61"/>
        <v>100</v>
      </c>
      <c r="BJ32" s="132">
        <v>4099.5</v>
      </c>
      <c r="BK32" s="132">
        <v>3499.5</v>
      </c>
      <c r="BL32" s="132">
        <v>3456.3031099999998</v>
      </c>
      <c r="BM32" s="74">
        <f t="shared" si="62"/>
        <v>98.765626803829122</v>
      </c>
      <c r="BN32" s="132">
        <v>197</v>
      </c>
      <c r="BO32" s="132">
        <v>197</v>
      </c>
      <c r="BP32" s="132">
        <v>197</v>
      </c>
      <c r="BQ32" s="74">
        <f t="shared" si="63"/>
        <v>100</v>
      </c>
      <c r="BR32" s="132">
        <v>555.1</v>
      </c>
      <c r="BS32" s="132">
        <v>555.1</v>
      </c>
      <c r="BT32" s="132">
        <v>555.1</v>
      </c>
      <c r="BU32" s="74">
        <f t="shared" si="64"/>
        <v>100</v>
      </c>
      <c r="BV32" s="132">
        <v>58.7</v>
      </c>
      <c r="BW32" s="132">
        <v>12.8</v>
      </c>
      <c r="BX32" s="132">
        <v>12.712680000000001</v>
      </c>
      <c r="BY32" s="74">
        <f>BX32/BW32%</f>
        <v>99.317812500000002</v>
      </c>
      <c r="BZ32" s="132">
        <v>207.1</v>
      </c>
      <c r="CA32" s="132">
        <v>207.1</v>
      </c>
      <c r="CB32" s="132">
        <v>207.1</v>
      </c>
      <c r="CC32" s="74">
        <f t="shared" si="65"/>
        <v>100.00000000000001</v>
      </c>
      <c r="CD32" s="132">
        <v>195.2</v>
      </c>
      <c r="CE32" s="132">
        <v>195.2</v>
      </c>
      <c r="CF32" s="132">
        <v>195.2</v>
      </c>
      <c r="CG32" s="74">
        <f t="shared" si="66"/>
        <v>100</v>
      </c>
      <c r="CH32" s="132">
        <v>195</v>
      </c>
      <c r="CI32" s="132">
        <v>195</v>
      </c>
      <c r="CJ32" s="132">
        <v>195</v>
      </c>
      <c r="CK32" s="74">
        <f t="shared" si="67"/>
        <v>100</v>
      </c>
      <c r="CL32" s="132">
        <v>160.4</v>
      </c>
      <c r="CM32" s="132">
        <v>160.4</v>
      </c>
      <c r="CN32" s="132">
        <v>84.516000000000005</v>
      </c>
      <c r="CO32" s="74">
        <f t="shared" si="68"/>
        <v>52.690773067331669</v>
      </c>
      <c r="CP32" s="132">
        <v>2.4</v>
      </c>
      <c r="CQ32" s="132">
        <v>2.4</v>
      </c>
      <c r="CR32" s="132">
        <v>2.2799999999999998</v>
      </c>
      <c r="CS32" s="74">
        <f t="shared" si="47"/>
        <v>94.999999999999986</v>
      </c>
      <c r="CT32" s="132">
        <v>935.6</v>
      </c>
      <c r="CU32" s="132">
        <v>935.6</v>
      </c>
      <c r="CV32" s="132">
        <v>935.6</v>
      </c>
      <c r="CW32" s="74">
        <f t="shared" si="69"/>
        <v>100</v>
      </c>
      <c r="CX32" s="132">
        <v>0</v>
      </c>
      <c r="CY32" s="132">
        <v>9.1</v>
      </c>
      <c r="CZ32" s="132">
        <v>0</v>
      </c>
      <c r="DA32" s="74">
        <f t="shared" si="51"/>
        <v>0</v>
      </c>
    </row>
    <row r="33" spans="1:105" x14ac:dyDescent="0.25">
      <c r="A33" s="72" t="s">
        <v>240</v>
      </c>
      <c r="B33" s="74">
        <f t="shared" si="52"/>
        <v>186118.1</v>
      </c>
      <c r="C33" s="74">
        <f t="shared" si="52"/>
        <v>180042.20000000004</v>
      </c>
      <c r="D33" s="74">
        <f t="shared" si="52"/>
        <v>177551.46598000004</v>
      </c>
      <c r="E33" s="74">
        <f t="shared" si="53"/>
        <v>98.616583212158034</v>
      </c>
      <c r="F33" s="132">
        <v>39175.599999999999</v>
      </c>
      <c r="G33" s="132">
        <v>35888.9</v>
      </c>
      <c r="H33" s="132">
        <v>34375.44455</v>
      </c>
      <c r="I33" s="74">
        <f t="shared" si="54"/>
        <v>95.7829427761787</v>
      </c>
      <c r="J33" s="132">
        <v>2450.1999999999998</v>
      </c>
      <c r="K33" s="132">
        <v>3151.9</v>
      </c>
      <c r="L33" s="132">
        <v>3151.9</v>
      </c>
      <c r="M33" s="74">
        <f t="shared" si="55"/>
        <v>100</v>
      </c>
      <c r="N33" s="132">
        <v>152</v>
      </c>
      <c r="O33" s="132">
        <v>167.2</v>
      </c>
      <c r="P33" s="132">
        <v>167.2</v>
      </c>
      <c r="Q33" s="74">
        <f t="shared" si="56"/>
        <v>100</v>
      </c>
      <c r="R33" s="132">
        <v>134495.20000000001</v>
      </c>
      <c r="S33" s="132">
        <v>131401.70000000001</v>
      </c>
      <c r="T33" s="132">
        <v>130517.727</v>
      </c>
      <c r="U33" s="74">
        <f t="shared" si="57"/>
        <v>99.327274304670325</v>
      </c>
      <c r="V33" s="132">
        <v>0</v>
      </c>
      <c r="W33" s="132">
        <v>0</v>
      </c>
      <c r="X33" s="132">
        <v>0</v>
      </c>
      <c r="Y33" s="74"/>
      <c r="Z33" s="132">
        <v>0</v>
      </c>
      <c r="AA33" s="132">
        <v>0</v>
      </c>
      <c r="AB33" s="132">
        <v>0</v>
      </c>
      <c r="AC33" s="74"/>
      <c r="AD33" s="132">
        <v>0</v>
      </c>
      <c r="AE33" s="132">
        <v>0</v>
      </c>
      <c r="AF33" s="132">
        <v>0</v>
      </c>
      <c r="AG33" s="74"/>
      <c r="AH33" s="132">
        <v>0</v>
      </c>
      <c r="AI33" s="132">
        <v>0</v>
      </c>
      <c r="AJ33" s="132">
        <v>0</v>
      </c>
      <c r="AK33" s="74"/>
      <c r="AL33" s="132">
        <v>3520.8</v>
      </c>
      <c r="AM33" s="132">
        <v>3520.8</v>
      </c>
      <c r="AN33" s="132">
        <v>3520.8</v>
      </c>
      <c r="AO33" s="74">
        <f t="shared" si="58"/>
        <v>100.00000000000001</v>
      </c>
      <c r="AP33" s="132">
        <v>1084.5</v>
      </c>
      <c r="AQ33" s="132">
        <v>1084.5</v>
      </c>
      <c r="AR33" s="132">
        <v>1084.5</v>
      </c>
      <c r="AS33" s="74">
        <f t="shared" si="59"/>
        <v>100</v>
      </c>
      <c r="AT33" s="132">
        <v>138.80000000000001</v>
      </c>
      <c r="AU33" s="132">
        <v>120</v>
      </c>
      <c r="AV33" s="132">
        <v>119.95</v>
      </c>
      <c r="AW33" s="74"/>
      <c r="AX33" s="132">
        <v>203.8</v>
      </c>
      <c r="AY33" s="132">
        <v>203.8</v>
      </c>
      <c r="AZ33" s="132">
        <v>203.8</v>
      </c>
      <c r="BA33" s="74">
        <f t="shared" si="60"/>
        <v>100</v>
      </c>
      <c r="BB33" s="132">
        <v>0</v>
      </c>
      <c r="BC33" s="132">
        <v>0</v>
      </c>
      <c r="BD33" s="132">
        <v>0</v>
      </c>
      <c r="BE33" s="74"/>
      <c r="BF33" s="132">
        <v>759</v>
      </c>
      <c r="BG33" s="132">
        <v>759</v>
      </c>
      <c r="BH33" s="132">
        <v>759</v>
      </c>
      <c r="BI33" s="74">
        <f t="shared" si="61"/>
        <v>100</v>
      </c>
      <c r="BJ33" s="132">
        <v>1867.2</v>
      </c>
      <c r="BK33" s="132">
        <v>1467.2</v>
      </c>
      <c r="BL33" s="132">
        <v>1421.5199299999999</v>
      </c>
      <c r="BM33" s="74">
        <f t="shared" si="62"/>
        <v>96.886581924754623</v>
      </c>
      <c r="BN33" s="132">
        <v>197</v>
      </c>
      <c r="BO33" s="132">
        <v>197</v>
      </c>
      <c r="BP33" s="132">
        <v>197</v>
      </c>
      <c r="BQ33" s="74">
        <f t="shared" si="63"/>
        <v>100</v>
      </c>
      <c r="BR33" s="132">
        <v>370.1</v>
      </c>
      <c r="BS33" s="132">
        <v>370.1</v>
      </c>
      <c r="BT33" s="132">
        <v>370.1</v>
      </c>
      <c r="BU33" s="74">
        <f t="shared" si="64"/>
        <v>100</v>
      </c>
      <c r="BV33" s="132">
        <v>76.599999999999994</v>
      </c>
      <c r="BW33" s="132">
        <v>76.599999999999994</v>
      </c>
      <c r="BX33" s="132">
        <v>76.599999999999994</v>
      </c>
      <c r="BY33" s="74">
        <f>BX33/BW33%</f>
        <v>100</v>
      </c>
      <c r="BZ33" s="132">
        <v>207.1</v>
      </c>
      <c r="CA33" s="132">
        <v>207.1</v>
      </c>
      <c r="CB33" s="132">
        <v>207.1</v>
      </c>
      <c r="CC33" s="74">
        <f t="shared" si="65"/>
        <v>100.00000000000001</v>
      </c>
      <c r="CD33" s="132">
        <v>195.2</v>
      </c>
      <c r="CE33" s="132">
        <v>195.2</v>
      </c>
      <c r="CF33" s="132">
        <v>195.2</v>
      </c>
      <c r="CG33" s="74">
        <f t="shared" si="66"/>
        <v>100</v>
      </c>
      <c r="CH33" s="132">
        <v>195</v>
      </c>
      <c r="CI33" s="132">
        <v>195</v>
      </c>
      <c r="CJ33" s="132">
        <v>195</v>
      </c>
      <c r="CK33" s="74">
        <f t="shared" si="67"/>
        <v>100</v>
      </c>
      <c r="CL33" s="132">
        <v>44.6</v>
      </c>
      <c r="CM33" s="132">
        <v>44.6</v>
      </c>
      <c r="CN33" s="132">
        <v>9.6229999999999993</v>
      </c>
      <c r="CO33" s="74">
        <f t="shared" si="68"/>
        <v>21.576233183856502</v>
      </c>
      <c r="CP33" s="132">
        <v>0.6</v>
      </c>
      <c r="CQ33" s="132">
        <v>0.6</v>
      </c>
      <c r="CR33" s="132">
        <v>0.56999999999999995</v>
      </c>
      <c r="CS33" s="74">
        <f t="shared" si="47"/>
        <v>94.999999999999986</v>
      </c>
      <c r="CT33" s="132">
        <v>984.8</v>
      </c>
      <c r="CU33" s="132">
        <v>984.8</v>
      </c>
      <c r="CV33" s="132">
        <v>972.23149999999998</v>
      </c>
      <c r="CW33" s="74">
        <f t="shared" si="69"/>
        <v>98.723751015434615</v>
      </c>
      <c r="CX33" s="132">
        <v>0</v>
      </c>
      <c r="CY33" s="132">
        <v>6.2</v>
      </c>
      <c r="CZ33" s="132">
        <v>6.2</v>
      </c>
      <c r="DA33" s="74">
        <f t="shared" si="51"/>
        <v>100</v>
      </c>
    </row>
    <row r="34" spans="1:105" x14ac:dyDescent="0.25">
      <c r="A34" s="72" t="s">
        <v>241</v>
      </c>
      <c r="B34" s="74">
        <f t="shared" si="52"/>
        <v>172863.7</v>
      </c>
      <c r="C34" s="74">
        <f t="shared" si="52"/>
        <v>173271.7</v>
      </c>
      <c r="D34" s="74">
        <f t="shared" si="52"/>
        <v>173184.75427</v>
      </c>
      <c r="E34" s="74">
        <f t="shared" si="53"/>
        <v>99.949821159485367</v>
      </c>
      <c r="F34" s="132">
        <v>36940.199999999997</v>
      </c>
      <c r="G34" s="132">
        <v>34579.4</v>
      </c>
      <c r="H34" s="132">
        <v>34579.4</v>
      </c>
      <c r="I34" s="74">
        <f t="shared" si="54"/>
        <v>99.999999999999986</v>
      </c>
      <c r="J34" s="132">
        <v>2050.5</v>
      </c>
      <c r="K34" s="132">
        <v>2549.6</v>
      </c>
      <c r="L34" s="132">
        <v>2549.6</v>
      </c>
      <c r="M34" s="74">
        <f t="shared" si="55"/>
        <v>100</v>
      </c>
      <c r="N34" s="132">
        <v>106.4</v>
      </c>
      <c r="O34" s="132">
        <v>118.4</v>
      </c>
      <c r="P34" s="132">
        <v>118.4</v>
      </c>
      <c r="Q34" s="74">
        <f t="shared" si="56"/>
        <v>99.999999999999986</v>
      </c>
      <c r="R34" s="132">
        <v>125793.60000000001</v>
      </c>
      <c r="S34" s="132">
        <v>127696.1</v>
      </c>
      <c r="T34" s="132">
        <v>127696.1</v>
      </c>
      <c r="U34" s="74">
        <f t="shared" si="57"/>
        <v>100</v>
      </c>
      <c r="V34" s="132">
        <v>0</v>
      </c>
      <c r="W34" s="132">
        <v>0</v>
      </c>
      <c r="X34" s="132">
        <v>0</v>
      </c>
      <c r="Y34" s="74"/>
      <c r="Z34" s="132">
        <v>0</v>
      </c>
      <c r="AA34" s="132">
        <v>0</v>
      </c>
      <c r="AB34" s="132">
        <v>0</v>
      </c>
      <c r="AC34" s="74"/>
      <c r="AD34" s="132">
        <v>0</v>
      </c>
      <c r="AE34" s="132">
        <v>0</v>
      </c>
      <c r="AF34" s="132">
        <v>0</v>
      </c>
      <c r="AG34" s="74"/>
      <c r="AH34" s="132">
        <v>0</v>
      </c>
      <c r="AI34" s="132">
        <v>0</v>
      </c>
      <c r="AJ34" s="132">
        <v>0</v>
      </c>
      <c r="AK34" s="74"/>
      <c r="AL34" s="132">
        <v>3655.5</v>
      </c>
      <c r="AM34" s="132">
        <v>4116.1000000000004</v>
      </c>
      <c r="AN34" s="132">
        <v>4116.1000000000004</v>
      </c>
      <c r="AO34" s="74">
        <f t="shared" si="58"/>
        <v>100</v>
      </c>
      <c r="AP34" s="132">
        <v>1069.4000000000001</v>
      </c>
      <c r="AQ34" s="132">
        <v>1009.4</v>
      </c>
      <c r="AR34" s="132">
        <v>1009.4</v>
      </c>
      <c r="AS34" s="74">
        <f t="shared" si="59"/>
        <v>100</v>
      </c>
      <c r="AT34" s="132">
        <v>92.5</v>
      </c>
      <c r="AU34" s="132">
        <v>92.5</v>
      </c>
      <c r="AV34" s="132">
        <v>92.5</v>
      </c>
      <c r="AW34" s="74"/>
      <c r="AX34" s="132">
        <v>203.8</v>
      </c>
      <c r="AY34" s="132">
        <v>203.8</v>
      </c>
      <c r="AZ34" s="132">
        <v>203.8</v>
      </c>
      <c r="BA34" s="74">
        <f t="shared" si="60"/>
        <v>100</v>
      </c>
      <c r="BB34" s="132">
        <v>0</v>
      </c>
      <c r="BC34" s="132">
        <v>0</v>
      </c>
      <c r="BD34" s="132">
        <v>0</v>
      </c>
      <c r="BE34" s="74"/>
      <c r="BF34" s="132">
        <v>580.9</v>
      </c>
      <c r="BG34" s="132">
        <v>580.9</v>
      </c>
      <c r="BH34" s="132">
        <v>580.9</v>
      </c>
      <c r="BI34" s="74">
        <f t="shared" si="61"/>
        <v>100</v>
      </c>
      <c r="BJ34" s="132">
        <v>447.8</v>
      </c>
      <c r="BK34" s="132">
        <v>397.8</v>
      </c>
      <c r="BL34" s="132">
        <v>356.05427000000003</v>
      </c>
      <c r="BM34" s="74">
        <f t="shared" si="62"/>
        <v>89.505849673202619</v>
      </c>
      <c r="BN34" s="132">
        <v>197</v>
      </c>
      <c r="BO34" s="132">
        <v>197</v>
      </c>
      <c r="BP34" s="132">
        <v>197</v>
      </c>
      <c r="BQ34" s="74">
        <f t="shared" si="63"/>
        <v>100</v>
      </c>
      <c r="BR34" s="132">
        <v>185</v>
      </c>
      <c r="BS34" s="132">
        <v>185</v>
      </c>
      <c r="BT34" s="132">
        <v>185</v>
      </c>
      <c r="BU34" s="74">
        <f t="shared" si="64"/>
        <v>100</v>
      </c>
      <c r="BV34" s="132">
        <v>0</v>
      </c>
      <c r="BW34" s="132">
        <v>0</v>
      </c>
      <c r="BX34" s="132">
        <v>0</v>
      </c>
      <c r="BY34" s="74"/>
      <c r="BZ34" s="132">
        <v>207.1</v>
      </c>
      <c r="CA34" s="132">
        <v>207.1</v>
      </c>
      <c r="CB34" s="132">
        <v>207.1</v>
      </c>
      <c r="CC34" s="74">
        <f t="shared" si="65"/>
        <v>100.00000000000001</v>
      </c>
      <c r="CD34" s="132">
        <v>195.2</v>
      </c>
      <c r="CE34" s="132">
        <v>195.2</v>
      </c>
      <c r="CF34" s="132">
        <v>195.2</v>
      </c>
      <c r="CG34" s="74">
        <f t="shared" si="66"/>
        <v>100</v>
      </c>
      <c r="CH34" s="132">
        <v>195</v>
      </c>
      <c r="CI34" s="132">
        <v>195</v>
      </c>
      <c r="CJ34" s="132">
        <v>195</v>
      </c>
      <c r="CK34" s="74">
        <f t="shared" si="67"/>
        <v>100</v>
      </c>
      <c r="CL34" s="132">
        <v>44.6</v>
      </c>
      <c r="CM34" s="132">
        <v>44.6</v>
      </c>
      <c r="CN34" s="132">
        <v>0</v>
      </c>
      <c r="CO34" s="74">
        <f t="shared" si="68"/>
        <v>0</v>
      </c>
      <c r="CP34" s="132">
        <v>0.6</v>
      </c>
      <c r="CQ34" s="132">
        <v>0.6</v>
      </c>
      <c r="CR34" s="132">
        <v>0</v>
      </c>
      <c r="CS34" s="74">
        <f t="shared" si="47"/>
        <v>0</v>
      </c>
      <c r="CT34" s="132">
        <v>898.6</v>
      </c>
      <c r="CU34" s="132">
        <v>898.6</v>
      </c>
      <c r="CV34" s="132">
        <v>898.6</v>
      </c>
      <c r="CW34" s="74">
        <f t="shared" si="69"/>
        <v>100</v>
      </c>
      <c r="CX34" s="132">
        <v>0</v>
      </c>
      <c r="CY34" s="132">
        <v>4.5999999999999996</v>
      </c>
      <c r="CZ34" s="132">
        <v>4.5999999999999996</v>
      </c>
      <c r="DA34" s="74">
        <f t="shared" si="51"/>
        <v>100</v>
      </c>
    </row>
    <row r="35" spans="1:105" x14ac:dyDescent="0.25">
      <c r="A35" s="72" t="s">
        <v>242</v>
      </c>
      <c r="B35" s="74">
        <f t="shared" si="52"/>
        <v>281165.6999999999</v>
      </c>
      <c r="C35" s="74">
        <f t="shared" si="52"/>
        <v>283048.79999999993</v>
      </c>
      <c r="D35" s="74">
        <f t="shared" si="52"/>
        <v>282888.08463000006</v>
      </c>
      <c r="E35" s="74">
        <f t="shared" si="53"/>
        <v>99.943219907662609</v>
      </c>
      <c r="F35" s="132">
        <v>64015.3</v>
      </c>
      <c r="G35" s="132">
        <v>65759.8</v>
      </c>
      <c r="H35" s="132">
        <v>65759.8</v>
      </c>
      <c r="I35" s="74">
        <f t="shared" si="54"/>
        <v>100</v>
      </c>
      <c r="J35" s="132">
        <v>3418.3</v>
      </c>
      <c r="K35" s="132">
        <v>4817.3999999999996</v>
      </c>
      <c r="L35" s="132">
        <v>4817.3999999999996</v>
      </c>
      <c r="M35" s="74">
        <f t="shared" si="55"/>
        <v>100</v>
      </c>
      <c r="N35" s="132">
        <v>237.9</v>
      </c>
      <c r="O35" s="132">
        <v>243.9</v>
      </c>
      <c r="P35" s="132">
        <v>243.9</v>
      </c>
      <c r="Q35" s="74">
        <f t="shared" si="56"/>
        <v>100</v>
      </c>
      <c r="R35" s="132">
        <v>189473.9</v>
      </c>
      <c r="S35" s="132">
        <v>189473.9</v>
      </c>
      <c r="T35" s="132">
        <v>189473.9</v>
      </c>
      <c r="U35" s="74">
        <f t="shared" si="57"/>
        <v>100</v>
      </c>
      <c r="V35" s="132">
        <v>0</v>
      </c>
      <c r="W35" s="132">
        <v>0</v>
      </c>
      <c r="X35" s="132">
        <v>0</v>
      </c>
      <c r="Y35" s="74"/>
      <c r="Z35" s="132">
        <v>0</v>
      </c>
      <c r="AA35" s="132">
        <v>0</v>
      </c>
      <c r="AB35" s="132">
        <v>0</v>
      </c>
      <c r="AC35" s="74"/>
      <c r="AD35" s="132">
        <v>0</v>
      </c>
      <c r="AE35" s="132">
        <v>0</v>
      </c>
      <c r="AF35" s="132">
        <v>0</v>
      </c>
      <c r="AG35" s="74"/>
      <c r="AH35" s="132">
        <v>0</v>
      </c>
      <c r="AI35" s="132">
        <v>0</v>
      </c>
      <c r="AJ35" s="132">
        <v>0</v>
      </c>
      <c r="AK35" s="74"/>
      <c r="AL35" s="132">
        <v>4528.8</v>
      </c>
      <c r="AM35" s="132">
        <v>4507.3999999999996</v>
      </c>
      <c r="AN35" s="132">
        <v>4507.3999999999996</v>
      </c>
      <c r="AO35" s="74">
        <f t="shared" si="58"/>
        <v>100</v>
      </c>
      <c r="AP35" s="132">
        <v>2263</v>
      </c>
      <c r="AQ35" s="132">
        <v>2074.6</v>
      </c>
      <c r="AR35" s="132">
        <v>2074.6</v>
      </c>
      <c r="AS35" s="74">
        <f t="shared" si="59"/>
        <v>100</v>
      </c>
      <c r="AT35" s="132">
        <v>231.3</v>
      </c>
      <c r="AU35" s="132">
        <v>231.3</v>
      </c>
      <c r="AV35" s="132">
        <v>231.3</v>
      </c>
      <c r="AW35" s="74"/>
      <c r="AX35" s="132">
        <v>382.1</v>
      </c>
      <c r="AY35" s="132">
        <v>382.1</v>
      </c>
      <c r="AZ35" s="132">
        <v>382.1</v>
      </c>
      <c r="BA35" s="74">
        <f t="shared" si="60"/>
        <v>100</v>
      </c>
      <c r="BB35" s="132">
        <v>739.5</v>
      </c>
      <c r="BC35" s="132">
        <v>739.5</v>
      </c>
      <c r="BD35" s="132">
        <v>739.5</v>
      </c>
      <c r="BE35" s="74">
        <f>BD35/BC35%</f>
        <v>100</v>
      </c>
      <c r="BF35" s="132">
        <v>1838.9</v>
      </c>
      <c r="BG35" s="132">
        <v>1838.9</v>
      </c>
      <c r="BH35" s="132">
        <v>1838.9</v>
      </c>
      <c r="BI35" s="74">
        <f t="shared" si="61"/>
        <v>100.00000000000001</v>
      </c>
      <c r="BJ35" s="132">
        <v>11443.1</v>
      </c>
      <c r="BK35" s="132">
        <v>10373.1</v>
      </c>
      <c r="BL35" s="132">
        <v>10248.81907</v>
      </c>
      <c r="BM35" s="74">
        <f t="shared" si="62"/>
        <v>98.801892105542208</v>
      </c>
      <c r="BN35" s="132">
        <v>565.4</v>
      </c>
      <c r="BO35" s="132">
        <v>565.4</v>
      </c>
      <c r="BP35" s="132">
        <v>565.4</v>
      </c>
      <c r="BQ35" s="74">
        <f t="shared" si="63"/>
        <v>100</v>
      </c>
      <c r="BR35" s="132">
        <v>555.1</v>
      </c>
      <c r="BS35" s="132">
        <v>555.1</v>
      </c>
      <c r="BT35" s="132">
        <v>555.1</v>
      </c>
      <c r="BU35" s="74">
        <f t="shared" si="64"/>
        <v>100</v>
      </c>
      <c r="BV35" s="132">
        <v>11.3</v>
      </c>
      <c r="BW35" s="132">
        <v>11.3</v>
      </c>
      <c r="BX35" s="132">
        <v>10.56456</v>
      </c>
      <c r="BY35" s="74">
        <f>BX35/BW35%</f>
        <v>93.491681415929207</v>
      </c>
      <c r="BZ35" s="132">
        <v>207.1</v>
      </c>
      <c r="CA35" s="132">
        <v>207.1</v>
      </c>
      <c r="CB35" s="132">
        <v>207.1</v>
      </c>
      <c r="CC35" s="74">
        <f t="shared" si="65"/>
        <v>100.00000000000001</v>
      </c>
      <c r="CD35" s="132">
        <v>195.2</v>
      </c>
      <c r="CE35" s="132">
        <v>195.2</v>
      </c>
      <c r="CF35" s="132">
        <v>195.2</v>
      </c>
      <c r="CG35" s="74">
        <f t="shared" si="66"/>
        <v>100</v>
      </c>
      <c r="CH35" s="132">
        <v>195</v>
      </c>
      <c r="CI35" s="132">
        <v>195</v>
      </c>
      <c r="CJ35" s="132">
        <v>195</v>
      </c>
      <c r="CK35" s="74">
        <f t="shared" si="67"/>
        <v>100</v>
      </c>
      <c r="CL35" s="132">
        <v>93.6</v>
      </c>
      <c r="CM35" s="132">
        <v>93.6</v>
      </c>
      <c r="CN35" s="132">
        <v>59.46</v>
      </c>
      <c r="CO35" s="74">
        <f t="shared" si="68"/>
        <v>63.525641025641029</v>
      </c>
      <c r="CP35" s="132">
        <v>1.4</v>
      </c>
      <c r="CQ35" s="132">
        <v>1.4</v>
      </c>
      <c r="CR35" s="132">
        <v>0.99</v>
      </c>
      <c r="CS35" s="74">
        <f t="shared" si="47"/>
        <v>70.714285714285722</v>
      </c>
      <c r="CT35" s="132">
        <v>769.5</v>
      </c>
      <c r="CU35" s="132">
        <v>769.5</v>
      </c>
      <c r="CV35" s="132">
        <v>769.5</v>
      </c>
      <c r="CW35" s="74">
        <f t="shared" si="69"/>
        <v>100</v>
      </c>
      <c r="CX35" s="132">
        <v>0</v>
      </c>
      <c r="CY35" s="132">
        <v>13.3</v>
      </c>
      <c r="CZ35" s="132">
        <v>12.151</v>
      </c>
      <c r="DA35" s="74">
        <f t="shared" si="51"/>
        <v>91.36090225563909</v>
      </c>
    </row>
    <row r="36" spans="1:105" x14ac:dyDescent="0.25">
      <c r="A36" s="72" t="s">
        <v>243</v>
      </c>
      <c r="B36" s="74">
        <f t="shared" si="52"/>
        <v>147774.1</v>
      </c>
      <c r="C36" s="74">
        <f t="shared" si="52"/>
        <v>143276.6</v>
      </c>
      <c r="D36" s="74">
        <f t="shared" si="52"/>
        <v>143171.18698999999</v>
      </c>
      <c r="E36" s="74">
        <f t="shared" si="53"/>
        <v>99.92642691828253</v>
      </c>
      <c r="F36" s="132">
        <v>38304.5</v>
      </c>
      <c r="G36" s="132">
        <v>34694.199999999997</v>
      </c>
      <c r="H36" s="132">
        <v>34694.199999999997</v>
      </c>
      <c r="I36" s="74">
        <f t="shared" si="54"/>
        <v>100</v>
      </c>
      <c r="J36" s="132">
        <v>1062.5</v>
      </c>
      <c r="K36" s="132">
        <v>805.8</v>
      </c>
      <c r="L36" s="132">
        <v>805.8</v>
      </c>
      <c r="M36" s="74">
        <f t="shared" si="55"/>
        <v>100</v>
      </c>
      <c r="N36" s="132">
        <v>96.2</v>
      </c>
      <c r="O36" s="132">
        <v>96.2</v>
      </c>
      <c r="P36" s="132">
        <v>96.2</v>
      </c>
      <c r="Q36" s="74">
        <f t="shared" si="56"/>
        <v>100</v>
      </c>
      <c r="R36" s="132">
        <v>99553.2</v>
      </c>
      <c r="S36" s="132">
        <v>99553.2</v>
      </c>
      <c r="T36" s="132">
        <v>99553.2</v>
      </c>
      <c r="U36" s="74">
        <f t="shared" si="57"/>
        <v>100</v>
      </c>
      <c r="V36" s="132">
        <v>0</v>
      </c>
      <c r="W36" s="132">
        <v>0</v>
      </c>
      <c r="X36" s="132">
        <v>0</v>
      </c>
      <c r="Y36" s="74"/>
      <c r="Z36" s="132">
        <v>0</v>
      </c>
      <c r="AA36" s="132">
        <v>0</v>
      </c>
      <c r="AB36" s="132">
        <v>0</v>
      </c>
      <c r="AC36" s="74"/>
      <c r="AD36" s="132">
        <v>0</v>
      </c>
      <c r="AE36" s="132">
        <v>0</v>
      </c>
      <c r="AF36" s="132">
        <v>0</v>
      </c>
      <c r="AG36" s="74"/>
      <c r="AH36" s="132">
        <v>0</v>
      </c>
      <c r="AI36" s="132">
        <v>0</v>
      </c>
      <c r="AJ36" s="132">
        <v>0</v>
      </c>
      <c r="AK36" s="74"/>
      <c r="AL36" s="132">
        <v>2678.9</v>
      </c>
      <c r="AM36" s="132">
        <v>2678.9</v>
      </c>
      <c r="AN36" s="132">
        <v>2678.9</v>
      </c>
      <c r="AO36" s="74">
        <f t="shared" si="58"/>
        <v>100</v>
      </c>
      <c r="AP36" s="132">
        <v>491.8</v>
      </c>
      <c r="AQ36" s="132">
        <v>491.8</v>
      </c>
      <c r="AR36" s="132">
        <v>491.8</v>
      </c>
      <c r="AS36" s="74">
        <f t="shared" si="59"/>
        <v>100</v>
      </c>
      <c r="AT36" s="132">
        <v>92.5</v>
      </c>
      <c r="AU36" s="132">
        <v>92.5</v>
      </c>
      <c r="AV36" s="132">
        <v>92.5</v>
      </c>
      <c r="AW36" s="74"/>
      <c r="AX36" s="132">
        <v>203.8</v>
      </c>
      <c r="AY36" s="132">
        <v>203.8</v>
      </c>
      <c r="AZ36" s="132">
        <v>203.8</v>
      </c>
      <c r="BA36" s="74">
        <f t="shared" si="60"/>
        <v>100</v>
      </c>
      <c r="BB36" s="132">
        <v>0</v>
      </c>
      <c r="BC36" s="132">
        <v>0</v>
      </c>
      <c r="BD36" s="132">
        <v>0</v>
      </c>
      <c r="BE36" s="74"/>
      <c r="BF36" s="132">
        <v>714.2</v>
      </c>
      <c r="BG36" s="132">
        <v>708.5</v>
      </c>
      <c r="BH36" s="132">
        <v>708.5</v>
      </c>
      <c r="BI36" s="74">
        <f t="shared" si="61"/>
        <v>100</v>
      </c>
      <c r="BJ36" s="132">
        <v>2579.4</v>
      </c>
      <c r="BK36" s="132">
        <v>1949.4</v>
      </c>
      <c r="BL36" s="132">
        <v>1889.1869899999999</v>
      </c>
      <c r="BM36" s="74">
        <f t="shared" si="62"/>
        <v>96.911202934236172</v>
      </c>
      <c r="BN36" s="132">
        <v>197</v>
      </c>
      <c r="BO36" s="132">
        <v>197</v>
      </c>
      <c r="BP36" s="132">
        <v>197</v>
      </c>
      <c r="BQ36" s="74">
        <f t="shared" si="63"/>
        <v>100</v>
      </c>
      <c r="BR36" s="132">
        <v>185</v>
      </c>
      <c r="BS36" s="132">
        <v>185</v>
      </c>
      <c r="BT36" s="132">
        <v>185</v>
      </c>
      <c r="BU36" s="74">
        <f t="shared" si="64"/>
        <v>100</v>
      </c>
      <c r="BV36" s="132">
        <v>0</v>
      </c>
      <c r="BW36" s="132">
        <v>0</v>
      </c>
      <c r="BX36" s="132">
        <v>0</v>
      </c>
      <c r="BY36" s="74"/>
      <c r="BZ36" s="132">
        <v>207.1</v>
      </c>
      <c r="CA36" s="132">
        <v>207.1</v>
      </c>
      <c r="CB36" s="132">
        <v>207.1</v>
      </c>
      <c r="CC36" s="74">
        <f t="shared" si="65"/>
        <v>100.00000000000001</v>
      </c>
      <c r="CD36" s="132">
        <v>195.2</v>
      </c>
      <c r="CE36" s="132">
        <v>195.2</v>
      </c>
      <c r="CF36" s="132">
        <v>195.2</v>
      </c>
      <c r="CG36" s="74">
        <f t="shared" si="66"/>
        <v>100</v>
      </c>
      <c r="CH36" s="132">
        <v>195</v>
      </c>
      <c r="CI36" s="132">
        <v>195</v>
      </c>
      <c r="CJ36" s="132">
        <v>195</v>
      </c>
      <c r="CK36" s="74">
        <f t="shared" si="67"/>
        <v>100</v>
      </c>
      <c r="CL36" s="132">
        <v>44.6</v>
      </c>
      <c r="CM36" s="132">
        <v>44.6</v>
      </c>
      <c r="CN36" s="132">
        <v>0</v>
      </c>
      <c r="CO36" s="74">
        <f t="shared" si="68"/>
        <v>0</v>
      </c>
      <c r="CP36" s="132">
        <v>0.6</v>
      </c>
      <c r="CQ36" s="132">
        <v>0.6</v>
      </c>
      <c r="CR36" s="132">
        <v>0</v>
      </c>
      <c r="CS36" s="74">
        <f t="shared" si="47"/>
        <v>0</v>
      </c>
      <c r="CT36" s="132">
        <v>972.6</v>
      </c>
      <c r="CU36" s="132">
        <v>972.6</v>
      </c>
      <c r="CV36" s="132">
        <v>972.6</v>
      </c>
      <c r="CW36" s="74">
        <f t="shared" si="69"/>
        <v>100</v>
      </c>
      <c r="CX36" s="132">
        <v>0</v>
      </c>
      <c r="CY36" s="132">
        <v>5.2</v>
      </c>
      <c r="CZ36" s="132">
        <v>5.2</v>
      </c>
      <c r="DA36" s="74">
        <f t="shared" si="51"/>
        <v>100</v>
      </c>
    </row>
    <row r="37" spans="1:105" x14ac:dyDescent="0.25">
      <c r="A37" s="72" t="s">
        <v>244</v>
      </c>
      <c r="B37" s="74">
        <f t="shared" si="52"/>
        <v>423350.7</v>
      </c>
      <c r="C37" s="74">
        <f t="shared" si="52"/>
        <v>432495.89999999997</v>
      </c>
      <c r="D37" s="74">
        <f t="shared" si="52"/>
        <v>432281.89376000001</v>
      </c>
      <c r="E37" s="74">
        <f t="shared" si="53"/>
        <v>99.95051831936442</v>
      </c>
      <c r="F37" s="132">
        <v>107432.1</v>
      </c>
      <c r="G37" s="132">
        <v>105106.8</v>
      </c>
      <c r="H37" s="132">
        <v>105106.8</v>
      </c>
      <c r="I37" s="74">
        <f t="shared" si="54"/>
        <v>100</v>
      </c>
      <c r="J37" s="132">
        <v>6602.1</v>
      </c>
      <c r="K37" s="132">
        <v>8873.9</v>
      </c>
      <c r="L37" s="132">
        <v>8873.9</v>
      </c>
      <c r="M37" s="74">
        <f t="shared" si="55"/>
        <v>100</v>
      </c>
      <c r="N37" s="132">
        <v>375.4</v>
      </c>
      <c r="O37" s="132">
        <v>412.2</v>
      </c>
      <c r="P37" s="132">
        <v>412.2</v>
      </c>
      <c r="Q37" s="74">
        <f t="shared" si="56"/>
        <v>100</v>
      </c>
      <c r="R37" s="132">
        <v>285841.2</v>
      </c>
      <c r="S37" s="132">
        <v>294396.40000000002</v>
      </c>
      <c r="T37" s="132">
        <v>294396.40000000002</v>
      </c>
      <c r="U37" s="74">
        <f t="shared" si="57"/>
        <v>100</v>
      </c>
      <c r="V37" s="132">
        <v>0</v>
      </c>
      <c r="W37" s="132">
        <v>0</v>
      </c>
      <c r="X37" s="132">
        <v>0</v>
      </c>
      <c r="Y37" s="74"/>
      <c r="Z37" s="132">
        <v>0</v>
      </c>
      <c r="AA37" s="132">
        <v>0</v>
      </c>
      <c r="AB37" s="132">
        <v>0</v>
      </c>
      <c r="AC37" s="74"/>
      <c r="AD37" s="132">
        <v>0</v>
      </c>
      <c r="AE37" s="132">
        <v>0</v>
      </c>
      <c r="AF37" s="132">
        <v>0</v>
      </c>
      <c r="AG37" s="74"/>
      <c r="AH37" s="132">
        <v>0</v>
      </c>
      <c r="AI37" s="132">
        <v>0</v>
      </c>
      <c r="AJ37" s="132">
        <v>0</v>
      </c>
      <c r="AK37" s="74"/>
      <c r="AL37" s="132">
        <v>6723.9</v>
      </c>
      <c r="AM37" s="132">
        <v>7895.8</v>
      </c>
      <c r="AN37" s="132">
        <v>7895.8</v>
      </c>
      <c r="AO37" s="74">
        <f t="shared" si="58"/>
        <v>100</v>
      </c>
      <c r="AP37" s="132">
        <v>1742.1</v>
      </c>
      <c r="AQ37" s="132">
        <v>1787.6</v>
      </c>
      <c r="AR37" s="132">
        <v>1787.6</v>
      </c>
      <c r="AS37" s="74">
        <f t="shared" si="59"/>
        <v>100.00000000000001</v>
      </c>
      <c r="AT37" s="132">
        <v>388.4</v>
      </c>
      <c r="AU37" s="132">
        <v>388.4</v>
      </c>
      <c r="AV37" s="132">
        <v>388.4</v>
      </c>
      <c r="AW37" s="74"/>
      <c r="AX37" s="132">
        <v>581.29999999999995</v>
      </c>
      <c r="AY37" s="132">
        <v>581.29999999999995</v>
      </c>
      <c r="AZ37" s="132">
        <v>581.29999999999995</v>
      </c>
      <c r="BA37" s="74">
        <f t="shared" si="60"/>
        <v>100</v>
      </c>
      <c r="BB37" s="132">
        <v>0</v>
      </c>
      <c r="BC37" s="132">
        <v>0</v>
      </c>
      <c r="BD37" s="132">
        <v>0</v>
      </c>
      <c r="BE37" s="74"/>
      <c r="BF37" s="132">
        <v>2534.1999999999998</v>
      </c>
      <c r="BG37" s="132">
        <v>2525.9</v>
      </c>
      <c r="BH37" s="132">
        <v>2525.9</v>
      </c>
      <c r="BI37" s="74">
        <f t="shared" si="61"/>
        <v>100</v>
      </c>
      <c r="BJ37" s="132">
        <v>8030.5</v>
      </c>
      <c r="BK37" s="132">
        <v>7411.1</v>
      </c>
      <c r="BL37" s="132">
        <v>7242.2937599999996</v>
      </c>
      <c r="BM37" s="74">
        <f t="shared" si="62"/>
        <v>97.722251217767933</v>
      </c>
      <c r="BN37" s="132">
        <v>399.6</v>
      </c>
      <c r="BO37" s="132">
        <v>399.6</v>
      </c>
      <c r="BP37" s="132">
        <v>399.6</v>
      </c>
      <c r="BQ37" s="74">
        <f t="shared" si="63"/>
        <v>100</v>
      </c>
      <c r="BR37" s="132">
        <v>971</v>
      </c>
      <c r="BS37" s="132">
        <v>971</v>
      </c>
      <c r="BT37" s="132">
        <v>971</v>
      </c>
      <c r="BU37" s="74">
        <f t="shared" si="64"/>
        <v>99.999999999999986</v>
      </c>
      <c r="BV37" s="132">
        <v>0</v>
      </c>
      <c r="BW37" s="132">
        <v>0</v>
      </c>
      <c r="BX37" s="132">
        <v>0</v>
      </c>
      <c r="BY37" s="74"/>
      <c r="BZ37" s="132">
        <v>216.3</v>
      </c>
      <c r="CA37" s="132">
        <v>216.3</v>
      </c>
      <c r="CB37" s="132">
        <v>216.3</v>
      </c>
      <c r="CC37" s="74">
        <f t="shared" si="65"/>
        <v>100</v>
      </c>
      <c r="CD37" s="132">
        <v>204.4</v>
      </c>
      <c r="CE37" s="132">
        <v>204.4</v>
      </c>
      <c r="CF37" s="132">
        <v>204.4</v>
      </c>
      <c r="CG37" s="74">
        <f t="shared" si="66"/>
        <v>100</v>
      </c>
      <c r="CH37" s="132">
        <v>204.2</v>
      </c>
      <c r="CI37" s="132">
        <v>204.2</v>
      </c>
      <c r="CJ37" s="132">
        <v>204.2</v>
      </c>
      <c r="CK37" s="74">
        <f t="shared" si="67"/>
        <v>100</v>
      </c>
      <c r="CL37" s="132">
        <v>44.6</v>
      </c>
      <c r="CM37" s="132">
        <v>44.6</v>
      </c>
      <c r="CN37" s="132">
        <v>0</v>
      </c>
      <c r="CO37" s="74">
        <f t="shared" si="68"/>
        <v>0</v>
      </c>
      <c r="CP37" s="132">
        <v>0.6</v>
      </c>
      <c r="CQ37" s="132">
        <v>0.6</v>
      </c>
      <c r="CR37" s="132">
        <v>0</v>
      </c>
      <c r="CS37" s="74">
        <f t="shared" si="47"/>
        <v>0</v>
      </c>
      <c r="CT37" s="132">
        <v>1058.8</v>
      </c>
      <c r="CU37" s="132">
        <v>1058.8</v>
      </c>
      <c r="CV37" s="132">
        <v>1058.8</v>
      </c>
      <c r="CW37" s="74">
        <f t="shared" si="69"/>
        <v>100</v>
      </c>
      <c r="CX37" s="132">
        <v>0</v>
      </c>
      <c r="CY37" s="132">
        <v>17</v>
      </c>
      <c r="CZ37" s="132">
        <v>17</v>
      </c>
      <c r="DA37" s="74">
        <f t="shared" si="51"/>
        <v>99.999999999999986</v>
      </c>
    </row>
    <row r="38" spans="1:105" x14ac:dyDescent="0.25">
      <c r="A38" s="72" t="s">
        <v>245</v>
      </c>
      <c r="B38" s="74">
        <f t="shared" si="52"/>
        <v>149271.19999999998</v>
      </c>
      <c r="C38" s="74">
        <f t="shared" si="52"/>
        <v>148089.9</v>
      </c>
      <c r="D38" s="74">
        <f t="shared" si="52"/>
        <v>147820.66265999997</v>
      </c>
      <c r="E38" s="74">
        <f t="shared" si="53"/>
        <v>99.818193313656082</v>
      </c>
      <c r="F38" s="132">
        <v>28566.7</v>
      </c>
      <c r="G38" s="132">
        <v>28592.6</v>
      </c>
      <c r="H38" s="132">
        <v>28592.6</v>
      </c>
      <c r="I38" s="74">
        <f t="shared" si="54"/>
        <v>100</v>
      </c>
      <c r="J38" s="132">
        <v>1766.3</v>
      </c>
      <c r="K38" s="132">
        <v>1380.3</v>
      </c>
      <c r="L38" s="132">
        <v>1380.3</v>
      </c>
      <c r="M38" s="74">
        <f t="shared" si="55"/>
        <v>100</v>
      </c>
      <c r="N38" s="132">
        <v>107.5</v>
      </c>
      <c r="O38" s="132">
        <v>107.5</v>
      </c>
      <c r="P38" s="132">
        <v>107.2944</v>
      </c>
      <c r="Q38" s="74">
        <f t="shared" si="56"/>
        <v>99.808744186046511</v>
      </c>
      <c r="R38" s="132">
        <v>109881.3</v>
      </c>
      <c r="S38" s="132">
        <v>109379.1</v>
      </c>
      <c r="T38" s="132">
        <v>109379.1</v>
      </c>
      <c r="U38" s="74">
        <f t="shared" si="57"/>
        <v>99.999999999999986</v>
      </c>
      <c r="V38" s="132">
        <v>0</v>
      </c>
      <c r="W38" s="132">
        <v>0</v>
      </c>
      <c r="X38" s="132">
        <v>0</v>
      </c>
      <c r="Y38" s="74"/>
      <c r="Z38" s="132">
        <v>0</v>
      </c>
      <c r="AA38" s="132">
        <v>0</v>
      </c>
      <c r="AB38" s="132">
        <v>0</v>
      </c>
      <c r="AC38" s="74"/>
      <c r="AD38" s="132">
        <v>0</v>
      </c>
      <c r="AE38" s="132">
        <v>0</v>
      </c>
      <c r="AF38" s="132">
        <v>0</v>
      </c>
      <c r="AG38" s="74"/>
      <c r="AH38" s="132">
        <v>0</v>
      </c>
      <c r="AI38" s="132">
        <v>0</v>
      </c>
      <c r="AJ38" s="132">
        <v>0</v>
      </c>
      <c r="AK38" s="74"/>
      <c r="AL38" s="132">
        <v>3669.8</v>
      </c>
      <c r="AM38" s="132">
        <v>3545.9</v>
      </c>
      <c r="AN38" s="132">
        <v>3545.9</v>
      </c>
      <c r="AO38" s="74">
        <f t="shared" si="58"/>
        <v>100</v>
      </c>
      <c r="AP38" s="132">
        <v>873.3</v>
      </c>
      <c r="AQ38" s="132">
        <v>873.3</v>
      </c>
      <c r="AR38" s="132">
        <v>873.3</v>
      </c>
      <c r="AS38" s="74">
        <f t="shared" si="59"/>
        <v>100.00000000000001</v>
      </c>
      <c r="AT38" s="132">
        <v>92.5</v>
      </c>
      <c r="AU38" s="132">
        <v>92.5</v>
      </c>
      <c r="AV38" s="132">
        <v>92.494720000000001</v>
      </c>
      <c r="AW38" s="74"/>
      <c r="AX38" s="132">
        <v>203.8</v>
      </c>
      <c r="AY38" s="132">
        <v>203.8</v>
      </c>
      <c r="AZ38" s="132">
        <v>171.8767</v>
      </c>
      <c r="BA38" s="74">
        <f t="shared" si="60"/>
        <v>84.335966633954854</v>
      </c>
      <c r="BB38" s="132">
        <v>0</v>
      </c>
      <c r="BC38" s="132">
        <v>0</v>
      </c>
      <c r="BD38" s="132">
        <v>0</v>
      </c>
      <c r="BE38" s="74"/>
      <c r="BF38" s="132">
        <v>733.6</v>
      </c>
      <c r="BG38" s="132">
        <v>733.6</v>
      </c>
      <c r="BH38" s="132">
        <v>733.6</v>
      </c>
      <c r="BI38" s="74">
        <f t="shared" si="61"/>
        <v>100</v>
      </c>
      <c r="BJ38" s="132">
        <v>1261.9000000000001</v>
      </c>
      <c r="BK38" s="132">
        <v>1061.9000000000001</v>
      </c>
      <c r="BL38" s="132">
        <v>1004.21487</v>
      </c>
      <c r="BM38" s="74">
        <f t="shared" si="62"/>
        <v>94.567743667011953</v>
      </c>
      <c r="BN38" s="132">
        <v>197</v>
      </c>
      <c r="BO38" s="132">
        <v>197</v>
      </c>
      <c r="BP38" s="132">
        <v>190.46557000000001</v>
      </c>
      <c r="BQ38" s="74">
        <f t="shared" si="63"/>
        <v>96.683030456852805</v>
      </c>
      <c r="BR38" s="132">
        <v>370.1</v>
      </c>
      <c r="BS38" s="132">
        <v>370.1</v>
      </c>
      <c r="BT38" s="132">
        <v>261.61310000000003</v>
      </c>
      <c r="BU38" s="74">
        <f t="shared" si="64"/>
        <v>70.687138611186171</v>
      </c>
      <c r="BV38" s="132">
        <v>0</v>
      </c>
      <c r="BW38" s="132">
        <v>0</v>
      </c>
      <c r="BX38" s="132">
        <v>0</v>
      </c>
      <c r="BY38" s="74"/>
      <c r="BZ38" s="132">
        <v>207.1</v>
      </c>
      <c r="CA38" s="132">
        <v>207.1</v>
      </c>
      <c r="CB38" s="132">
        <v>194.93817000000001</v>
      </c>
      <c r="CC38" s="74">
        <f t="shared" si="65"/>
        <v>94.127556735876411</v>
      </c>
      <c r="CD38" s="132">
        <v>195.2</v>
      </c>
      <c r="CE38" s="132">
        <v>195.2</v>
      </c>
      <c r="CF38" s="132">
        <v>194.9</v>
      </c>
      <c r="CG38" s="74">
        <f t="shared" si="66"/>
        <v>99.846311475409834</v>
      </c>
      <c r="CH38" s="132">
        <v>195</v>
      </c>
      <c r="CI38" s="132">
        <v>195</v>
      </c>
      <c r="CJ38" s="132">
        <v>188.26513</v>
      </c>
      <c r="CK38" s="74">
        <f t="shared" si="67"/>
        <v>96.546220512820511</v>
      </c>
      <c r="CL38" s="132">
        <v>44.6</v>
      </c>
      <c r="CM38" s="132">
        <v>44.6</v>
      </c>
      <c r="CN38" s="132">
        <v>0</v>
      </c>
      <c r="CO38" s="74">
        <f t="shared" si="68"/>
        <v>0</v>
      </c>
      <c r="CP38" s="132">
        <v>0.6</v>
      </c>
      <c r="CQ38" s="132">
        <v>0.6</v>
      </c>
      <c r="CR38" s="132">
        <v>0</v>
      </c>
      <c r="CS38" s="74">
        <f t="shared" si="47"/>
        <v>0</v>
      </c>
      <c r="CT38" s="132">
        <v>904.9</v>
      </c>
      <c r="CU38" s="132">
        <v>904.9</v>
      </c>
      <c r="CV38" s="132">
        <v>904.9</v>
      </c>
      <c r="CW38" s="74">
        <f t="shared" si="69"/>
        <v>100</v>
      </c>
      <c r="CX38" s="132">
        <v>0</v>
      </c>
      <c r="CY38" s="132">
        <v>4.9000000000000004</v>
      </c>
      <c r="CZ38" s="132">
        <v>4.9000000000000004</v>
      </c>
      <c r="DA38" s="74">
        <f t="shared" si="51"/>
        <v>100</v>
      </c>
    </row>
    <row r="39" spans="1:105" x14ac:dyDescent="0.25">
      <c r="A39" s="72" t="s">
        <v>246</v>
      </c>
      <c r="B39" s="74">
        <f t="shared" si="52"/>
        <v>106734.70000000004</v>
      </c>
      <c r="C39" s="74">
        <f t="shared" si="52"/>
        <v>104011.40000000002</v>
      </c>
      <c r="D39" s="74">
        <f t="shared" si="52"/>
        <v>103092.06608000002</v>
      </c>
      <c r="E39" s="74">
        <f t="shared" si="53"/>
        <v>99.116121963553994</v>
      </c>
      <c r="F39" s="132">
        <v>18545.7</v>
      </c>
      <c r="G39" s="132">
        <v>18545.7</v>
      </c>
      <c r="H39" s="132">
        <v>18077.110430000001</v>
      </c>
      <c r="I39" s="74">
        <f t="shared" si="54"/>
        <v>97.473324975600818</v>
      </c>
      <c r="J39" s="132">
        <v>691.1</v>
      </c>
      <c r="K39" s="132">
        <v>661.1</v>
      </c>
      <c r="L39" s="132">
        <v>590.07650000000001</v>
      </c>
      <c r="M39" s="74">
        <f t="shared" si="55"/>
        <v>89.256769021328083</v>
      </c>
      <c r="N39" s="132">
        <v>62.2</v>
      </c>
      <c r="O39" s="132">
        <v>62.2</v>
      </c>
      <c r="P39" s="132">
        <v>62.198399999999999</v>
      </c>
      <c r="Q39" s="74">
        <f t="shared" si="56"/>
        <v>99.997427652733123</v>
      </c>
      <c r="R39" s="132">
        <v>81060.100000000006</v>
      </c>
      <c r="S39" s="132">
        <v>78541.899999999994</v>
      </c>
      <c r="T39" s="132">
        <v>78539.548049999998</v>
      </c>
      <c r="U39" s="74">
        <f t="shared" si="57"/>
        <v>99.997005483697237</v>
      </c>
      <c r="V39" s="132">
        <v>0</v>
      </c>
      <c r="W39" s="132">
        <v>0</v>
      </c>
      <c r="X39" s="132">
        <v>0</v>
      </c>
      <c r="Y39" s="74"/>
      <c r="Z39" s="132">
        <v>0</v>
      </c>
      <c r="AA39" s="132">
        <v>0</v>
      </c>
      <c r="AB39" s="132">
        <v>0</v>
      </c>
      <c r="AC39" s="74"/>
      <c r="AD39" s="132">
        <v>0</v>
      </c>
      <c r="AE39" s="132">
        <v>0</v>
      </c>
      <c r="AF39" s="132">
        <v>0</v>
      </c>
      <c r="AG39" s="74"/>
      <c r="AH39" s="132">
        <v>0</v>
      </c>
      <c r="AI39" s="132">
        <v>0</v>
      </c>
      <c r="AJ39" s="132">
        <v>0</v>
      </c>
      <c r="AK39" s="74"/>
      <c r="AL39" s="132">
        <v>2010.1</v>
      </c>
      <c r="AM39" s="132">
        <v>2010.1</v>
      </c>
      <c r="AN39" s="132">
        <v>1791.2262000000001</v>
      </c>
      <c r="AO39" s="74">
        <f t="shared" si="58"/>
        <v>89.111297945375853</v>
      </c>
      <c r="AP39" s="132">
        <v>688.7</v>
      </c>
      <c r="AQ39" s="132">
        <v>688.7</v>
      </c>
      <c r="AR39" s="132">
        <v>616.76061000000004</v>
      </c>
      <c r="AS39" s="74">
        <f t="shared" si="59"/>
        <v>89.554321184841001</v>
      </c>
      <c r="AT39" s="132">
        <v>46.3</v>
      </c>
      <c r="AU39" s="132">
        <v>46.3</v>
      </c>
      <c r="AV39" s="132">
        <v>46.299410000000002</v>
      </c>
      <c r="AW39" s="74"/>
      <c r="AX39" s="132">
        <v>203.8</v>
      </c>
      <c r="AY39" s="132">
        <v>203.8</v>
      </c>
      <c r="AZ39" s="132">
        <v>203.8</v>
      </c>
      <c r="BA39" s="74">
        <f t="shared" si="60"/>
        <v>100</v>
      </c>
      <c r="BB39" s="132">
        <v>0</v>
      </c>
      <c r="BC39" s="132">
        <v>0</v>
      </c>
      <c r="BD39" s="132">
        <v>0</v>
      </c>
      <c r="BE39" s="74"/>
      <c r="BF39" s="132">
        <v>618.6</v>
      </c>
      <c r="BG39" s="132">
        <v>618.6</v>
      </c>
      <c r="BH39" s="132">
        <v>618.6</v>
      </c>
      <c r="BI39" s="74">
        <f t="shared" si="61"/>
        <v>100</v>
      </c>
      <c r="BJ39" s="132">
        <v>1223.5</v>
      </c>
      <c r="BK39" s="132">
        <v>1043.5</v>
      </c>
      <c r="BL39" s="132">
        <v>1002.6394799999999</v>
      </c>
      <c r="BM39" s="74">
        <f t="shared" si="62"/>
        <v>96.084281744130323</v>
      </c>
      <c r="BN39" s="132">
        <v>197</v>
      </c>
      <c r="BO39" s="132">
        <v>197</v>
      </c>
      <c r="BP39" s="132">
        <v>197</v>
      </c>
      <c r="BQ39" s="74">
        <f t="shared" si="63"/>
        <v>100</v>
      </c>
      <c r="BR39" s="132">
        <v>185</v>
      </c>
      <c r="BS39" s="132">
        <v>185</v>
      </c>
      <c r="BT39" s="132">
        <v>185</v>
      </c>
      <c r="BU39" s="74">
        <f t="shared" si="64"/>
        <v>100</v>
      </c>
      <c r="BV39" s="132">
        <v>0</v>
      </c>
      <c r="BW39" s="132">
        <v>0</v>
      </c>
      <c r="BX39" s="132">
        <v>0</v>
      </c>
      <c r="BY39" s="74"/>
      <c r="BZ39" s="132">
        <v>207.1</v>
      </c>
      <c r="CA39" s="132">
        <v>207.1</v>
      </c>
      <c r="CB39" s="132">
        <v>206.607</v>
      </c>
      <c r="CC39" s="74">
        <f t="shared" si="65"/>
        <v>99.761950748430721</v>
      </c>
      <c r="CD39" s="132">
        <v>195.2</v>
      </c>
      <c r="CE39" s="132">
        <v>195.2</v>
      </c>
      <c r="CF39" s="132">
        <v>195.2</v>
      </c>
      <c r="CG39" s="74">
        <f t="shared" si="66"/>
        <v>100</v>
      </c>
      <c r="CH39" s="132">
        <v>195</v>
      </c>
      <c r="CI39" s="132">
        <v>195</v>
      </c>
      <c r="CJ39" s="132">
        <v>195</v>
      </c>
      <c r="CK39" s="74">
        <f t="shared" si="67"/>
        <v>100</v>
      </c>
      <c r="CL39" s="132">
        <v>44.6</v>
      </c>
      <c r="CM39" s="132">
        <v>44.6</v>
      </c>
      <c r="CN39" s="132">
        <v>0</v>
      </c>
      <c r="CO39" s="74">
        <f t="shared" si="68"/>
        <v>0</v>
      </c>
      <c r="CP39" s="132">
        <v>0.6</v>
      </c>
      <c r="CQ39" s="132">
        <v>0.6</v>
      </c>
      <c r="CR39" s="132">
        <v>0</v>
      </c>
      <c r="CS39" s="74">
        <f t="shared" si="47"/>
        <v>0</v>
      </c>
      <c r="CT39" s="132">
        <v>560.1</v>
      </c>
      <c r="CU39" s="132">
        <v>560.1</v>
      </c>
      <c r="CV39" s="132">
        <v>560.1</v>
      </c>
      <c r="CW39" s="74">
        <f t="shared" si="69"/>
        <v>100</v>
      </c>
      <c r="CX39" s="132">
        <v>0</v>
      </c>
      <c r="CY39" s="132">
        <v>4.9000000000000004</v>
      </c>
      <c r="CZ39" s="132">
        <v>4.9000000000000004</v>
      </c>
      <c r="DA39" s="74">
        <f t="shared" si="51"/>
        <v>100</v>
      </c>
    </row>
    <row r="40" spans="1:105" x14ac:dyDescent="0.25">
      <c r="A40" s="72" t="s">
        <v>247</v>
      </c>
      <c r="B40" s="74">
        <f t="shared" si="52"/>
        <v>352799.69999999995</v>
      </c>
      <c r="C40" s="74">
        <f t="shared" si="52"/>
        <v>357672.59999999992</v>
      </c>
      <c r="D40" s="74">
        <f t="shared" si="52"/>
        <v>356972.08113999991</v>
      </c>
      <c r="E40" s="74">
        <f t="shared" si="53"/>
        <v>99.804145226668183</v>
      </c>
      <c r="F40" s="132">
        <v>84767.7</v>
      </c>
      <c r="G40" s="132">
        <v>87797.7</v>
      </c>
      <c r="H40" s="132">
        <v>87797.7</v>
      </c>
      <c r="I40" s="74">
        <f t="shared" si="54"/>
        <v>100</v>
      </c>
      <c r="J40" s="132">
        <v>3566.7</v>
      </c>
      <c r="K40" s="132">
        <v>6466.3</v>
      </c>
      <c r="L40" s="132">
        <v>6466.3</v>
      </c>
      <c r="M40" s="74">
        <f t="shared" si="55"/>
        <v>100.00000000000001</v>
      </c>
      <c r="N40" s="132">
        <v>242.1</v>
      </c>
      <c r="O40" s="132">
        <v>295.39999999999998</v>
      </c>
      <c r="P40" s="132">
        <v>295.39999999999998</v>
      </c>
      <c r="Q40" s="74">
        <f t="shared" si="56"/>
        <v>100</v>
      </c>
      <c r="R40" s="132">
        <v>223637.4</v>
      </c>
      <c r="S40" s="132">
        <v>223637.4</v>
      </c>
      <c r="T40" s="132">
        <v>223637.4</v>
      </c>
      <c r="U40" s="74">
        <f t="shared" si="57"/>
        <v>100</v>
      </c>
      <c r="V40" s="132">
        <v>12567.1</v>
      </c>
      <c r="W40" s="132">
        <v>13714.7</v>
      </c>
      <c r="X40" s="132">
        <v>13714.7</v>
      </c>
      <c r="Y40" s="74">
        <f>X40/W40%</f>
        <v>99.999999999999986</v>
      </c>
      <c r="Z40" s="132">
        <v>125.7</v>
      </c>
      <c r="AA40" s="132">
        <v>125.7</v>
      </c>
      <c r="AB40" s="132">
        <v>125.7</v>
      </c>
      <c r="AC40" s="74">
        <f>AB40/AA40%</f>
        <v>100</v>
      </c>
      <c r="AD40" s="132">
        <v>0</v>
      </c>
      <c r="AE40" s="132">
        <v>0</v>
      </c>
      <c r="AF40" s="132">
        <v>0</v>
      </c>
      <c r="AG40" s="74"/>
      <c r="AH40" s="132">
        <v>0</v>
      </c>
      <c r="AI40" s="132">
        <v>0</v>
      </c>
      <c r="AJ40" s="132">
        <v>0</v>
      </c>
      <c r="AK40" s="74"/>
      <c r="AL40" s="132">
        <v>5010.1000000000004</v>
      </c>
      <c r="AM40" s="132">
        <v>4522.5</v>
      </c>
      <c r="AN40" s="132">
        <v>4522.5</v>
      </c>
      <c r="AO40" s="74">
        <f t="shared" si="58"/>
        <v>100</v>
      </c>
      <c r="AP40" s="132">
        <v>761.2</v>
      </c>
      <c r="AQ40" s="132">
        <v>674.1</v>
      </c>
      <c r="AR40" s="132">
        <v>674.06700000000001</v>
      </c>
      <c r="AS40" s="74">
        <f t="shared" si="59"/>
        <v>99.995104583889628</v>
      </c>
      <c r="AT40" s="132">
        <v>339.8</v>
      </c>
      <c r="AU40" s="132">
        <v>339.8</v>
      </c>
      <c r="AV40" s="132">
        <v>339.8</v>
      </c>
      <c r="AW40" s="74"/>
      <c r="AX40" s="132">
        <v>581.29999999999995</v>
      </c>
      <c r="AY40" s="132">
        <v>581.29999999999995</v>
      </c>
      <c r="AZ40" s="132">
        <v>581.29999999999995</v>
      </c>
      <c r="BA40" s="74">
        <f t="shared" si="60"/>
        <v>100</v>
      </c>
      <c r="BB40" s="132">
        <v>0</v>
      </c>
      <c r="BC40" s="132">
        <v>0</v>
      </c>
      <c r="BD40" s="132">
        <v>0</v>
      </c>
      <c r="BE40" s="74"/>
      <c r="BF40" s="132">
        <v>2365.1</v>
      </c>
      <c r="BG40" s="132">
        <v>2365.1</v>
      </c>
      <c r="BH40" s="132">
        <v>2365.1</v>
      </c>
      <c r="BI40" s="74">
        <f t="shared" si="61"/>
        <v>100</v>
      </c>
      <c r="BJ40" s="132">
        <v>15816.1</v>
      </c>
      <c r="BK40" s="132">
        <v>14116.1</v>
      </c>
      <c r="BL40" s="132">
        <v>13581.31142</v>
      </c>
      <c r="BM40" s="74">
        <f t="shared" si="62"/>
        <v>96.211499068439579</v>
      </c>
      <c r="BN40" s="132">
        <v>592.9</v>
      </c>
      <c r="BO40" s="132">
        <v>592.9</v>
      </c>
      <c r="BP40" s="132">
        <v>589.80532999999991</v>
      </c>
      <c r="BQ40" s="74">
        <f t="shared" si="63"/>
        <v>99.478045201551694</v>
      </c>
      <c r="BR40" s="132">
        <v>776.8</v>
      </c>
      <c r="BS40" s="132">
        <v>776.8</v>
      </c>
      <c r="BT40" s="132">
        <v>776.8</v>
      </c>
      <c r="BU40" s="74">
        <f t="shared" si="64"/>
        <v>100</v>
      </c>
      <c r="BV40" s="132">
        <v>56.2</v>
      </c>
      <c r="BW40" s="132">
        <v>56.2</v>
      </c>
      <c r="BX40" s="132">
        <v>11.61251</v>
      </c>
      <c r="BY40" s="74">
        <f>BX40/BW40%</f>
        <v>20.662829181494661</v>
      </c>
      <c r="BZ40" s="132">
        <v>216.3</v>
      </c>
      <c r="CA40" s="132">
        <v>216.3</v>
      </c>
      <c r="CB40" s="132">
        <v>216.3</v>
      </c>
      <c r="CC40" s="74">
        <f t="shared" si="65"/>
        <v>100</v>
      </c>
      <c r="CD40" s="132">
        <v>204.4</v>
      </c>
      <c r="CE40" s="132">
        <v>204.4</v>
      </c>
      <c r="CF40" s="132">
        <v>131.58488</v>
      </c>
      <c r="CG40" s="74">
        <f t="shared" si="66"/>
        <v>64.376164383561644</v>
      </c>
      <c r="CH40" s="132">
        <v>204.2</v>
      </c>
      <c r="CI40" s="132">
        <v>204.2</v>
      </c>
      <c r="CJ40" s="132">
        <v>204.2</v>
      </c>
      <c r="CK40" s="74">
        <f t="shared" si="67"/>
        <v>100</v>
      </c>
      <c r="CL40" s="132">
        <v>44.6</v>
      </c>
      <c r="CM40" s="132">
        <v>44.6</v>
      </c>
      <c r="CN40" s="132">
        <v>0</v>
      </c>
      <c r="CO40" s="74">
        <f t="shared" si="68"/>
        <v>0</v>
      </c>
      <c r="CP40" s="132">
        <v>0.6</v>
      </c>
      <c r="CQ40" s="132">
        <v>0.6</v>
      </c>
      <c r="CR40" s="132">
        <v>0</v>
      </c>
      <c r="CS40" s="74">
        <f t="shared" si="47"/>
        <v>0</v>
      </c>
      <c r="CT40" s="132">
        <v>923.4</v>
      </c>
      <c r="CU40" s="132">
        <v>923.4</v>
      </c>
      <c r="CV40" s="132">
        <v>923.4</v>
      </c>
      <c r="CW40" s="74">
        <f t="shared" si="69"/>
        <v>100</v>
      </c>
      <c r="CX40" s="132">
        <v>0</v>
      </c>
      <c r="CY40" s="132">
        <v>17.100000000000001</v>
      </c>
      <c r="CZ40" s="132">
        <v>17.100000000000001</v>
      </c>
      <c r="DA40" s="74">
        <f t="shared" si="51"/>
        <v>100</v>
      </c>
    </row>
    <row r="41" spans="1:105" x14ac:dyDescent="0.25">
      <c r="A41" s="72" t="s">
        <v>248</v>
      </c>
      <c r="B41" s="74">
        <f t="shared" si="52"/>
        <v>160551.1</v>
      </c>
      <c r="C41" s="74">
        <f t="shared" si="52"/>
        <v>167409.30000000005</v>
      </c>
      <c r="D41" s="74">
        <f t="shared" si="52"/>
        <v>167370.78400000004</v>
      </c>
      <c r="E41" s="74">
        <f t="shared" si="53"/>
        <v>99.976992914969472</v>
      </c>
      <c r="F41" s="132">
        <v>18453.7</v>
      </c>
      <c r="G41" s="132">
        <v>22012.6</v>
      </c>
      <c r="H41" s="132">
        <v>22012.6</v>
      </c>
      <c r="I41" s="74">
        <f t="shared" si="54"/>
        <v>100</v>
      </c>
      <c r="J41" s="132">
        <v>955.9</v>
      </c>
      <c r="K41" s="132">
        <v>1061.0999999999999</v>
      </c>
      <c r="L41" s="132">
        <v>1061.0999999999999</v>
      </c>
      <c r="M41" s="74">
        <f t="shared" si="55"/>
        <v>100</v>
      </c>
      <c r="N41" s="132">
        <v>79.8</v>
      </c>
      <c r="O41" s="132">
        <v>85</v>
      </c>
      <c r="P41" s="132">
        <v>85</v>
      </c>
      <c r="Q41" s="74">
        <f t="shared" si="56"/>
        <v>100</v>
      </c>
      <c r="R41" s="132">
        <v>132041.9</v>
      </c>
      <c r="S41" s="132">
        <v>135852.20000000001</v>
      </c>
      <c r="T41" s="132">
        <v>135852.20000000001</v>
      </c>
      <c r="U41" s="74">
        <f t="shared" si="57"/>
        <v>100</v>
      </c>
      <c r="V41" s="132">
        <v>0</v>
      </c>
      <c r="W41" s="132">
        <v>0</v>
      </c>
      <c r="X41" s="132">
        <v>0</v>
      </c>
      <c r="Y41" s="74"/>
      <c r="Z41" s="132">
        <v>0</v>
      </c>
      <c r="AA41" s="132">
        <v>0</v>
      </c>
      <c r="AB41" s="132">
        <v>0</v>
      </c>
      <c r="AC41" s="74"/>
      <c r="AD41" s="132">
        <v>0</v>
      </c>
      <c r="AE41" s="132">
        <v>0</v>
      </c>
      <c r="AF41" s="132">
        <v>0</v>
      </c>
      <c r="AG41" s="74"/>
      <c r="AH41" s="132">
        <v>0</v>
      </c>
      <c r="AI41" s="132">
        <v>0</v>
      </c>
      <c r="AJ41" s="132">
        <v>0</v>
      </c>
      <c r="AK41" s="74"/>
      <c r="AL41" s="132">
        <v>3535.3</v>
      </c>
      <c r="AM41" s="132">
        <v>3535.3</v>
      </c>
      <c r="AN41" s="132">
        <v>3535.3</v>
      </c>
      <c r="AO41" s="74">
        <f t="shared" si="58"/>
        <v>100</v>
      </c>
      <c r="AP41" s="132">
        <v>813.5</v>
      </c>
      <c r="AQ41" s="132">
        <v>813.5</v>
      </c>
      <c r="AR41" s="132">
        <v>813.5</v>
      </c>
      <c r="AS41" s="74">
        <f t="shared" si="59"/>
        <v>100</v>
      </c>
      <c r="AT41" s="132">
        <v>92.5</v>
      </c>
      <c r="AU41" s="132">
        <v>92.5</v>
      </c>
      <c r="AV41" s="132">
        <v>92.5</v>
      </c>
      <c r="AW41" s="74"/>
      <c r="AX41" s="132">
        <v>203.8</v>
      </c>
      <c r="AY41" s="132">
        <v>203.8</v>
      </c>
      <c r="AZ41" s="132">
        <v>203.8</v>
      </c>
      <c r="BA41" s="74">
        <f t="shared" si="60"/>
        <v>100</v>
      </c>
      <c r="BB41" s="132">
        <v>0</v>
      </c>
      <c r="BC41" s="132">
        <v>0</v>
      </c>
      <c r="BD41" s="132">
        <v>0</v>
      </c>
      <c r="BE41" s="74"/>
      <c r="BF41" s="132">
        <v>795</v>
      </c>
      <c r="BG41" s="132">
        <v>795</v>
      </c>
      <c r="BH41" s="132">
        <v>795</v>
      </c>
      <c r="BI41" s="74">
        <f t="shared" si="61"/>
        <v>100</v>
      </c>
      <c r="BJ41" s="132">
        <v>1493.5</v>
      </c>
      <c r="BK41" s="132">
        <v>973.5</v>
      </c>
      <c r="BL41" s="132">
        <v>973.5</v>
      </c>
      <c r="BM41" s="74">
        <f t="shared" si="62"/>
        <v>100</v>
      </c>
      <c r="BN41" s="132">
        <v>197</v>
      </c>
      <c r="BO41" s="132">
        <v>197</v>
      </c>
      <c r="BP41" s="132">
        <v>197</v>
      </c>
      <c r="BQ41" s="74">
        <f t="shared" si="63"/>
        <v>100</v>
      </c>
      <c r="BR41" s="132">
        <v>185</v>
      </c>
      <c r="BS41" s="132">
        <v>185</v>
      </c>
      <c r="BT41" s="132">
        <v>185</v>
      </c>
      <c r="BU41" s="74">
        <f t="shared" si="64"/>
        <v>100</v>
      </c>
      <c r="BV41" s="132">
        <v>107.6</v>
      </c>
      <c r="BW41" s="132">
        <v>0</v>
      </c>
      <c r="BX41" s="132">
        <v>0</v>
      </c>
      <c r="BY41" s="74"/>
      <c r="BZ41" s="132">
        <v>207.1</v>
      </c>
      <c r="CA41" s="132">
        <v>207.1</v>
      </c>
      <c r="CB41" s="132">
        <v>207.1</v>
      </c>
      <c r="CC41" s="74">
        <f t="shared" si="65"/>
        <v>100.00000000000001</v>
      </c>
      <c r="CD41" s="132">
        <v>195.2</v>
      </c>
      <c r="CE41" s="132">
        <v>195.2</v>
      </c>
      <c r="CF41" s="132">
        <v>195.2</v>
      </c>
      <c r="CG41" s="74">
        <f t="shared" si="66"/>
        <v>100</v>
      </c>
      <c r="CH41" s="132">
        <v>195</v>
      </c>
      <c r="CI41" s="132">
        <v>195</v>
      </c>
      <c r="CJ41" s="132">
        <v>195</v>
      </c>
      <c r="CK41" s="74">
        <f t="shared" si="67"/>
        <v>100</v>
      </c>
      <c r="CL41" s="132">
        <v>44.6</v>
      </c>
      <c r="CM41" s="132">
        <v>44.6</v>
      </c>
      <c r="CN41" s="132">
        <v>6.6840000000000002</v>
      </c>
      <c r="CO41" s="74">
        <f t="shared" si="68"/>
        <v>14.986547085201794</v>
      </c>
      <c r="CP41" s="132">
        <v>0.6</v>
      </c>
      <c r="CQ41" s="132">
        <v>0.6</v>
      </c>
      <c r="CR41" s="132">
        <v>0</v>
      </c>
      <c r="CS41" s="74">
        <f t="shared" si="47"/>
        <v>0</v>
      </c>
      <c r="CT41" s="132">
        <v>954.1</v>
      </c>
      <c r="CU41" s="132">
        <v>954.1</v>
      </c>
      <c r="CV41" s="132">
        <v>954.1</v>
      </c>
      <c r="CW41" s="74">
        <f t="shared" si="69"/>
        <v>100</v>
      </c>
      <c r="CX41" s="132">
        <v>0</v>
      </c>
      <c r="CY41" s="132">
        <v>6.2</v>
      </c>
      <c r="CZ41" s="132">
        <v>6.2</v>
      </c>
      <c r="DA41" s="74">
        <f t="shared" si="51"/>
        <v>100</v>
      </c>
    </row>
    <row r="42" spans="1:105" x14ac:dyDescent="0.25">
      <c r="A42" s="72" t="s">
        <v>249</v>
      </c>
      <c r="B42" s="74">
        <f t="shared" si="52"/>
        <v>370960.6</v>
      </c>
      <c r="C42" s="74">
        <f t="shared" si="52"/>
        <v>376065.9</v>
      </c>
      <c r="D42" s="74">
        <f t="shared" si="52"/>
        <v>375621.76731999987</v>
      </c>
      <c r="E42" s="74">
        <f t="shared" si="53"/>
        <v>99.881900305239014</v>
      </c>
      <c r="F42" s="132">
        <v>108043.4</v>
      </c>
      <c r="G42" s="132">
        <v>109470.5</v>
      </c>
      <c r="H42" s="132">
        <v>109453.001</v>
      </c>
      <c r="I42" s="74">
        <f t="shared" si="54"/>
        <v>99.984014871586425</v>
      </c>
      <c r="J42" s="132">
        <v>4223.5</v>
      </c>
      <c r="K42" s="132">
        <v>4433</v>
      </c>
      <c r="L42" s="132">
        <v>4433</v>
      </c>
      <c r="M42" s="74">
        <f t="shared" si="55"/>
        <v>100</v>
      </c>
      <c r="N42" s="132">
        <v>175.7</v>
      </c>
      <c r="O42" s="132">
        <v>184.1</v>
      </c>
      <c r="P42" s="132">
        <v>184.1</v>
      </c>
      <c r="Q42" s="74">
        <f t="shared" si="56"/>
        <v>100</v>
      </c>
      <c r="R42" s="132">
        <v>241644.1</v>
      </c>
      <c r="S42" s="132">
        <v>245921.6</v>
      </c>
      <c r="T42" s="132">
        <v>245921.6</v>
      </c>
      <c r="U42" s="74">
        <f t="shared" si="57"/>
        <v>100</v>
      </c>
      <c r="V42" s="132">
        <v>0</v>
      </c>
      <c r="W42" s="132">
        <v>0</v>
      </c>
      <c r="X42" s="132">
        <v>0</v>
      </c>
      <c r="Y42" s="74"/>
      <c r="Z42" s="132">
        <v>0</v>
      </c>
      <c r="AA42" s="132">
        <v>0</v>
      </c>
      <c r="AB42" s="132">
        <v>0</v>
      </c>
      <c r="AC42" s="74"/>
      <c r="AD42" s="132">
        <v>0</v>
      </c>
      <c r="AE42" s="132">
        <v>0</v>
      </c>
      <c r="AF42" s="132">
        <v>0</v>
      </c>
      <c r="AG42" s="74"/>
      <c r="AH42" s="132">
        <v>0</v>
      </c>
      <c r="AI42" s="132">
        <v>0</v>
      </c>
      <c r="AJ42" s="132">
        <v>0</v>
      </c>
      <c r="AK42" s="74"/>
      <c r="AL42" s="132">
        <v>6184.9</v>
      </c>
      <c r="AM42" s="132">
        <v>6007.4</v>
      </c>
      <c r="AN42" s="132">
        <v>5719.8224</v>
      </c>
      <c r="AO42" s="74">
        <f t="shared" si="58"/>
        <v>95.212944035689318</v>
      </c>
      <c r="AP42" s="132">
        <v>2016.6</v>
      </c>
      <c r="AQ42" s="132">
        <v>1419.9</v>
      </c>
      <c r="AR42" s="132">
        <v>1374.0418500000001</v>
      </c>
      <c r="AS42" s="74">
        <f t="shared" si="59"/>
        <v>96.770325375026403</v>
      </c>
      <c r="AT42" s="132">
        <v>277.5</v>
      </c>
      <c r="AU42" s="132">
        <v>277.5</v>
      </c>
      <c r="AV42" s="132">
        <v>277.47000000000003</v>
      </c>
      <c r="AW42" s="74"/>
      <c r="AX42" s="132">
        <v>581.29999999999995</v>
      </c>
      <c r="AY42" s="132">
        <v>581.29999999999995</v>
      </c>
      <c r="AZ42" s="132">
        <v>581.29999999999995</v>
      </c>
      <c r="BA42" s="74">
        <f t="shared" si="60"/>
        <v>100</v>
      </c>
      <c r="BB42" s="132">
        <v>0</v>
      </c>
      <c r="BC42" s="132">
        <v>0</v>
      </c>
      <c r="BD42" s="132">
        <v>0</v>
      </c>
      <c r="BE42" s="74"/>
      <c r="BF42" s="132">
        <v>2151.3000000000002</v>
      </c>
      <c r="BG42" s="132">
        <v>2151.3000000000002</v>
      </c>
      <c r="BH42" s="132">
        <v>2151.3000000000002</v>
      </c>
      <c r="BI42" s="74">
        <f t="shared" si="61"/>
        <v>100</v>
      </c>
      <c r="BJ42" s="132">
        <v>2074.5</v>
      </c>
      <c r="BK42" s="132">
        <v>2094.5</v>
      </c>
      <c r="BL42" s="132">
        <v>2068.71657</v>
      </c>
      <c r="BM42" s="74">
        <f t="shared" si="62"/>
        <v>98.76899355454762</v>
      </c>
      <c r="BN42" s="132">
        <v>206.2</v>
      </c>
      <c r="BO42" s="132">
        <v>206.2</v>
      </c>
      <c r="BP42" s="132">
        <v>206.2</v>
      </c>
      <c r="BQ42" s="74">
        <f t="shared" si="63"/>
        <v>100</v>
      </c>
      <c r="BR42" s="132">
        <v>776.8</v>
      </c>
      <c r="BS42" s="132">
        <v>776.8</v>
      </c>
      <c r="BT42" s="132">
        <v>776.8</v>
      </c>
      <c r="BU42" s="74">
        <f t="shared" si="64"/>
        <v>100</v>
      </c>
      <c r="BV42" s="132">
        <v>76.599999999999994</v>
      </c>
      <c r="BW42" s="132">
        <v>0</v>
      </c>
      <c r="BX42" s="132">
        <v>0</v>
      </c>
      <c r="BY42" s="74"/>
      <c r="BZ42" s="132">
        <v>216.3</v>
      </c>
      <c r="CA42" s="132">
        <v>216.3</v>
      </c>
      <c r="CB42" s="132">
        <v>216.3</v>
      </c>
      <c r="CC42" s="74">
        <f t="shared" si="65"/>
        <v>100</v>
      </c>
      <c r="CD42" s="132">
        <v>204.4</v>
      </c>
      <c r="CE42" s="132">
        <v>204.4</v>
      </c>
      <c r="CF42" s="132">
        <v>193.5155</v>
      </c>
      <c r="CG42" s="74">
        <f t="shared" si="66"/>
        <v>94.674902152641877</v>
      </c>
      <c r="CH42" s="132">
        <v>204.2</v>
      </c>
      <c r="CI42" s="132">
        <v>204.2</v>
      </c>
      <c r="CJ42" s="132">
        <v>204.2</v>
      </c>
      <c r="CK42" s="74">
        <f t="shared" si="67"/>
        <v>100</v>
      </c>
      <c r="CL42" s="132">
        <v>55.7</v>
      </c>
      <c r="CM42" s="132">
        <v>55.7</v>
      </c>
      <c r="CN42" s="132">
        <v>0</v>
      </c>
      <c r="CO42" s="74">
        <f t="shared" si="68"/>
        <v>0</v>
      </c>
      <c r="CP42" s="132">
        <v>0.8</v>
      </c>
      <c r="CQ42" s="132">
        <v>0.8</v>
      </c>
      <c r="CR42" s="132">
        <v>0</v>
      </c>
      <c r="CS42" s="74">
        <f t="shared" si="47"/>
        <v>0</v>
      </c>
      <c r="CT42" s="132">
        <v>1846.8</v>
      </c>
      <c r="CU42" s="132">
        <v>1846.8</v>
      </c>
      <c r="CV42" s="132">
        <v>1846.8</v>
      </c>
      <c r="CW42" s="74">
        <f t="shared" si="69"/>
        <v>100</v>
      </c>
      <c r="CX42" s="132">
        <v>0</v>
      </c>
      <c r="CY42" s="132">
        <v>13.6</v>
      </c>
      <c r="CZ42" s="132">
        <v>13.6</v>
      </c>
      <c r="DA42" s="74">
        <f t="shared" si="51"/>
        <v>99.999999999999986</v>
      </c>
    </row>
    <row r="43" spans="1:105" x14ac:dyDescent="0.25">
      <c r="A43" s="72" t="s">
        <v>250</v>
      </c>
      <c r="B43" s="74">
        <f t="shared" si="52"/>
        <v>171310.30000000005</v>
      </c>
      <c r="C43" s="74">
        <f t="shared" si="52"/>
        <v>172185.40000000002</v>
      </c>
      <c r="D43" s="74">
        <f t="shared" si="52"/>
        <v>172107.45533</v>
      </c>
      <c r="E43" s="74">
        <f t="shared" si="53"/>
        <v>99.954732125952589</v>
      </c>
      <c r="F43" s="132">
        <v>42524.1</v>
      </c>
      <c r="G43" s="132">
        <v>44085.1</v>
      </c>
      <c r="H43" s="132">
        <v>44085.1</v>
      </c>
      <c r="I43" s="74">
        <f t="shared" si="54"/>
        <v>100</v>
      </c>
      <c r="J43" s="132">
        <v>3357.5</v>
      </c>
      <c r="K43" s="132">
        <v>3157.5</v>
      </c>
      <c r="L43" s="132">
        <v>3157.5</v>
      </c>
      <c r="M43" s="74">
        <f t="shared" si="55"/>
        <v>100</v>
      </c>
      <c r="N43" s="132">
        <v>246.2</v>
      </c>
      <c r="O43" s="132">
        <v>246.2</v>
      </c>
      <c r="P43" s="132">
        <v>246.2</v>
      </c>
      <c r="Q43" s="74">
        <f t="shared" si="56"/>
        <v>100</v>
      </c>
      <c r="R43" s="132">
        <v>114101.3</v>
      </c>
      <c r="S43" s="132">
        <v>114101.3</v>
      </c>
      <c r="T43" s="132">
        <v>114101.3</v>
      </c>
      <c r="U43" s="74">
        <f t="shared" si="57"/>
        <v>100.00000000000001</v>
      </c>
      <c r="V43" s="132">
        <v>0</v>
      </c>
      <c r="W43" s="132">
        <v>0</v>
      </c>
      <c r="X43" s="132">
        <v>0</v>
      </c>
      <c r="Y43" s="74"/>
      <c r="Z43" s="132">
        <v>0</v>
      </c>
      <c r="AA43" s="132">
        <v>0</v>
      </c>
      <c r="AB43" s="132">
        <v>0</v>
      </c>
      <c r="AC43" s="74"/>
      <c r="AD43" s="132">
        <v>0</v>
      </c>
      <c r="AE43" s="132">
        <v>0</v>
      </c>
      <c r="AF43" s="132">
        <v>0</v>
      </c>
      <c r="AG43" s="74"/>
      <c r="AH43" s="132">
        <v>0</v>
      </c>
      <c r="AI43" s="132">
        <v>0</v>
      </c>
      <c r="AJ43" s="132">
        <v>0</v>
      </c>
      <c r="AK43" s="74"/>
      <c r="AL43" s="132">
        <v>3283</v>
      </c>
      <c r="AM43" s="132">
        <v>3113</v>
      </c>
      <c r="AN43" s="132">
        <v>3037.3183300000001</v>
      </c>
      <c r="AO43" s="74">
        <f t="shared" si="58"/>
        <v>97.568850947638936</v>
      </c>
      <c r="AP43" s="132">
        <v>1140.5</v>
      </c>
      <c r="AQ43" s="132">
        <v>1186.3</v>
      </c>
      <c r="AR43" s="132">
        <v>1186.3</v>
      </c>
      <c r="AS43" s="74">
        <f t="shared" si="59"/>
        <v>100</v>
      </c>
      <c r="AT43" s="132">
        <v>185</v>
      </c>
      <c r="AU43" s="132">
        <v>185</v>
      </c>
      <c r="AV43" s="132">
        <v>185</v>
      </c>
      <c r="AW43" s="74"/>
      <c r="AX43" s="132">
        <v>203.8</v>
      </c>
      <c r="AY43" s="132">
        <v>203.8</v>
      </c>
      <c r="AZ43" s="132">
        <v>203.8</v>
      </c>
      <c r="BA43" s="74">
        <f t="shared" si="60"/>
        <v>100</v>
      </c>
      <c r="BB43" s="132">
        <v>0</v>
      </c>
      <c r="BC43" s="132">
        <v>0</v>
      </c>
      <c r="BD43" s="132">
        <v>0</v>
      </c>
      <c r="BE43" s="74"/>
      <c r="BF43" s="132">
        <v>1143.0999999999999</v>
      </c>
      <c r="BG43" s="132">
        <v>1143.0999999999999</v>
      </c>
      <c r="BH43" s="132">
        <v>1143.0999999999999</v>
      </c>
      <c r="BI43" s="74">
        <f t="shared" si="61"/>
        <v>100</v>
      </c>
      <c r="BJ43" s="132">
        <v>3120.5</v>
      </c>
      <c r="BK43" s="132">
        <v>2750.5</v>
      </c>
      <c r="BL43" s="132">
        <v>2750.5</v>
      </c>
      <c r="BM43" s="74">
        <f t="shared" si="62"/>
        <v>100</v>
      </c>
      <c r="BN43" s="132">
        <v>197</v>
      </c>
      <c r="BO43" s="132">
        <v>197</v>
      </c>
      <c r="BP43" s="132">
        <v>197</v>
      </c>
      <c r="BQ43" s="74">
        <f t="shared" si="63"/>
        <v>100</v>
      </c>
      <c r="BR43" s="132">
        <v>370.1</v>
      </c>
      <c r="BS43" s="132">
        <v>370.1</v>
      </c>
      <c r="BT43" s="132">
        <v>370.1</v>
      </c>
      <c r="BU43" s="74">
        <f t="shared" si="64"/>
        <v>100</v>
      </c>
      <c r="BV43" s="132">
        <v>0</v>
      </c>
      <c r="BW43" s="132">
        <v>0</v>
      </c>
      <c r="BX43" s="132">
        <v>0</v>
      </c>
      <c r="BY43" s="74"/>
      <c r="BZ43" s="132">
        <v>207.1</v>
      </c>
      <c r="CA43" s="132">
        <v>207.1</v>
      </c>
      <c r="CB43" s="132">
        <v>207.1</v>
      </c>
      <c r="CC43" s="74">
        <f t="shared" si="65"/>
        <v>100.00000000000001</v>
      </c>
      <c r="CD43" s="132">
        <v>195.2</v>
      </c>
      <c r="CE43" s="132">
        <v>195.2</v>
      </c>
      <c r="CF43" s="132">
        <v>195.2</v>
      </c>
      <c r="CG43" s="74">
        <f t="shared" si="66"/>
        <v>100</v>
      </c>
      <c r="CH43" s="132">
        <v>195</v>
      </c>
      <c r="CI43" s="132">
        <v>195</v>
      </c>
      <c r="CJ43" s="132">
        <v>195</v>
      </c>
      <c r="CK43" s="74">
        <f t="shared" si="67"/>
        <v>100</v>
      </c>
      <c r="CL43" s="132">
        <v>40.1</v>
      </c>
      <c r="CM43" s="132">
        <v>40.1</v>
      </c>
      <c r="CN43" s="132">
        <v>37.875999999999998</v>
      </c>
      <c r="CO43" s="74">
        <f t="shared" si="68"/>
        <v>94.453865336658339</v>
      </c>
      <c r="CP43" s="132">
        <v>0.6</v>
      </c>
      <c r="CQ43" s="132">
        <v>0.6</v>
      </c>
      <c r="CR43" s="132">
        <v>0.56100000000000005</v>
      </c>
      <c r="CS43" s="74">
        <f t="shared" si="47"/>
        <v>93.5</v>
      </c>
      <c r="CT43" s="132">
        <v>800.2</v>
      </c>
      <c r="CU43" s="132">
        <v>800.2</v>
      </c>
      <c r="CV43" s="132">
        <v>800.2</v>
      </c>
      <c r="CW43" s="74">
        <f t="shared" si="69"/>
        <v>100</v>
      </c>
      <c r="CX43" s="132">
        <v>0</v>
      </c>
      <c r="CY43" s="132">
        <v>8.3000000000000007</v>
      </c>
      <c r="CZ43" s="132">
        <v>8.3000000000000007</v>
      </c>
      <c r="DA43" s="74">
        <f t="shared" si="51"/>
        <v>100</v>
      </c>
    </row>
    <row r="44" spans="1:105" x14ac:dyDescent="0.25">
      <c r="A44" s="72" t="s">
        <v>251</v>
      </c>
      <c r="B44" s="74">
        <f t="shared" si="52"/>
        <v>221552</v>
      </c>
      <c r="C44" s="74">
        <f t="shared" si="52"/>
        <v>232729.3</v>
      </c>
      <c r="D44" s="74">
        <f t="shared" si="52"/>
        <v>232688.30530000001</v>
      </c>
      <c r="E44" s="74">
        <f t="shared" si="53"/>
        <v>99.98238524328481</v>
      </c>
      <c r="F44" s="132">
        <v>30236.7</v>
      </c>
      <c r="G44" s="132">
        <v>31620</v>
      </c>
      <c r="H44" s="132">
        <v>31620</v>
      </c>
      <c r="I44" s="74">
        <f t="shared" si="54"/>
        <v>100</v>
      </c>
      <c r="J44" s="132">
        <v>3473.1</v>
      </c>
      <c r="K44" s="132">
        <v>4573.3</v>
      </c>
      <c r="L44" s="132">
        <v>4569.22919</v>
      </c>
      <c r="M44" s="74">
        <f t="shared" si="55"/>
        <v>99.910987470754151</v>
      </c>
      <c r="N44" s="132">
        <v>158.80000000000001</v>
      </c>
      <c r="O44" s="132">
        <v>179.3</v>
      </c>
      <c r="P44" s="132">
        <v>179.3</v>
      </c>
      <c r="Q44" s="74">
        <f t="shared" si="56"/>
        <v>100</v>
      </c>
      <c r="R44" s="132">
        <v>180133.2</v>
      </c>
      <c r="S44" s="132">
        <v>188915.6</v>
      </c>
      <c r="T44" s="132">
        <v>188915.5</v>
      </c>
      <c r="U44" s="74">
        <f t="shared" si="57"/>
        <v>99.999947066308977</v>
      </c>
      <c r="V44" s="132">
        <v>0</v>
      </c>
      <c r="W44" s="132">
        <v>0</v>
      </c>
      <c r="X44" s="132">
        <v>0</v>
      </c>
      <c r="Y44" s="74"/>
      <c r="Z44" s="132">
        <v>0</v>
      </c>
      <c r="AA44" s="132">
        <v>0</v>
      </c>
      <c r="AB44" s="132">
        <v>0</v>
      </c>
      <c r="AC44" s="74"/>
      <c r="AD44" s="132">
        <v>0</v>
      </c>
      <c r="AE44" s="132">
        <v>0</v>
      </c>
      <c r="AF44" s="132">
        <v>0</v>
      </c>
      <c r="AG44" s="74"/>
      <c r="AH44" s="132">
        <v>0</v>
      </c>
      <c r="AI44" s="132">
        <v>0</v>
      </c>
      <c r="AJ44" s="132">
        <v>0</v>
      </c>
      <c r="AK44" s="74"/>
      <c r="AL44" s="132">
        <v>3113.8</v>
      </c>
      <c r="AM44" s="132">
        <v>2986.3</v>
      </c>
      <c r="AN44" s="132">
        <v>2986.2559999999999</v>
      </c>
      <c r="AO44" s="74">
        <f t="shared" si="58"/>
        <v>99.998526604828697</v>
      </c>
      <c r="AP44" s="132">
        <v>300.10000000000002</v>
      </c>
      <c r="AQ44" s="132">
        <v>300.10000000000002</v>
      </c>
      <c r="AR44" s="132">
        <v>300.10000000000002</v>
      </c>
      <c r="AS44" s="74">
        <f t="shared" si="59"/>
        <v>100</v>
      </c>
      <c r="AT44" s="132">
        <v>138.80000000000001</v>
      </c>
      <c r="AU44" s="132">
        <v>138.80000000000001</v>
      </c>
      <c r="AV44" s="132">
        <v>138.80000000000001</v>
      </c>
      <c r="AW44" s="74"/>
      <c r="AX44" s="132">
        <v>203.8</v>
      </c>
      <c r="AY44" s="132">
        <v>203.8</v>
      </c>
      <c r="AZ44" s="132">
        <v>203.8</v>
      </c>
      <c r="BA44" s="74">
        <f t="shared" si="60"/>
        <v>100</v>
      </c>
      <c r="BB44" s="132">
        <v>0</v>
      </c>
      <c r="BC44" s="132">
        <v>0</v>
      </c>
      <c r="BD44" s="132">
        <v>0</v>
      </c>
      <c r="BE44" s="74"/>
      <c r="BF44" s="132">
        <v>1251.5</v>
      </c>
      <c r="BG44" s="132">
        <v>1251.5</v>
      </c>
      <c r="BH44" s="132">
        <v>1251.5</v>
      </c>
      <c r="BI44" s="74">
        <f t="shared" si="61"/>
        <v>100</v>
      </c>
      <c r="BJ44" s="132">
        <v>478.8</v>
      </c>
      <c r="BK44" s="132">
        <v>493.8</v>
      </c>
      <c r="BL44" s="132">
        <v>473.31450999999998</v>
      </c>
      <c r="BM44" s="74">
        <f t="shared" si="62"/>
        <v>95.85146010530579</v>
      </c>
      <c r="BN44" s="132">
        <v>197</v>
      </c>
      <c r="BO44" s="132">
        <v>197</v>
      </c>
      <c r="BP44" s="132">
        <v>197</v>
      </c>
      <c r="BQ44" s="74">
        <f t="shared" si="63"/>
        <v>100</v>
      </c>
      <c r="BR44" s="132">
        <v>370.1</v>
      </c>
      <c r="BS44" s="132">
        <v>370.1</v>
      </c>
      <c r="BT44" s="132">
        <v>370.1</v>
      </c>
      <c r="BU44" s="74">
        <f t="shared" si="64"/>
        <v>100</v>
      </c>
      <c r="BV44" s="132">
        <v>9.8000000000000007</v>
      </c>
      <c r="BW44" s="132">
        <v>4.9000000000000004</v>
      </c>
      <c r="BX44" s="132">
        <v>4.0296000000000003</v>
      </c>
      <c r="BY44" s="74">
        <f>BX44/BW44%</f>
        <v>82.236734693877551</v>
      </c>
      <c r="BZ44" s="132">
        <v>207.1</v>
      </c>
      <c r="CA44" s="132">
        <v>207.1</v>
      </c>
      <c r="CB44" s="132">
        <v>207.1</v>
      </c>
      <c r="CC44" s="74">
        <f t="shared" si="65"/>
        <v>100.00000000000001</v>
      </c>
      <c r="CD44" s="132">
        <v>195.2</v>
      </c>
      <c r="CE44" s="132">
        <v>195.2</v>
      </c>
      <c r="CF44" s="132">
        <v>195.2</v>
      </c>
      <c r="CG44" s="74">
        <f t="shared" si="66"/>
        <v>100</v>
      </c>
      <c r="CH44" s="132">
        <v>195</v>
      </c>
      <c r="CI44" s="132">
        <v>195</v>
      </c>
      <c r="CJ44" s="132">
        <v>195</v>
      </c>
      <c r="CK44" s="74">
        <f t="shared" si="67"/>
        <v>100</v>
      </c>
      <c r="CL44" s="132">
        <v>51.2</v>
      </c>
      <c r="CM44" s="132">
        <v>51.2</v>
      </c>
      <c r="CN44" s="132">
        <v>35.816000000000003</v>
      </c>
      <c r="CO44" s="74">
        <f t="shared" si="68"/>
        <v>69.953125</v>
      </c>
      <c r="CP44" s="132">
        <v>0.8</v>
      </c>
      <c r="CQ44" s="132">
        <v>0.8</v>
      </c>
      <c r="CR44" s="132">
        <v>0.76</v>
      </c>
      <c r="CS44" s="74">
        <f t="shared" si="47"/>
        <v>95</v>
      </c>
      <c r="CT44" s="132">
        <v>837.2</v>
      </c>
      <c r="CU44" s="132">
        <v>837.2</v>
      </c>
      <c r="CV44" s="132">
        <v>837.2</v>
      </c>
      <c r="CW44" s="74">
        <f t="shared" si="69"/>
        <v>100</v>
      </c>
      <c r="CX44" s="132">
        <v>0</v>
      </c>
      <c r="CY44" s="132">
        <v>8.3000000000000007</v>
      </c>
      <c r="CZ44" s="132">
        <v>8.3000000000000007</v>
      </c>
      <c r="DA44" s="74">
        <f t="shared" si="51"/>
        <v>100</v>
      </c>
    </row>
    <row r="45" spans="1:105" x14ac:dyDescent="0.25">
      <c r="A45" s="72" t="s">
        <v>253</v>
      </c>
      <c r="B45" s="74">
        <f t="shared" si="52"/>
        <v>99979.800000000032</v>
      </c>
      <c r="C45" s="74">
        <f t="shared" si="52"/>
        <v>95082.300000000032</v>
      </c>
      <c r="D45" s="74">
        <f t="shared" si="52"/>
        <v>95004.319920000009</v>
      </c>
      <c r="E45" s="74">
        <f t="shared" si="53"/>
        <v>99.917986754632537</v>
      </c>
      <c r="F45" s="132">
        <v>14704.5</v>
      </c>
      <c r="G45" s="132">
        <v>15547.7</v>
      </c>
      <c r="H45" s="132">
        <v>15547.7</v>
      </c>
      <c r="I45" s="74">
        <f t="shared" si="54"/>
        <v>100</v>
      </c>
      <c r="J45" s="132">
        <v>341.5</v>
      </c>
      <c r="K45" s="132">
        <v>341.5</v>
      </c>
      <c r="L45" s="132">
        <v>341.5</v>
      </c>
      <c r="M45" s="74">
        <f t="shared" si="55"/>
        <v>100</v>
      </c>
      <c r="N45" s="132">
        <v>29.4</v>
      </c>
      <c r="O45" s="132">
        <v>29.4</v>
      </c>
      <c r="P45" s="132">
        <v>29.4</v>
      </c>
      <c r="Q45" s="74">
        <f t="shared" si="56"/>
        <v>100</v>
      </c>
      <c r="R45" s="132">
        <v>74675.100000000006</v>
      </c>
      <c r="S45" s="132">
        <v>73180.2</v>
      </c>
      <c r="T45" s="132">
        <v>73180.2</v>
      </c>
      <c r="U45" s="74">
        <f t="shared" si="57"/>
        <v>100</v>
      </c>
      <c r="V45" s="132">
        <v>0</v>
      </c>
      <c r="W45" s="132">
        <v>0</v>
      </c>
      <c r="X45" s="132">
        <v>0</v>
      </c>
      <c r="Y45" s="74"/>
      <c r="Z45" s="132">
        <v>0</v>
      </c>
      <c r="AA45" s="132">
        <v>0</v>
      </c>
      <c r="AB45" s="132">
        <v>0</v>
      </c>
      <c r="AC45" s="74"/>
      <c r="AD45" s="132">
        <v>0</v>
      </c>
      <c r="AE45" s="132">
        <v>0</v>
      </c>
      <c r="AF45" s="132">
        <v>0</v>
      </c>
      <c r="AG45" s="74"/>
      <c r="AH45" s="132">
        <v>0</v>
      </c>
      <c r="AI45" s="132">
        <v>0</v>
      </c>
      <c r="AJ45" s="132">
        <v>0</v>
      </c>
      <c r="AK45" s="74"/>
      <c r="AL45" s="132">
        <v>1633.1</v>
      </c>
      <c r="AM45" s="132">
        <v>1633.1</v>
      </c>
      <c r="AN45" s="132">
        <v>1633.1</v>
      </c>
      <c r="AO45" s="74">
        <f t="shared" si="58"/>
        <v>100</v>
      </c>
      <c r="AP45" s="132">
        <v>456.7</v>
      </c>
      <c r="AQ45" s="132">
        <v>456.7</v>
      </c>
      <c r="AR45" s="132">
        <v>456.7</v>
      </c>
      <c r="AS45" s="74">
        <f t="shared" si="59"/>
        <v>100</v>
      </c>
      <c r="AT45" s="132">
        <v>46.3</v>
      </c>
      <c r="AU45" s="132">
        <v>46.3</v>
      </c>
      <c r="AV45" s="132">
        <v>46.3</v>
      </c>
      <c r="AW45" s="74"/>
      <c r="AX45" s="132">
        <v>203.8</v>
      </c>
      <c r="AY45" s="132">
        <v>203.8</v>
      </c>
      <c r="AZ45" s="132">
        <v>203.8</v>
      </c>
      <c r="BA45" s="74">
        <f t="shared" si="60"/>
        <v>100</v>
      </c>
      <c r="BB45" s="132">
        <v>0</v>
      </c>
      <c r="BC45" s="132">
        <v>0</v>
      </c>
      <c r="BD45" s="132">
        <v>0</v>
      </c>
      <c r="BE45" s="74"/>
      <c r="BF45" s="132">
        <v>484.7</v>
      </c>
      <c r="BG45" s="132">
        <v>484.7</v>
      </c>
      <c r="BH45" s="132">
        <v>484.7</v>
      </c>
      <c r="BI45" s="74">
        <f t="shared" si="61"/>
        <v>100.00000000000001</v>
      </c>
      <c r="BJ45" s="132">
        <v>5820.1</v>
      </c>
      <c r="BK45" s="132">
        <v>1570.1</v>
      </c>
      <c r="BL45" s="132">
        <v>1537.3199199999999</v>
      </c>
      <c r="BM45" s="74">
        <f t="shared" si="62"/>
        <v>97.91222979428062</v>
      </c>
      <c r="BN45" s="132">
        <v>197</v>
      </c>
      <c r="BO45" s="132">
        <v>197</v>
      </c>
      <c r="BP45" s="132">
        <v>197</v>
      </c>
      <c r="BQ45" s="74">
        <f t="shared" si="63"/>
        <v>100</v>
      </c>
      <c r="BR45" s="132">
        <v>185</v>
      </c>
      <c r="BS45" s="132">
        <v>185</v>
      </c>
      <c r="BT45" s="132">
        <v>185</v>
      </c>
      <c r="BU45" s="74">
        <f t="shared" si="64"/>
        <v>100</v>
      </c>
      <c r="BV45" s="132">
        <v>0</v>
      </c>
      <c r="BW45" s="132">
        <v>0</v>
      </c>
      <c r="BX45" s="132">
        <v>0</v>
      </c>
      <c r="BY45" s="74"/>
      <c r="BZ45" s="132">
        <v>207.1</v>
      </c>
      <c r="CA45" s="132">
        <v>207.1</v>
      </c>
      <c r="CB45" s="132">
        <v>207.1</v>
      </c>
      <c r="CC45" s="74">
        <f t="shared" si="65"/>
        <v>100.00000000000001</v>
      </c>
      <c r="CD45" s="132">
        <v>195.2</v>
      </c>
      <c r="CE45" s="132">
        <v>195.2</v>
      </c>
      <c r="CF45" s="132">
        <v>195.2</v>
      </c>
      <c r="CG45" s="74">
        <f t="shared" si="66"/>
        <v>100</v>
      </c>
      <c r="CH45" s="132">
        <v>195</v>
      </c>
      <c r="CI45" s="132">
        <v>195</v>
      </c>
      <c r="CJ45" s="132">
        <v>195</v>
      </c>
      <c r="CK45" s="74">
        <f t="shared" si="67"/>
        <v>100</v>
      </c>
      <c r="CL45" s="132">
        <v>44.6</v>
      </c>
      <c r="CM45" s="132">
        <v>44.6</v>
      </c>
      <c r="CN45" s="132">
        <v>0</v>
      </c>
      <c r="CO45" s="74">
        <f t="shared" si="68"/>
        <v>0</v>
      </c>
      <c r="CP45" s="132">
        <v>0.6</v>
      </c>
      <c r="CQ45" s="132">
        <v>0.6</v>
      </c>
      <c r="CR45" s="132">
        <v>0</v>
      </c>
      <c r="CS45" s="74">
        <f t="shared" si="47"/>
        <v>0</v>
      </c>
      <c r="CT45" s="132">
        <v>560.1</v>
      </c>
      <c r="CU45" s="132">
        <v>560.1</v>
      </c>
      <c r="CV45" s="132">
        <v>560.1</v>
      </c>
      <c r="CW45" s="74">
        <f t="shared" si="69"/>
        <v>100</v>
      </c>
      <c r="CX45" s="132">
        <v>0</v>
      </c>
      <c r="CY45" s="132">
        <v>4.2</v>
      </c>
      <c r="CZ45" s="132">
        <v>4.2</v>
      </c>
      <c r="DA45" s="74">
        <f t="shared" si="51"/>
        <v>100</v>
      </c>
    </row>
    <row r="46" spans="1:105" x14ac:dyDescent="0.25">
      <c r="A46" s="72" t="s">
        <v>254</v>
      </c>
      <c r="B46" s="74">
        <f t="shared" si="52"/>
        <v>156629.80000000005</v>
      </c>
      <c r="C46" s="74">
        <f t="shared" si="52"/>
        <v>161214.70000000001</v>
      </c>
      <c r="D46" s="74">
        <f t="shared" si="52"/>
        <v>160989.31067000001</v>
      </c>
      <c r="E46" s="74">
        <f t="shared" si="53"/>
        <v>99.86019306552069</v>
      </c>
      <c r="F46" s="132">
        <v>28310.7</v>
      </c>
      <c r="G46" s="132">
        <v>27851.599999999999</v>
      </c>
      <c r="H46" s="132">
        <v>27851.599999999999</v>
      </c>
      <c r="I46" s="74">
        <f t="shared" si="54"/>
        <v>100.00000000000001</v>
      </c>
      <c r="J46" s="132">
        <v>1831.1</v>
      </c>
      <c r="K46" s="132">
        <v>2231.1</v>
      </c>
      <c r="L46" s="132">
        <v>2231.1</v>
      </c>
      <c r="M46" s="74">
        <f t="shared" si="55"/>
        <v>100</v>
      </c>
      <c r="N46" s="132">
        <v>118.7</v>
      </c>
      <c r="O46" s="132">
        <v>133.9</v>
      </c>
      <c r="P46" s="132">
        <v>133.9</v>
      </c>
      <c r="Q46" s="74">
        <f t="shared" si="56"/>
        <v>100</v>
      </c>
      <c r="R46" s="132">
        <v>117381.2</v>
      </c>
      <c r="S46" s="132">
        <v>122254.9</v>
      </c>
      <c r="T46" s="132">
        <v>122254.9</v>
      </c>
      <c r="U46" s="74">
        <f t="shared" si="57"/>
        <v>100</v>
      </c>
      <c r="V46" s="132">
        <v>0</v>
      </c>
      <c r="W46" s="132">
        <v>0</v>
      </c>
      <c r="X46" s="132">
        <v>0</v>
      </c>
      <c r="Y46" s="74"/>
      <c r="Z46" s="132">
        <v>0</v>
      </c>
      <c r="AA46" s="132">
        <v>0</v>
      </c>
      <c r="AB46" s="132">
        <v>0</v>
      </c>
      <c r="AC46" s="74"/>
      <c r="AD46" s="132">
        <v>0</v>
      </c>
      <c r="AE46" s="132">
        <v>0</v>
      </c>
      <c r="AF46" s="132">
        <v>0</v>
      </c>
      <c r="AG46" s="74"/>
      <c r="AH46" s="132">
        <v>0</v>
      </c>
      <c r="AI46" s="132">
        <v>0</v>
      </c>
      <c r="AJ46" s="132">
        <v>0</v>
      </c>
      <c r="AK46" s="74"/>
      <c r="AL46" s="132">
        <v>2815.2</v>
      </c>
      <c r="AM46" s="132">
        <v>3059.3</v>
      </c>
      <c r="AN46" s="132">
        <v>3059.3</v>
      </c>
      <c r="AO46" s="74">
        <f t="shared" si="58"/>
        <v>100</v>
      </c>
      <c r="AP46" s="132">
        <v>751.2</v>
      </c>
      <c r="AQ46" s="132">
        <v>751.2</v>
      </c>
      <c r="AR46" s="132">
        <v>751.2</v>
      </c>
      <c r="AS46" s="74">
        <f t="shared" si="59"/>
        <v>100</v>
      </c>
      <c r="AT46" s="132">
        <v>138.80000000000001</v>
      </c>
      <c r="AU46" s="132">
        <v>138.80000000000001</v>
      </c>
      <c r="AV46" s="132">
        <v>138.80000000000001</v>
      </c>
      <c r="AW46" s="74"/>
      <c r="AX46" s="132">
        <v>203.8</v>
      </c>
      <c r="AY46" s="132">
        <v>203.8</v>
      </c>
      <c r="AZ46" s="132">
        <v>203.8</v>
      </c>
      <c r="BA46" s="74">
        <f t="shared" si="60"/>
        <v>100</v>
      </c>
      <c r="BB46" s="132">
        <v>0</v>
      </c>
      <c r="BC46" s="132">
        <v>0</v>
      </c>
      <c r="BD46" s="132">
        <v>0</v>
      </c>
      <c r="BE46" s="74"/>
      <c r="BF46" s="132">
        <v>838.6</v>
      </c>
      <c r="BG46" s="132">
        <v>838.6</v>
      </c>
      <c r="BH46" s="132">
        <v>838.6</v>
      </c>
      <c r="BI46" s="74">
        <f t="shared" si="61"/>
        <v>99.999999999999986</v>
      </c>
      <c r="BJ46" s="132">
        <v>2145</v>
      </c>
      <c r="BK46" s="132">
        <v>1650</v>
      </c>
      <c r="BL46" s="132">
        <v>1585.9699499999999</v>
      </c>
      <c r="BM46" s="74">
        <f t="shared" si="62"/>
        <v>96.11939090909091</v>
      </c>
      <c r="BN46" s="132">
        <v>197</v>
      </c>
      <c r="BO46" s="132">
        <v>197</v>
      </c>
      <c r="BP46" s="132">
        <v>197</v>
      </c>
      <c r="BQ46" s="74">
        <f t="shared" si="63"/>
        <v>100</v>
      </c>
      <c r="BR46" s="132">
        <v>185</v>
      </c>
      <c r="BS46" s="132">
        <v>185</v>
      </c>
      <c r="BT46" s="132">
        <v>185</v>
      </c>
      <c r="BU46" s="74">
        <f t="shared" si="64"/>
        <v>100</v>
      </c>
      <c r="BV46" s="132">
        <v>0</v>
      </c>
      <c r="BW46" s="132">
        <v>0</v>
      </c>
      <c r="BX46" s="132">
        <v>0</v>
      </c>
      <c r="BY46" s="74"/>
      <c r="BZ46" s="132">
        <v>207.1</v>
      </c>
      <c r="CA46" s="132">
        <v>207.1</v>
      </c>
      <c r="CB46" s="132">
        <v>90.940719999999999</v>
      </c>
      <c r="CC46" s="74">
        <f t="shared" si="65"/>
        <v>43.911501690004833</v>
      </c>
      <c r="CD46" s="132">
        <v>195.2</v>
      </c>
      <c r="CE46" s="132">
        <v>195.2</v>
      </c>
      <c r="CF46" s="132">
        <v>195.2</v>
      </c>
      <c r="CG46" s="74">
        <f t="shared" si="66"/>
        <v>100</v>
      </c>
      <c r="CH46" s="132">
        <v>195</v>
      </c>
      <c r="CI46" s="132">
        <v>195</v>
      </c>
      <c r="CJ46" s="132">
        <v>195</v>
      </c>
      <c r="CK46" s="74">
        <f t="shared" si="67"/>
        <v>100</v>
      </c>
      <c r="CL46" s="132">
        <v>44.6</v>
      </c>
      <c r="CM46" s="132">
        <v>44.6</v>
      </c>
      <c r="CN46" s="132">
        <v>0</v>
      </c>
      <c r="CO46" s="74">
        <f t="shared" si="68"/>
        <v>0</v>
      </c>
      <c r="CP46" s="132">
        <v>0.6</v>
      </c>
      <c r="CQ46" s="132">
        <v>0.6</v>
      </c>
      <c r="CR46" s="132">
        <v>0</v>
      </c>
      <c r="CS46" s="74">
        <f t="shared" si="47"/>
        <v>0</v>
      </c>
      <c r="CT46" s="132">
        <v>1071</v>
      </c>
      <c r="CU46" s="132">
        <v>1071</v>
      </c>
      <c r="CV46" s="132">
        <v>1071</v>
      </c>
      <c r="CW46" s="74">
        <f t="shared" si="69"/>
        <v>99.999999999999986</v>
      </c>
      <c r="CX46" s="132">
        <v>0</v>
      </c>
      <c r="CY46" s="132">
        <v>6</v>
      </c>
      <c r="CZ46" s="132">
        <v>6</v>
      </c>
      <c r="DA46" s="74">
        <f t="shared" si="51"/>
        <v>100</v>
      </c>
    </row>
    <row r="47" spans="1:105" x14ac:dyDescent="0.25">
      <c r="A47" s="72" t="s">
        <v>255</v>
      </c>
      <c r="B47" s="74">
        <f t="shared" si="52"/>
        <v>164249.4</v>
      </c>
      <c r="C47" s="74">
        <f t="shared" si="52"/>
        <v>163725.19999999998</v>
      </c>
      <c r="D47" s="74">
        <f t="shared" si="52"/>
        <v>163495.98384999999</v>
      </c>
      <c r="E47" s="74">
        <f t="shared" si="53"/>
        <v>99.859999468621822</v>
      </c>
      <c r="F47" s="132">
        <v>23263.9</v>
      </c>
      <c r="G47" s="132">
        <v>23336</v>
      </c>
      <c r="H47" s="132">
        <v>23336</v>
      </c>
      <c r="I47" s="74">
        <f t="shared" si="54"/>
        <v>100</v>
      </c>
      <c r="J47" s="132">
        <v>1813.4</v>
      </c>
      <c r="K47" s="132">
        <v>2815.8</v>
      </c>
      <c r="L47" s="132">
        <v>2815.8</v>
      </c>
      <c r="M47" s="74">
        <f t="shared" si="55"/>
        <v>100</v>
      </c>
      <c r="N47" s="132">
        <v>132.19999999999999</v>
      </c>
      <c r="O47" s="132">
        <v>148.6</v>
      </c>
      <c r="P47" s="132">
        <v>148.6</v>
      </c>
      <c r="Q47" s="74">
        <f t="shared" si="56"/>
        <v>100</v>
      </c>
      <c r="R47" s="132">
        <v>125057.7</v>
      </c>
      <c r="S47" s="132">
        <v>124234.1</v>
      </c>
      <c r="T47" s="132">
        <v>124234.083</v>
      </c>
      <c r="U47" s="74">
        <f t="shared" si="57"/>
        <v>99.999986316156338</v>
      </c>
      <c r="V47" s="132">
        <v>1546</v>
      </c>
      <c r="W47" s="132">
        <v>1546</v>
      </c>
      <c r="X47" s="132">
        <v>1546</v>
      </c>
      <c r="Y47" s="74">
        <f>X47/W47%</f>
        <v>100</v>
      </c>
      <c r="Z47" s="132">
        <v>15.5</v>
      </c>
      <c r="AA47" s="132">
        <v>15.5</v>
      </c>
      <c r="AB47" s="132">
        <v>15.5</v>
      </c>
      <c r="AC47" s="74">
        <f>AB47/AA47%</f>
        <v>100</v>
      </c>
      <c r="AD47" s="132">
        <v>0</v>
      </c>
      <c r="AE47" s="132">
        <v>0</v>
      </c>
      <c r="AF47" s="132">
        <v>0</v>
      </c>
      <c r="AG47" s="74"/>
      <c r="AH47" s="132">
        <v>0</v>
      </c>
      <c r="AI47" s="132">
        <v>0</v>
      </c>
      <c r="AJ47" s="132">
        <v>0</v>
      </c>
      <c r="AK47" s="74"/>
      <c r="AL47" s="132">
        <v>3530.3</v>
      </c>
      <c r="AM47" s="132">
        <v>2954.3</v>
      </c>
      <c r="AN47" s="132">
        <v>2954.3</v>
      </c>
      <c r="AO47" s="74">
        <f t="shared" si="58"/>
        <v>100</v>
      </c>
      <c r="AP47" s="132">
        <v>1127.3</v>
      </c>
      <c r="AQ47" s="132">
        <v>1117.5</v>
      </c>
      <c r="AR47" s="132">
        <v>1117.5</v>
      </c>
      <c r="AS47" s="74">
        <f t="shared" si="59"/>
        <v>100</v>
      </c>
      <c r="AT47" s="132">
        <v>92.5</v>
      </c>
      <c r="AU47" s="132">
        <v>92.5</v>
      </c>
      <c r="AV47" s="132">
        <v>92.5</v>
      </c>
      <c r="AW47" s="74"/>
      <c r="AX47" s="132">
        <v>203.8</v>
      </c>
      <c r="AY47" s="132">
        <v>203.8</v>
      </c>
      <c r="AZ47" s="132">
        <v>203.8</v>
      </c>
      <c r="BA47" s="74">
        <f t="shared" si="60"/>
        <v>100</v>
      </c>
      <c r="BB47" s="132">
        <v>0</v>
      </c>
      <c r="BC47" s="132">
        <v>0</v>
      </c>
      <c r="BD47" s="132">
        <v>0</v>
      </c>
      <c r="BE47" s="74"/>
      <c r="BF47" s="132">
        <v>975.4</v>
      </c>
      <c r="BG47" s="132">
        <v>962.4</v>
      </c>
      <c r="BH47" s="132">
        <v>962.4</v>
      </c>
      <c r="BI47" s="74">
        <f t="shared" si="61"/>
        <v>99.999999999999986</v>
      </c>
      <c r="BJ47" s="132">
        <v>4045</v>
      </c>
      <c r="BK47" s="132">
        <v>3845</v>
      </c>
      <c r="BL47" s="132">
        <v>3756.4428499999999</v>
      </c>
      <c r="BM47" s="74">
        <f t="shared" si="62"/>
        <v>97.69682314694407</v>
      </c>
      <c r="BN47" s="132">
        <v>197</v>
      </c>
      <c r="BO47" s="132">
        <v>197</v>
      </c>
      <c r="BP47" s="132">
        <v>197</v>
      </c>
      <c r="BQ47" s="74">
        <f t="shared" si="63"/>
        <v>100</v>
      </c>
      <c r="BR47" s="132">
        <v>370.1</v>
      </c>
      <c r="BS47" s="132">
        <v>370.1</v>
      </c>
      <c r="BT47" s="132">
        <v>370.1</v>
      </c>
      <c r="BU47" s="74">
        <f t="shared" si="64"/>
        <v>100</v>
      </c>
      <c r="BV47" s="132">
        <v>0</v>
      </c>
      <c r="BW47" s="132">
        <v>0</v>
      </c>
      <c r="BX47" s="132">
        <v>0</v>
      </c>
      <c r="BY47" s="74"/>
      <c r="BZ47" s="132">
        <v>207.1</v>
      </c>
      <c r="CA47" s="132">
        <v>207.1</v>
      </c>
      <c r="CB47" s="132">
        <v>207.1</v>
      </c>
      <c r="CC47" s="74">
        <f t="shared" si="65"/>
        <v>100.00000000000001</v>
      </c>
      <c r="CD47" s="132">
        <v>195.2</v>
      </c>
      <c r="CE47" s="132">
        <v>195.2</v>
      </c>
      <c r="CF47" s="132">
        <v>195.2</v>
      </c>
      <c r="CG47" s="74">
        <f t="shared" si="66"/>
        <v>100</v>
      </c>
      <c r="CH47" s="132">
        <v>195</v>
      </c>
      <c r="CI47" s="132">
        <v>195</v>
      </c>
      <c r="CJ47" s="132">
        <v>195</v>
      </c>
      <c r="CK47" s="74">
        <f t="shared" si="67"/>
        <v>100</v>
      </c>
      <c r="CL47" s="132">
        <v>153.69999999999999</v>
      </c>
      <c r="CM47" s="132">
        <v>153.69999999999999</v>
      </c>
      <c r="CN47" s="132">
        <v>14.208</v>
      </c>
      <c r="CO47" s="74">
        <f t="shared" si="68"/>
        <v>9.2439817826935595</v>
      </c>
      <c r="CP47" s="132">
        <v>2.2999999999999998</v>
      </c>
      <c r="CQ47" s="132">
        <v>2.2999999999999998</v>
      </c>
      <c r="CR47" s="132">
        <v>1.1499999999999999</v>
      </c>
      <c r="CS47" s="74">
        <f t="shared" si="47"/>
        <v>50</v>
      </c>
      <c r="CT47" s="132">
        <v>1126</v>
      </c>
      <c r="CU47" s="132">
        <v>1126</v>
      </c>
      <c r="CV47" s="132">
        <v>1126</v>
      </c>
      <c r="CW47" s="74">
        <f t="shared" si="69"/>
        <v>100</v>
      </c>
      <c r="CX47" s="132">
        <v>0</v>
      </c>
      <c r="CY47" s="132">
        <v>7.3</v>
      </c>
      <c r="CZ47" s="132">
        <v>7.3</v>
      </c>
      <c r="DA47" s="74">
        <f t="shared" si="51"/>
        <v>100</v>
      </c>
    </row>
    <row r="48" spans="1:105" x14ac:dyDescent="0.25">
      <c r="A48" s="72" t="s">
        <v>256</v>
      </c>
      <c r="B48" s="74">
        <f t="shared" si="52"/>
        <v>1742401.3999999997</v>
      </c>
      <c r="C48" s="74">
        <f t="shared" si="52"/>
        <v>1750000.7999999998</v>
      </c>
      <c r="D48" s="74">
        <f t="shared" si="52"/>
        <v>1749137.5092099998</v>
      </c>
      <c r="E48" s="74">
        <f t="shared" si="53"/>
        <v>99.950669120265545</v>
      </c>
      <c r="F48" s="132">
        <v>503942.3</v>
      </c>
      <c r="G48" s="132">
        <v>492056.4</v>
      </c>
      <c r="H48" s="132">
        <v>492056.4</v>
      </c>
      <c r="I48" s="74">
        <f t="shared" si="54"/>
        <v>100</v>
      </c>
      <c r="J48" s="132">
        <v>45039.6</v>
      </c>
      <c r="K48" s="132">
        <v>66268.100000000006</v>
      </c>
      <c r="L48" s="132">
        <v>66268.100000000006</v>
      </c>
      <c r="M48" s="74">
        <f t="shared" si="55"/>
        <v>100</v>
      </c>
      <c r="N48" s="132">
        <v>1840.1</v>
      </c>
      <c r="O48" s="132">
        <v>2211.1999999999998</v>
      </c>
      <c r="P48" s="132">
        <v>2211.1999999999998</v>
      </c>
      <c r="Q48" s="74">
        <f t="shared" si="56"/>
        <v>100</v>
      </c>
      <c r="R48" s="132">
        <v>1031351.7</v>
      </c>
      <c r="S48" s="132">
        <v>1031351.7</v>
      </c>
      <c r="T48" s="132">
        <v>1031351.7</v>
      </c>
      <c r="U48" s="74">
        <f t="shared" si="57"/>
        <v>100</v>
      </c>
      <c r="V48" s="132">
        <v>0</v>
      </c>
      <c r="W48" s="132">
        <v>206.3</v>
      </c>
      <c r="X48" s="132">
        <v>206.3</v>
      </c>
      <c r="Y48" s="74">
        <f>X48/W48%</f>
        <v>100</v>
      </c>
      <c r="Z48" s="132">
        <v>0</v>
      </c>
      <c r="AA48" s="132">
        <v>2.1</v>
      </c>
      <c r="AB48" s="132">
        <v>2.1</v>
      </c>
      <c r="AC48" s="74">
        <f>AB48/AA48%</f>
        <v>100</v>
      </c>
      <c r="AD48" s="132">
        <v>9451.7000000000007</v>
      </c>
      <c r="AE48" s="132">
        <v>9451.7000000000007</v>
      </c>
      <c r="AF48" s="132">
        <v>9451.7000000000007</v>
      </c>
      <c r="AG48" s="74">
        <f>AF48/AE48%</f>
        <v>100</v>
      </c>
      <c r="AH48" s="132">
        <v>94.5</v>
      </c>
      <c r="AI48" s="132">
        <v>94.5</v>
      </c>
      <c r="AJ48" s="132">
        <v>94.5</v>
      </c>
      <c r="AK48" s="74">
        <f>AJ48/AI48%</f>
        <v>100</v>
      </c>
      <c r="AL48" s="132">
        <v>24808.5</v>
      </c>
      <c r="AM48" s="132">
        <v>24634.7</v>
      </c>
      <c r="AN48" s="132">
        <v>23844.734980000001</v>
      </c>
      <c r="AO48" s="74">
        <f t="shared" si="58"/>
        <v>96.793283376700344</v>
      </c>
      <c r="AP48" s="132">
        <v>3029.7</v>
      </c>
      <c r="AQ48" s="132">
        <v>3902.3</v>
      </c>
      <c r="AR48" s="132">
        <v>3902.3</v>
      </c>
      <c r="AS48" s="74">
        <f t="shared" si="59"/>
        <v>100</v>
      </c>
      <c r="AT48" s="132">
        <v>2338.1999999999998</v>
      </c>
      <c r="AU48" s="132">
        <v>2338.1999999999998</v>
      </c>
      <c r="AV48" s="132">
        <v>2338.1999999999998</v>
      </c>
      <c r="AW48" s="74"/>
      <c r="AX48" s="132">
        <v>1477.5</v>
      </c>
      <c r="AY48" s="132">
        <v>1477.5</v>
      </c>
      <c r="AZ48" s="132">
        <v>1477.5</v>
      </c>
      <c r="BA48" s="74">
        <f t="shared" si="60"/>
        <v>100</v>
      </c>
      <c r="BB48" s="132">
        <v>1292.8</v>
      </c>
      <c r="BC48" s="132">
        <v>1292.8</v>
      </c>
      <c r="BD48" s="132">
        <v>1292.8</v>
      </c>
      <c r="BE48" s="74">
        <f>BD48/BC48%</f>
        <v>100</v>
      </c>
      <c r="BF48" s="132">
        <v>13145.2</v>
      </c>
      <c r="BG48" s="132">
        <v>13145.2</v>
      </c>
      <c r="BH48" s="132">
        <v>13145.2</v>
      </c>
      <c r="BI48" s="74">
        <f t="shared" si="61"/>
        <v>100</v>
      </c>
      <c r="BJ48" s="132">
        <v>90724.1</v>
      </c>
      <c r="BK48" s="132">
        <v>87624.1</v>
      </c>
      <c r="BL48" s="132">
        <v>87582.1011</v>
      </c>
      <c r="BM48" s="74">
        <f t="shared" si="62"/>
        <v>99.952069236659767</v>
      </c>
      <c r="BN48" s="132">
        <v>3591.9</v>
      </c>
      <c r="BO48" s="132">
        <v>3591.9</v>
      </c>
      <c r="BP48" s="132">
        <v>3591.9</v>
      </c>
      <c r="BQ48" s="74">
        <f t="shared" si="63"/>
        <v>99.999999999999986</v>
      </c>
      <c r="BR48" s="132">
        <v>5951.7</v>
      </c>
      <c r="BS48" s="132">
        <v>5951.7</v>
      </c>
      <c r="BT48" s="132">
        <v>5951.7</v>
      </c>
      <c r="BU48" s="74">
        <f t="shared" si="64"/>
        <v>100</v>
      </c>
      <c r="BV48" s="132">
        <v>103.7</v>
      </c>
      <c r="BW48" s="132">
        <v>103.7</v>
      </c>
      <c r="BX48" s="132">
        <v>92.715130000000002</v>
      </c>
      <c r="BY48" s="74">
        <f>BX48/BW48%</f>
        <v>89.407068466730962</v>
      </c>
      <c r="BZ48" s="132">
        <v>1173.2</v>
      </c>
      <c r="CA48" s="132">
        <v>1173.2</v>
      </c>
      <c r="CB48" s="132">
        <v>1173.2</v>
      </c>
      <c r="CC48" s="74">
        <f t="shared" si="65"/>
        <v>100</v>
      </c>
      <c r="CD48" s="132">
        <v>668.3</v>
      </c>
      <c r="CE48" s="132">
        <v>668.3</v>
      </c>
      <c r="CF48" s="132">
        <v>668.3</v>
      </c>
      <c r="CG48" s="74">
        <f t="shared" si="66"/>
        <v>100</v>
      </c>
      <c r="CH48" s="132">
        <v>445.1</v>
      </c>
      <c r="CI48" s="132">
        <v>445.1</v>
      </c>
      <c r="CJ48" s="132">
        <v>445.1</v>
      </c>
      <c r="CK48" s="74">
        <f t="shared" si="67"/>
        <v>100</v>
      </c>
      <c r="CL48" s="132">
        <v>389.9</v>
      </c>
      <c r="CM48" s="132">
        <v>389.9</v>
      </c>
      <c r="CN48" s="132">
        <v>369.84800000000001</v>
      </c>
      <c r="CO48" s="74">
        <f t="shared" si="68"/>
        <v>94.857142857142875</v>
      </c>
      <c r="CP48" s="132">
        <v>5.8</v>
      </c>
      <c r="CQ48" s="132">
        <v>5.8</v>
      </c>
      <c r="CR48" s="132">
        <v>5.51</v>
      </c>
      <c r="CS48" s="74">
        <f t="shared" si="47"/>
        <v>95</v>
      </c>
      <c r="CT48" s="132">
        <v>1535.9</v>
      </c>
      <c r="CU48" s="132">
        <v>1535.9</v>
      </c>
      <c r="CV48" s="132">
        <v>1535.9</v>
      </c>
      <c r="CW48" s="74">
        <f t="shared" si="69"/>
        <v>100</v>
      </c>
      <c r="CX48" s="132">
        <v>0</v>
      </c>
      <c r="CY48" s="132">
        <v>78.5</v>
      </c>
      <c r="CZ48" s="132">
        <v>78.5</v>
      </c>
      <c r="DA48" s="74">
        <f t="shared" si="51"/>
        <v>100</v>
      </c>
    </row>
    <row r="49" spans="1:105" ht="28.5" customHeight="1" x14ac:dyDescent="0.25">
      <c r="A49" s="129" t="s">
        <v>257</v>
      </c>
      <c r="B49" s="130">
        <f>SUM(B50:B53)</f>
        <v>4721330.8999999976</v>
      </c>
      <c r="C49" s="130">
        <f t="shared" ref="C49:D49" si="71">SUM(C50:C53)</f>
        <v>4749202.5584599981</v>
      </c>
      <c r="D49" s="130">
        <f t="shared" si="71"/>
        <v>4744293.1836999981</v>
      </c>
      <c r="E49" s="130">
        <f t="shared" si="53"/>
        <v>99.896627387449399</v>
      </c>
      <c r="F49" s="130">
        <f t="shared" ref="F49:H49" si="72">SUM(F50:F53)</f>
        <v>1422833.8</v>
      </c>
      <c r="G49" s="130">
        <f t="shared" si="72"/>
        <v>1433587.7000000002</v>
      </c>
      <c r="H49" s="130">
        <f t="shared" si="72"/>
        <v>1433552.07782</v>
      </c>
      <c r="I49" s="130">
        <f t="shared" si="54"/>
        <v>99.997515172598071</v>
      </c>
      <c r="J49" s="130">
        <f t="shared" ref="J49:L49" si="73">SUM(J50:J53)</f>
        <v>148182.70000000001</v>
      </c>
      <c r="K49" s="130">
        <f t="shared" si="73"/>
        <v>174270.19999999998</v>
      </c>
      <c r="L49" s="130">
        <f t="shared" si="73"/>
        <v>174257.73267999999</v>
      </c>
      <c r="M49" s="130">
        <f t="shared" si="55"/>
        <v>99.992845982847328</v>
      </c>
      <c r="N49" s="130">
        <f t="shared" ref="N49:P49" si="74">SUM(N50:N53)</f>
        <v>5322.8</v>
      </c>
      <c r="O49" s="130">
        <f t="shared" si="74"/>
        <v>5460.0000000000009</v>
      </c>
      <c r="P49" s="130">
        <f t="shared" si="74"/>
        <v>5447.7626400000008</v>
      </c>
      <c r="Q49" s="130">
        <f t="shared" si="56"/>
        <v>99.775872527472529</v>
      </c>
      <c r="R49" s="130">
        <f t="shared" ref="R49:T49" si="75">SUM(R50:R53)</f>
        <v>2648737</v>
      </c>
      <c r="S49" s="130">
        <f t="shared" si="75"/>
        <v>2644901.1000000006</v>
      </c>
      <c r="T49" s="130">
        <f t="shared" si="75"/>
        <v>2643965.4661699999</v>
      </c>
      <c r="U49" s="130">
        <f t="shared" si="57"/>
        <v>99.964624997509333</v>
      </c>
      <c r="V49" s="130">
        <f t="shared" ref="V49:X49" si="76">SUM(V50:V53)</f>
        <v>49661.4</v>
      </c>
      <c r="W49" s="130">
        <f t="shared" si="76"/>
        <v>48497.1</v>
      </c>
      <c r="X49" s="130">
        <f t="shared" si="76"/>
        <v>48497.1</v>
      </c>
      <c r="Y49" s="130">
        <f t="shared" ref="Y49" si="77">X49/W49%</f>
        <v>100</v>
      </c>
      <c r="Z49" s="130">
        <f t="shared" ref="Z49:AB49" si="78">SUM(Z50:Z53)</f>
        <v>496.6</v>
      </c>
      <c r="AA49" s="130">
        <f t="shared" si="78"/>
        <v>496.6</v>
      </c>
      <c r="AB49" s="130">
        <f t="shared" si="78"/>
        <v>461.4</v>
      </c>
      <c r="AC49" s="130">
        <f t="shared" ref="AC49" si="79">AB49/AA49%</f>
        <v>92.911800241643164</v>
      </c>
      <c r="AD49" s="130">
        <f t="shared" ref="AD49:AF49" si="80">SUM(AD50:AD53)</f>
        <v>20371.3</v>
      </c>
      <c r="AE49" s="130">
        <f t="shared" si="80"/>
        <v>20573.400000000001</v>
      </c>
      <c r="AF49" s="130">
        <f t="shared" si="80"/>
        <v>20573.400000000001</v>
      </c>
      <c r="AG49" s="130">
        <f t="shared" ref="AG49" si="81">AF49/AE49%</f>
        <v>100</v>
      </c>
      <c r="AH49" s="130">
        <f t="shared" ref="AH49:AJ49" si="82">SUM(AH50:AH53)</f>
        <v>203.7</v>
      </c>
      <c r="AI49" s="130">
        <f t="shared" si="82"/>
        <v>205.7</v>
      </c>
      <c r="AJ49" s="130">
        <f t="shared" si="82"/>
        <v>202.2</v>
      </c>
      <c r="AK49" s="130">
        <f t="shared" ref="AK49" si="83">AJ49/AI49%</f>
        <v>98.298492950899359</v>
      </c>
      <c r="AL49" s="130">
        <f t="shared" ref="AL49:AN49" si="84">SUM(AL50:AL53)</f>
        <v>72323.499999999985</v>
      </c>
      <c r="AM49" s="130">
        <f t="shared" si="84"/>
        <v>70647.899999999994</v>
      </c>
      <c r="AN49" s="130">
        <f t="shared" si="84"/>
        <v>68289.647809999995</v>
      </c>
      <c r="AO49" s="130">
        <f t="shared" si="58"/>
        <v>96.661964205588561</v>
      </c>
      <c r="AP49" s="130">
        <f t="shared" ref="AP49:AR49" si="85">SUM(AP50:AP53)</f>
        <v>14452.199999999999</v>
      </c>
      <c r="AQ49" s="130">
        <f t="shared" si="85"/>
        <v>13075.1</v>
      </c>
      <c r="AR49" s="130">
        <f t="shared" si="85"/>
        <v>13061.566940000001</v>
      </c>
      <c r="AS49" s="130">
        <f t="shared" si="59"/>
        <v>99.896497464646544</v>
      </c>
      <c r="AT49" s="130">
        <f t="shared" ref="AT49:AV49" si="86">SUM(AT50:AT53)</f>
        <v>6508.9000000000005</v>
      </c>
      <c r="AU49" s="130">
        <f t="shared" si="86"/>
        <v>6592.1</v>
      </c>
      <c r="AV49" s="130">
        <f t="shared" si="86"/>
        <v>6591.01782</v>
      </c>
      <c r="AW49" s="130">
        <f t="shared" ref="AW49" si="87">AV49/AU49%</f>
        <v>99.983583683499944</v>
      </c>
      <c r="AX49" s="130">
        <f t="shared" ref="AX49:AZ49" si="88">SUM(AX50:AX53)</f>
        <v>4401</v>
      </c>
      <c r="AY49" s="130">
        <f t="shared" si="88"/>
        <v>4401</v>
      </c>
      <c r="AZ49" s="130">
        <f t="shared" si="88"/>
        <v>4387.02729</v>
      </c>
      <c r="BA49" s="130">
        <f t="shared" si="60"/>
        <v>99.682510565780504</v>
      </c>
      <c r="BB49" s="130">
        <f t="shared" ref="BB49:BD49" si="89">SUM(BB50:BB53)</f>
        <v>1935.6</v>
      </c>
      <c r="BC49" s="130">
        <f t="shared" si="89"/>
        <v>1935.6</v>
      </c>
      <c r="BD49" s="130">
        <f t="shared" si="89"/>
        <v>1935.6</v>
      </c>
      <c r="BE49" s="130">
        <f t="shared" ref="BE49" si="90">BD49/BC49%</f>
        <v>100</v>
      </c>
      <c r="BF49" s="130">
        <f t="shared" ref="BF49:BH49" si="91">SUM(BF50:BF53)</f>
        <v>0</v>
      </c>
      <c r="BG49" s="130">
        <f t="shared" si="91"/>
        <v>0</v>
      </c>
      <c r="BH49" s="130">
        <f t="shared" si="91"/>
        <v>0</v>
      </c>
      <c r="BI49" s="130" t="s">
        <v>252</v>
      </c>
      <c r="BJ49" s="130">
        <f t="shared" ref="BJ49:BL49" si="92">SUM(BJ50:BJ53)</f>
        <v>282311.70000000007</v>
      </c>
      <c r="BK49" s="130">
        <f t="shared" si="92"/>
        <v>280632.05846000003</v>
      </c>
      <c r="BL49" s="130">
        <f t="shared" si="92"/>
        <v>280576.83669999999</v>
      </c>
      <c r="BM49" s="130">
        <f t="shared" si="62"/>
        <v>99.980322362205143</v>
      </c>
      <c r="BN49" s="130">
        <f t="shared" ref="BN49:BP49" si="93">SUM(BN50:BN53)</f>
        <v>15215.1</v>
      </c>
      <c r="BO49" s="130">
        <f t="shared" si="93"/>
        <v>15215.1</v>
      </c>
      <c r="BP49" s="130">
        <f t="shared" si="93"/>
        <v>15183.81863</v>
      </c>
      <c r="BQ49" s="130">
        <f t="shared" si="63"/>
        <v>99.794405754809361</v>
      </c>
      <c r="BR49" s="130">
        <f t="shared" ref="BR49:BT49" si="94">SUM(BR50:BR53)</f>
        <v>15434.3</v>
      </c>
      <c r="BS49" s="130">
        <f t="shared" si="94"/>
        <v>15434.3</v>
      </c>
      <c r="BT49" s="130">
        <f t="shared" si="94"/>
        <v>15419.37255</v>
      </c>
      <c r="BU49" s="130">
        <f t="shared" si="64"/>
        <v>99.903283919581725</v>
      </c>
      <c r="BV49" s="130">
        <f t="shared" ref="BV49:BX49" si="95">SUM(BV50:BV53)</f>
        <v>804.8</v>
      </c>
      <c r="BW49" s="130">
        <f t="shared" si="95"/>
        <v>818.2</v>
      </c>
      <c r="BX49" s="130">
        <f t="shared" si="95"/>
        <v>780.12913000000003</v>
      </c>
      <c r="BY49" s="130">
        <f t="shared" ref="BY49" si="96">BX49/BW49%</f>
        <v>95.346997066731845</v>
      </c>
      <c r="BZ49" s="130">
        <f t="shared" ref="BZ49:CB49" si="97">SUM(BZ50:BZ53)</f>
        <v>2912.5999999999995</v>
      </c>
      <c r="CA49" s="130">
        <f t="shared" si="97"/>
        <v>2912.5999999999995</v>
      </c>
      <c r="CB49" s="130">
        <f t="shared" si="97"/>
        <v>2904.5887600000001</v>
      </c>
      <c r="CC49" s="130">
        <f t="shared" si="65"/>
        <v>99.724945409599698</v>
      </c>
      <c r="CD49" s="130">
        <f t="shared" ref="CD49:CF49" si="98">SUM(CD50:CD53)</f>
        <v>1922.2</v>
      </c>
      <c r="CE49" s="130">
        <f t="shared" si="98"/>
        <v>1922.2</v>
      </c>
      <c r="CF49" s="130">
        <f t="shared" si="98"/>
        <v>1647.2228500000001</v>
      </c>
      <c r="CG49" s="130">
        <f t="shared" si="66"/>
        <v>85.694664967225052</v>
      </c>
      <c r="CH49" s="130">
        <f t="shared" ref="CH49:CJ49" si="99">SUM(CH50:CH53)</f>
        <v>1475.2</v>
      </c>
      <c r="CI49" s="130">
        <f t="shared" si="99"/>
        <v>1475.2</v>
      </c>
      <c r="CJ49" s="130">
        <f t="shared" si="99"/>
        <v>1469.93452</v>
      </c>
      <c r="CK49" s="130">
        <f t="shared" si="67"/>
        <v>99.643066702819951</v>
      </c>
      <c r="CL49" s="130">
        <f t="shared" ref="CL49:CN49" si="100">SUM(CL50:CL53)</f>
        <v>5369.6000000000013</v>
      </c>
      <c r="CM49" s="130">
        <f t="shared" si="100"/>
        <v>5369.6000000000013</v>
      </c>
      <c r="CN49" s="130">
        <f t="shared" si="100"/>
        <v>4377.8640000000005</v>
      </c>
      <c r="CO49" s="130">
        <f t="shared" si="68"/>
        <v>81.530542312276509</v>
      </c>
      <c r="CP49" s="130">
        <f t="shared" ref="CP49:CR49" si="101">SUM(CP50:CP53)</f>
        <v>79.399999999999977</v>
      </c>
      <c r="CQ49" s="130">
        <f t="shared" si="101"/>
        <v>79.399999999999977</v>
      </c>
      <c r="CR49" s="130">
        <f t="shared" si="101"/>
        <v>63.128999999999998</v>
      </c>
      <c r="CS49" s="130">
        <f t="shared" si="47"/>
        <v>79.507556675062986</v>
      </c>
      <c r="CT49" s="130">
        <f t="shared" ref="CT49:CV49" si="102">SUM(CT50:CT53)</f>
        <v>375.5</v>
      </c>
      <c r="CU49" s="130">
        <f t="shared" si="102"/>
        <v>375.5</v>
      </c>
      <c r="CV49" s="130">
        <f t="shared" si="102"/>
        <v>375.5</v>
      </c>
      <c r="CW49" s="130">
        <f t="shared" si="69"/>
        <v>100</v>
      </c>
      <c r="CX49" s="130">
        <f t="shared" ref="CX49:CZ49" si="103">SUM(CX50:CX53)</f>
        <v>0</v>
      </c>
      <c r="CY49" s="130">
        <f t="shared" si="103"/>
        <v>324.89999999999998</v>
      </c>
      <c r="CZ49" s="130">
        <f t="shared" si="103"/>
        <v>272.78838999999999</v>
      </c>
      <c r="DA49" s="130">
        <f t="shared" si="51"/>
        <v>83.960723299476768</v>
      </c>
    </row>
    <row r="50" spans="1:105" x14ac:dyDescent="0.25">
      <c r="A50" s="72" t="s">
        <v>258</v>
      </c>
      <c r="B50" s="94">
        <f t="shared" ref="B50:D53" si="104">F50+J50+N50+R50+V50+Z50+AD50+AH50+AL50+AP50+AT50+AX50+BB50+BF50+BJ50+BN50+BR50+BV50+BZ50+CD50+CH50+CL50+CP50+CT50+CX50</f>
        <v>4544670.8999999976</v>
      </c>
      <c r="C50" s="94">
        <f t="shared" si="104"/>
        <v>4575841.3584599979</v>
      </c>
      <c r="D50" s="94">
        <f t="shared" si="104"/>
        <v>4572326.7290499983</v>
      </c>
      <c r="E50" s="94">
        <f t="shared" si="53"/>
        <v>99.923191624563174</v>
      </c>
      <c r="F50" s="132">
        <v>1352766</v>
      </c>
      <c r="G50" s="132">
        <v>1362604.3</v>
      </c>
      <c r="H50" s="132">
        <v>1362604.3</v>
      </c>
      <c r="I50" s="94">
        <f t="shared" si="54"/>
        <v>100</v>
      </c>
      <c r="J50" s="132">
        <v>143516.79999999999</v>
      </c>
      <c r="K50" s="132">
        <v>169802.4</v>
      </c>
      <c r="L50" s="132">
        <v>169802.4</v>
      </c>
      <c r="M50" s="94">
        <f t="shared" si="55"/>
        <v>100</v>
      </c>
      <c r="N50" s="132">
        <v>5063.7</v>
      </c>
      <c r="O50" s="132">
        <v>5253.2</v>
      </c>
      <c r="P50" s="132">
        <v>5244.9957100000001</v>
      </c>
      <c r="Q50" s="94">
        <f t="shared" si="56"/>
        <v>99.843823003121912</v>
      </c>
      <c r="R50" s="132">
        <v>2557578.1</v>
      </c>
      <c r="S50" s="132">
        <v>2557578.1</v>
      </c>
      <c r="T50" s="132">
        <v>2557453.5485300003</v>
      </c>
      <c r="U50" s="94">
        <f t="shared" si="57"/>
        <v>99.995130101012364</v>
      </c>
      <c r="V50" s="132">
        <v>49661.4</v>
      </c>
      <c r="W50" s="132">
        <v>48497.1</v>
      </c>
      <c r="X50" s="132">
        <v>48497.1</v>
      </c>
      <c r="Y50" s="94">
        <f>X50/W50%</f>
        <v>100</v>
      </c>
      <c r="Z50" s="132">
        <v>496.6</v>
      </c>
      <c r="AA50" s="132">
        <v>496.6</v>
      </c>
      <c r="AB50" s="132">
        <v>461.4</v>
      </c>
      <c r="AC50" s="94">
        <f>AB50/AA50%</f>
        <v>92.911800241643164</v>
      </c>
      <c r="AD50" s="132">
        <v>20371.3</v>
      </c>
      <c r="AE50" s="132">
        <v>20573.400000000001</v>
      </c>
      <c r="AF50" s="132">
        <v>20573.400000000001</v>
      </c>
      <c r="AG50" s="94">
        <f>AF50/AE50%</f>
        <v>100</v>
      </c>
      <c r="AH50" s="132">
        <v>203.7</v>
      </c>
      <c r="AI50" s="132">
        <v>205.7</v>
      </c>
      <c r="AJ50" s="132">
        <v>202.2</v>
      </c>
      <c r="AK50" s="94">
        <f>AJ50/AI50%</f>
        <v>98.298492950899359</v>
      </c>
      <c r="AL50" s="132">
        <v>70201.7</v>
      </c>
      <c r="AM50" s="132">
        <v>68564.7</v>
      </c>
      <c r="AN50" s="132">
        <v>66396.597999999998</v>
      </c>
      <c r="AO50" s="94">
        <f t="shared" si="58"/>
        <v>96.837874299749004</v>
      </c>
      <c r="AP50" s="132">
        <v>13867.8</v>
      </c>
      <c r="AQ50" s="132">
        <v>12476.9</v>
      </c>
      <c r="AR50" s="132">
        <v>12476.81</v>
      </c>
      <c r="AS50" s="94">
        <f t="shared" si="59"/>
        <v>99.999278666976579</v>
      </c>
      <c r="AT50" s="132">
        <v>6323.8</v>
      </c>
      <c r="AU50" s="132">
        <v>6407</v>
      </c>
      <c r="AV50" s="132">
        <v>6406.8999899999999</v>
      </c>
      <c r="AW50" s="94"/>
      <c r="AX50" s="132">
        <v>3789.6</v>
      </c>
      <c r="AY50" s="132">
        <v>3789.6</v>
      </c>
      <c r="AZ50" s="132">
        <v>3789.6</v>
      </c>
      <c r="BA50" s="94">
        <f t="shared" si="60"/>
        <v>100</v>
      </c>
      <c r="BB50" s="132">
        <v>1935.6</v>
      </c>
      <c r="BC50" s="132">
        <v>1935.6</v>
      </c>
      <c r="BD50" s="132">
        <v>1935.6</v>
      </c>
      <c r="BE50" s="94">
        <f>BD50/BC50%</f>
        <v>100</v>
      </c>
      <c r="BF50" s="132">
        <v>0</v>
      </c>
      <c r="BG50" s="132">
        <v>0</v>
      </c>
      <c r="BH50" s="132">
        <v>0</v>
      </c>
      <c r="BI50" s="94"/>
      <c r="BJ50" s="132">
        <v>279174.2</v>
      </c>
      <c r="BK50" s="132">
        <v>277599.55845999997</v>
      </c>
      <c r="BL50" s="132">
        <v>277599.02929999999</v>
      </c>
      <c r="BM50" s="94">
        <f t="shared" si="62"/>
        <v>99.999809380100274</v>
      </c>
      <c r="BN50" s="132">
        <v>14624.1</v>
      </c>
      <c r="BO50" s="132">
        <v>14624.1</v>
      </c>
      <c r="BP50" s="132">
        <v>14596.971659999999</v>
      </c>
      <c r="BQ50" s="94">
        <f t="shared" si="63"/>
        <v>99.814495661271451</v>
      </c>
      <c r="BR50" s="132">
        <v>14879.3</v>
      </c>
      <c r="BS50" s="132">
        <v>14879.3</v>
      </c>
      <c r="BT50" s="132">
        <v>14878.70904</v>
      </c>
      <c r="BU50" s="94">
        <f t="shared" si="64"/>
        <v>99.996028307783291</v>
      </c>
      <c r="BV50" s="132">
        <v>799.9</v>
      </c>
      <c r="BW50" s="132">
        <v>818.2</v>
      </c>
      <c r="BX50" s="132">
        <v>780.12913000000003</v>
      </c>
      <c r="BY50" s="94">
        <f>BX50/BW50%</f>
        <v>95.346997066731845</v>
      </c>
      <c r="BZ50" s="132">
        <v>1877.1</v>
      </c>
      <c r="CA50" s="132">
        <v>1877.1</v>
      </c>
      <c r="CB50" s="132">
        <v>1874.8865600000001</v>
      </c>
      <c r="CC50" s="94">
        <f t="shared" si="65"/>
        <v>99.882081934899588</v>
      </c>
      <c r="CD50" s="132">
        <v>1336.6</v>
      </c>
      <c r="CE50" s="132">
        <v>1336.6</v>
      </c>
      <c r="CF50" s="132">
        <v>1152.83574</v>
      </c>
      <c r="CG50" s="94">
        <f t="shared" si="66"/>
        <v>86.251364656591349</v>
      </c>
      <c r="CH50" s="132">
        <v>890.2</v>
      </c>
      <c r="CI50" s="132">
        <v>890.2</v>
      </c>
      <c r="CJ50" s="132">
        <v>890.2</v>
      </c>
      <c r="CK50" s="94">
        <f t="shared" si="67"/>
        <v>100</v>
      </c>
      <c r="CL50" s="132">
        <v>5235.8</v>
      </c>
      <c r="CM50" s="132">
        <v>5235.8</v>
      </c>
      <c r="CN50" s="132">
        <v>4375.7920000000004</v>
      </c>
      <c r="CO50" s="94">
        <f t="shared" si="68"/>
        <v>83.574468085106389</v>
      </c>
      <c r="CP50" s="132">
        <v>77.599999999999994</v>
      </c>
      <c r="CQ50" s="132">
        <v>77.599999999999994</v>
      </c>
      <c r="CR50" s="132">
        <v>63.128999999999998</v>
      </c>
      <c r="CS50" s="94">
        <f t="shared" si="47"/>
        <v>81.351804123711347</v>
      </c>
      <c r="CT50" s="132">
        <v>0</v>
      </c>
      <c r="CU50" s="132">
        <v>0</v>
      </c>
      <c r="CV50" s="132">
        <v>0</v>
      </c>
      <c r="CW50" s="94"/>
      <c r="CX50" s="132">
        <v>0</v>
      </c>
      <c r="CY50" s="132">
        <v>318.3</v>
      </c>
      <c r="CZ50" s="132">
        <v>270.19439</v>
      </c>
      <c r="DA50" s="94">
        <f t="shared" si="51"/>
        <v>84.886707508639645</v>
      </c>
    </row>
    <row r="51" spans="1:105" x14ac:dyDescent="0.25">
      <c r="A51" s="72" t="s">
        <v>259</v>
      </c>
      <c r="B51" s="94">
        <f t="shared" si="104"/>
        <v>22874.400000000005</v>
      </c>
      <c r="C51" s="94">
        <f t="shared" si="104"/>
        <v>22954.7</v>
      </c>
      <c r="D51" s="94">
        <f t="shared" si="104"/>
        <v>22895.063000000002</v>
      </c>
      <c r="E51" s="94">
        <f t="shared" si="53"/>
        <v>99.740196996693498</v>
      </c>
      <c r="F51" s="132">
        <v>9068.7000000000007</v>
      </c>
      <c r="G51" s="132">
        <v>9068.7000000000007</v>
      </c>
      <c r="H51" s="132">
        <v>9068.7000000000007</v>
      </c>
      <c r="I51" s="94">
        <f t="shared" si="54"/>
        <v>100</v>
      </c>
      <c r="J51" s="132">
        <v>286.2</v>
      </c>
      <c r="K51" s="132">
        <v>355.2</v>
      </c>
      <c r="L51" s="132">
        <v>354.68353000000002</v>
      </c>
      <c r="M51" s="94">
        <f t="shared" si="55"/>
        <v>99.854597409909914</v>
      </c>
      <c r="N51" s="132">
        <v>21.1</v>
      </c>
      <c r="O51" s="132">
        <v>23.6</v>
      </c>
      <c r="P51" s="132">
        <v>22.05566</v>
      </c>
      <c r="Q51" s="94">
        <f t="shared" si="56"/>
        <v>93.456186440677953</v>
      </c>
      <c r="R51" s="132">
        <v>11135.3</v>
      </c>
      <c r="S51" s="132">
        <v>11226.1</v>
      </c>
      <c r="T51" s="132">
        <v>11226.1</v>
      </c>
      <c r="U51" s="94">
        <f t="shared" si="57"/>
        <v>100</v>
      </c>
      <c r="V51" s="132">
        <v>0</v>
      </c>
      <c r="W51" s="132">
        <v>0</v>
      </c>
      <c r="X51" s="132">
        <v>0</v>
      </c>
      <c r="Y51" s="94"/>
      <c r="Z51" s="132">
        <v>0</v>
      </c>
      <c r="AA51" s="132">
        <v>0</v>
      </c>
      <c r="AB51" s="132">
        <v>0</v>
      </c>
      <c r="AC51" s="94"/>
      <c r="AD51" s="132">
        <v>0</v>
      </c>
      <c r="AE51" s="132">
        <v>0</v>
      </c>
      <c r="AF51" s="132">
        <v>0</v>
      </c>
      <c r="AG51" s="94"/>
      <c r="AH51" s="132">
        <v>0</v>
      </c>
      <c r="AI51" s="132">
        <v>0</v>
      </c>
      <c r="AJ51" s="132">
        <v>0</v>
      </c>
      <c r="AK51" s="94"/>
      <c r="AL51" s="132">
        <v>294.39999999999998</v>
      </c>
      <c r="AM51" s="132">
        <v>213</v>
      </c>
      <c r="AN51" s="132">
        <v>213</v>
      </c>
      <c r="AO51" s="94">
        <f t="shared" si="58"/>
        <v>100</v>
      </c>
      <c r="AP51" s="132">
        <v>77.900000000000006</v>
      </c>
      <c r="AQ51" s="132">
        <v>91.7</v>
      </c>
      <c r="AR51" s="132">
        <v>91.7</v>
      </c>
      <c r="AS51" s="94">
        <f t="shared" si="59"/>
        <v>100</v>
      </c>
      <c r="AT51" s="132">
        <v>46.3</v>
      </c>
      <c r="AU51" s="132">
        <v>46.3</v>
      </c>
      <c r="AV51" s="132">
        <v>46.3</v>
      </c>
      <c r="AW51" s="94"/>
      <c r="AX51" s="132">
        <v>203.8</v>
      </c>
      <c r="AY51" s="132">
        <v>203.8</v>
      </c>
      <c r="AZ51" s="132">
        <v>203.8</v>
      </c>
      <c r="BA51" s="94">
        <f t="shared" si="60"/>
        <v>100</v>
      </c>
      <c r="BB51" s="132">
        <v>0</v>
      </c>
      <c r="BC51" s="132">
        <v>0</v>
      </c>
      <c r="BD51" s="132">
        <v>0</v>
      </c>
      <c r="BE51" s="94"/>
      <c r="BF51" s="132">
        <v>0</v>
      </c>
      <c r="BG51" s="132">
        <v>0</v>
      </c>
      <c r="BH51" s="132">
        <v>0</v>
      </c>
      <c r="BI51" s="94"/>
      <c r="BJ51" s="132">
        <v>229.4</v>
      </c>
      <c r="BK51" s="132">
        <v>219.4</v>
      </c>
      <c r="BL51" s="132">
        <v>207.02381</v>
      </c>
      <c r="BM51" s="94">
        <f t="shared" si="62"/>
        <v>94.359074749316321</v>
      </c>
      <c r="BN51" s="132">
        <v>197</v>
      </c>
      <c r="BO51" s="132">
        <v>197</v>
      </c>
      <c r="BP51" s="132">
        <v>197</v>
      </c>
      <c r="BQ51" s="94">
        <f t="shared" si="63"/>
        <v>100</v>
      </c>
      <c r="BR51" s="132">
        <v>185</v>
      </c>
      <c r="BS51" s="132">
        <v>185</v>
      </c>
      <c r="BT51" s="132">
        <v>185</v>
      </c>
      <c r="BU51" s="94">
        <f t="shared" si="64"/>
        <v>100</v>
      </c>
      <c r="BV51" s="132">
        <v>4.9000000000000004</v>
      </c>
      <c r="BW51" s="132">
        <v>0</v>
      </c>
      <c r="BX51" s="132">
        <v>0</v>
      </c>
      <c r="BY51" s="94"/>
      <c r="BZ51" s="132">
        <v>621.29999999999995</v>
      </c>
      <c r="CA51" s="132">
        <v>621.29999999999995</v>
      </c>
      <c r="CB51" s="132">
        <v>621.29999999999995</v>
      </c>
      <c r="CC51" s="94">
        <f t="shared" si="65"/>
        <v>100</v>
      </c>
      <c r="CD51" s="132">
        <v>195.2</v>
      </c>
      <c r="CE51" s="132">
        <v>195.2</v>
      </c>
      <c r="CF51" s="132">
        <v>195.2</v>
      </c>
      <c r="CG51" s="94">
        <f t="shared" si="66"/>
        <v>100</v>
      </c>
      <c r="CH51" s="132">
        <v>195</v>
      </c>
      <c r="CI51" s="132">
        <v>195</v>
      </c>
      <c r="CJ51" s="132">
        <v>195</v>
      </c>
      <c r="CK51" s="94">
        <f t="shared" si="67"/>
        <v>100</v>
      </c>
      <c r="CL51" s="132">
        <v>44.6</v>
      </c>
      <c r="CM51" s="132">
        <v>44.6</v>
      </c>
      <c r="CN51" s="132">
        <v>0</v>
      </c>
      <c r="CO51" s="94">
        <f t="shared" si="68"/>
        <v>0</v>
      </c>
      <c r="CP51" s="132">
        <v>0.6</v>
      </c>
      <c r="CQ51" s="132">
        <v>0.6</v>
      </c>
      <c r="CR51" s="132">
        <v>0</v>
      </c>
      <c r="CS51" s="94">
        <f t="shared" si="47"/>
        <v>0</v>
      </c>
      <c r="CT51" s="132">
        <v>67.7</v>
      </c>
      <c r="CU51" s="132">
        <v>67.7</v>
      </c>
      <c r="CV51" s="132">
        <v>67.7</v>
      </c>
      <c r="CW51" s="94">
        <f t="shared" ref="CW51:CW53" si="105">CV51/CU51%</f>
        <v>100</v>
      </c>
      <c r="CX51" s="132">
        <v>0</v>
      </c>
      <c r="CY51" s="132">
        <v>0.5</v>
      </c>
      <c r="CZ51" s="132">
        <v>0.5</v>
      </c>
      <c r="DA51" s="94">
        <f t="shared" si="51"/>
        <v>100</v>
      </c>
    </row>
    <row r="52" spans="1:105" x14ac:dyDescent="0.25">
      <c r="A52" s="72" t="s">
        <v>260</v>
      </c>
      <c r="B52" s="94">
        <f t="shared" si="104"/>
        <v>95335.5</v>
      </c>
      <c r="C52" s="94">
        <f t="shared" si="104"/>
        <v>92294.1</v>
      </c>
      <c r="D52" s="94">
        <f t="shared" si="104"/>
        <v>91113.897859999954</v>
      </c>
      <c r="E52" s="94">
        <f t="shared" si="53"/>
        <v>98.72125938711136</v>
      </c>
      <c r="F52" s="132">
        <v>35872</v>
      </c>
      <c r="G52" s="132">
        <v>36787.599999999999</v>
      </c>
      <c r="H52" s="132">
        <v>36757.470130000002</v>
      </c>
      <c r="I52" s="94">
        <f t="shared" si="54"/>
        <v>99.918097755765544</v>
      </c>
      <c r="J52" s="132">
        <v>3439.5</v>
      </c>
      <c r="K52" s="132">
        <v>2934.8</v>
      </c>
      <c r="L52" s="132">
        <v>2922.84915</v>
      </c>
      <c r="M52" s="94">
        <f t="shared" si="55"/>
        <v>99.592788264958415</v>
      </c>
      <c r="N52" s="132">
        <v>192.6</v>
      </c>
      <c r="O52" s="132">
        <v>136.6</v>
      </c>
      <c r="P52" s="132">
        <v>135.33970000000002</v>
      </c>
      <c r="Q52" s="94">
        <f t="shared" si="56"/>
        <v>99.077379209370449</v>
      </c>
      <c r="R52" s="132">
        <v>52189.7</v>
      </c>
      <c r="S52" s="132">
        <v>48829.2</v>
      </c>
      <c r="T52" s="132">
        <v>48018.182639999999</v>
      </c>
      <c r="U52" s="94">
        <f t="shared" si="57"/>
        <v>98.339073013688534</v>
      </c>
      <c r="V52" s="132">
        <v>0</v>
      </c>
      <c r="W52" s="132">
        <v>0</v>
      </c>
      <c r="X52" s="132">
        <v>0</v>
      </c>
      <c r="Y52" s="94"/>
      <c r="Z52" s="132">
        <v>0</v>
      </c>
      <c r="AA52" s="132">
        <v>0</v>
      </c>
      <c r="AB52" s="132">
        <v>0</v>
      </c>
      <c r="AC52" s="94"/>
      <c r="AD52" s="132">
        <v>0</v>
      </c>
      <c r="AE52" s="132">
        <v>0</v>
      </c>
      <c r="AF52" s="132">
        <v>0</v>
      </c>
      <c r="AG52" s="94"/>
      <c r="AH52" s="132">
        <v>0</v>
      </c>
      <c r="AI52" s="132">
        <v>0</v>
      </c>
      <c r="AJ52" s="132">
        <v>0</v>
      </c>
      <c r="AK52" s="94"/>
      <c r="AL52" s="132">
        <v>1155.7</v>
      </c>
      <c r="AM52" s="132">
        <v>1155.7</v>
      </c>
      <c r="AN52" s="132">
        <v>1009.05304</v>
      </c>
      <c r="AO52" s="94">
        <f t="shared" si="58"/>
        <v>87.310983819330275</v>
      </c>
      <c r="AP52" s="132">
        <v>213.6</v>
      </c>
      <c r="AQ52" s="132">
        <v>213.6</v>
      </c>
      <c r="AR52" s="132">
        <v>200.15693999999999</v>
      </c>
      <c r="AS52" s="94">
        <f t="shared" si="59"/>
        <v>93.706432584269649</v>
      </c>
      <c r="AT52" s="132">
        <v>92.5</v>
      </c>
      <c r="AU52" s="132">
        <v>92.5</v>
      </c>
      <c r="AV52" s="132">
        <v>91.517830000000004</v>
      </c>
      <c r="AW52" s="94"/>
      <c r="AX52" s="132">
        <v>203.8</v>
      </c>
      <c r="AY52" s="132">
        <v>203.8</v>
      </c>
      <c r="AZ52" s="132">
        <v>200.07253999999998</v>
      </c>
      <c r="BA52" s="94">
        <f t="shared" si="60"/>
        <v>98.171020608439619</v>
      </c>
      <c r="BB52" s="132">
        <v>0</v>
      </c>
      <c r="BC52" s="132">
        <v>0</v>
      </c>
      <c r="BD52" s="132">
        <v>0</v>
      </c>
      <c r="BE52" s="94"/>
      <c r="BF52" s="132">
        <v>0</v>
      </c>
      <c r="BG52" s="132">
        <v>0</v>
      </c>
      <c r="BH52" s="132">
        <v>0</v>
      </c>
      <c r="BI52" s="94"/>
      <c r="BJ52" s="132">
        <v>797.7</v>
      </c>
      <c r="BK52" s="132">
        <v>757.7</v>
      </c>
      <c r="BL52" s="132">
        <v>749.29289000000006</v>
      </c>
      <c r="BM52" s="94">
        <f t="shared" si="62"/>
        <v>98.890443447274649</v>
      </c>
      <c r="BN52" s="132">
        <v>197</v>
      </c>
      <c r="BO52" s="132">
        <v>197</v>
      </c>
      <c r="BP52" s="132">
        <v>196.74697</v>
      </c>
      <c r="BQ52" s="94">
        <f t="shared" si="63"/>
        <v>99.871558375634521</v>
      </c>
      <c r="BR52" s="132">
        <v>185</v>
      </c>
      <c r="BS52" s="132">
        <v>185</v>
      </c>
      <c r="BT52" s="132">
        <v>173.05932999999999</v>
      </c>
      <c r="BU52" s="94">
        <f t="shared" si="64"/>
        <v>93.545583783783769</v>
      </c>
      <c r="BV52" s="132">
        <v>0</v>
      </c>
      <c r="BW52" s="132">
        <v>0</v>
      </c>
      <c r="BX52" s="132">
        <v>0</v>
      </c>
      <c r="BY52" s="94"/>
      <c r="BZ52" s="132">
        <v>207.1</v>
      </c>
      <c r="CA52" s="132">
        <v>207.1</v>
      </c>
      <c r="CB52" s="132">
        <v>202.51021</v>
      </c>
      <c r="CC52" s="94">
        <f t="shared" si="65"/>
        <v>97.783780782230821</v>
      </c>
      <c r="CD52" s="132">
        <v>195.2</v>
      </c>
      <c r="CE52" s="132">
        <v>195.2</v>
      </c>
      <c r="CF52" s="132">
        <v>104.58049</v>
      </c>
      <c r="CG52" s="94">
        <f t="shared" si="66"/>
        <v>53.57607069672131</v>
      </c>
      <c r="CH52" s="132">
        <v>195</v>
      </c>
      <c r="CI52" s="132">
        <v>195</v>
      </c>
      <c r="CJ52" s="132">
        <v>195</v>
      </c>
      <c r="CK52" s="94">
        <f t="shared" si="67"/>
        <v>100</v>
      </c>
      <c r="CL52" s="132">
        <v>44.6</v>
      </c>
      <c r="CM52" s="132">
        <v>44.6</v>
      </c>
      <c r="CN52" s="132">
        <v>2.0720000000000001</v>
      </c>
      <c r="CO52" s="94">
        <f t="shared" si="68"/>
        <v>4.6457399103139014</v>
      </c>
      <c r="CP52" s="132">
        <v>0.6</v>
      </c>
      <c r="CQ52" s="132">
        <v>0.6</v>
      </c>
      <c r="CR52" s="132">
        <v>0</v>
      </c>
      <c r="CS52" s="94">
        <f t="shared" si="47"/>
        <v>0</v>
      </c>
      <c r="CT52" s="132">
        <v>153.9</v>
      </c>
      <c r="CU52" s="132">
        <v>153.9</v>
      </c>
      <c r="CV52" s="132">
        <v>153.9</v>
      </c>
      <c r="CW52" s="94">
        <f t="shared" si="105"/>
        <v>100</v>
      </c>
      <c r="CX52" s="132">
        <v>0</v>
      </c>
      <c r="CY52" s="132">
        <v>4.2</v>
      </c>
      <c r="CZ52" s="132">
        <v>2.0939999999999999</v>
      </c>
      <c r="DA52" s="94">
        <f t="shared" si="51"/>
        <v>49.857142857142854</v>
      </c>
    </row>
    <row r="53" spans="1:105" x14ac:dyDescent="0.25">
      <c r="A53" s="72" t="s">
        <v>261</v>
      </c>
      <c r="B53" s="94">
        <f t="shared" si="104"/>
        <v>58450.100000000006</v>
      </c>
      <c r="C53" s="94">
        <f t="shared" si="104"/>
        <v>58112.4</v>
      </c>
      <c r="D53" s="94">
        <f t="shared" si="104"/>
        <v>57957.49379</v>
      </c>
      <c r="E53" s="94">
        <f t="shared" si="53"/>
        <v>99.733436908473919</v>
      </c>
      <c r="F53" s="132">
        <v>25127.1</v>
      </c>
      <c r="G53" s="132">
        <v>25127.1</v>
      </c>
      <c r="H53" s="132">
        <v>25121.607690000001</v>
      </c>
      <c r="I53" s="94">
        <f t="shared" si="54"/>
        <v>99.978141886648288</v>
      </c>
      <c r="J53" s="132">
        <v>940.2</v>
      </c>
      <c r="K53" s="132">
        <v>1177.8</v>
      </c>
      <c r="L53" s="132">
        <v>1177.8</v>
      </c>
      <c r="M53" s="94">
        <f t="shared" si="55"/>
        <v>100.00000000000001</v>
      </c>
      <c r="N53" s="132">
        <v>45.4</v>
      </c>
      <c r="O53" s="132">
        <v>46.6</v>
      </c>
      <c r="P53" s="132">
        <v>45.371569999999998</v>
      </c>
      <c r="Q53" s="94">
        <f t="shared" si="56"/>
        <v>97.363884120171662</v>
      </c>
      <c r="R53" s="132">
        <v>27833.9</v>
      </c>
      <c r="S53" s="132">
        <v>27267.7</v>
      </c>
      <c r="T53" s="132">
        <v>27267.634999999998</v>
      </c>
      <c r="U53" s="94">
        <f t="shared" si="57"/>
        <v>99.999761622725771</v>
      </c>
      <c r="V53" s="132">
        <v>0</v>
      </c>
      <c r="W53" s="132">
        <v>0</v>
      </c>
      <c r="X53" s="132">
        <v>0</v>
      </c>
      <c r="Y53" s="94"/>
      <c r="Z53" s="132">
        <v>0</v>
      </c>
      <c r="AA53" s="132">
        <v>0</v>
      </c>
      <c r="AB53" s="132">
        <v>0</v>
      </c>
      <c r="AC53" s="94"/>
      <c r="AD53" s="132">
        <v>0</v>
      </c>
      <c r="AE53" s="132">
        <v>0</v>
      </c>
      <c r="AF53" s="132">
        <v>0</v>
      </c>
      <c r="AG53" s="94"/>
      <c r="AH53" s="132">
        <v>0</v>
      </c>
      <c r="AI53" s="132">
        <v>0</v>
      </c>
      <c r="AJ53" s="132">
        <v>0</v>
      </c>
      <c r="AK53" s="94"/>
      <c r="AL53" s="132">
        <v>671.7</v>
      </c>
      <c r="AM53" s="132">
        <v>714.5</v>
      </c>
      <c r="AN53" s="132">
        <v>670.99676999999997</v>
      </c>
      <c r="AO53" s="94">
        <f t="shared" si="58"/>
        <v>93.911374387683693</v>
      </c>
      <c r="AP53" s="132">
        <v>292.89999999999998</v>
      </c>
      <c r="AQ53" s="132">
        <v>292.89999999999998</v>
      </c>
      <c r="AR53" s="132">
        <v>292.89999999999998</v>
      </c>
      <c r="AS53" s="94">
        <f t="shared" si="59"/>
        <v>100</v>
      </c>
      <c r="AT53" s="132">
        <v>46.3</v>
      </c>
      <c r="AU53" s="132">
        <v>46.3</v>
      </c>
      <c r="AV53" s="132">
        <v>46.3</v>
      </c>
      <c r="AW53" s="94"/>
      <c r="AX53" s="132">
        <v>203.8</v>
      </c>
      <c r="AY53" s="132">
        <v>203.8</v>
      </c>
      <c r="AZ53" s="132">
        <v>193.55475000000001</v>
      </c>
      <c r="BA53" s="94">
        <f t="shared" si="60"/>
        <v>94.972890088321876</v>
      </c>
      <c r="BB53" s="132">
        <v>0</v>
      </c>
      <c r="BC53" s="132">
        <v>0</v>
      </c>
      <c r="BD53" s="132">
        <v>0</v>
      </c>
      <c r="BE53" s="94"/>
      <c r="BF53" s="132">
        <v>0</v>
      </c>
      <c r="BG53" s="132">
        <v>0</v>
      </c>
      <c r="BH53" s="132">
        <v>0</v>
      </c>
      <c r="BI53" s="94"/>
      <c r="BJ53" s="132">
        <v>2110.4</v>
      </c>
      <c r="BK53" s="132">
        <v>2055.4</v>
      </c>
      <c r="BL53" s="132">
        <v>2021.4907000000001</v>
      </c>
      <c r="BM53" s="94">
        <f t="shared" si="62"/>
        <v>98.350233531186134</v>
      </c>
      <c r="BN53" s="132">
        <v>197</v>
      </c>
      <c r="BO53" s="132">
        <v>197</v>
      </c>
      <c r="BP53" s="132">
        <v>193.1</v>
      </c>
      <c r="BQ53" s="94">
        <f t="shared" si="63"/>
        <v>98.020304568527919</v>
      </c>
      <c r="BR53" s="132">
        <v>185</v>
      </c>
      <c r="BS53" s="132">
        <v>185</v>
      </c>
      <c r="BT53" s="132">
        <v>182.60417999999999</v>
      </c>
      <c r="BU53" s="94">
        <f t="shared" si="64"/>
        <v>98.704962162162147</v>
      </c>
      <c r="BV53" s="132">
        <v>0</v>
      </c>
      <c r="BW53" s="132">
        <v>0</v>
      </c>
      <c r="BX53" s="132">
        <v>0</v>
      </c>
      <c r="BY53" s="94"/>
      <c r="BZ53" s="132">
        <v>207.1</v>
      </c>
      <c r="CA53" s="132">
        <v>207.1</v>
      </c>
      <c r="CB53" s="132">
        <v>205.89198999999999</v>
      </c>
      <c r="CC53" s="94">
        <f t="shared" si="65"/>
        <v>99.416702076291656</v>
      </c>
      <c r="CD53" s="132">
        <v>195.2</v>
      </c>
      <c r="CE53" s="132">
        <v>195.2</v>
      </c>
      <c r="CF53" s="132">
        <v>194.60661999999999</v>
      </c>
      <c r="CG53" s="94">
        <f t="shared" si="66"/>
        <v>99.696014344262295</v>
      </c>
      <c r="CH53" s="132">
        <v>195</v>
      </c>
      <c r="CI53" s="132">
        <v>195</v>
      </c>
      <c r="CJ53" s="132">
        <v>189.73452</v>
      </c>
      <c r="CK53" s="94">
        <f t="shared" si="67"/>
        <v>97.299753846153848</v>
      </c>
      <c r="CL53" s="132">
        <v>44.6</v>
      </c>
      <c r="CM53" s="132">
        <v>44.6</v>
      </c>
      <c r="CN53" s="132">
        <v>0</v>
      </c>
      <c r="CO53" s="94">
        <f t="shared" si="68"/>
        <v>0</v>
      </c>
      <c r="CP53" s="132">
        <v>0.6</v>
      </c>
      <c r="CQ53" s="132">
        <v>0.6</v>
      </c>
      <c r="CR53" s="132">
        <v>0</v>
      </c>
      <c r="CS53" s="94">
        <f t="shared" si="47"/>
        <v>0</v>
      </c>
      <c r="CT53" s="132">
        <v>153.9</v>
      </c>
      <c r="CU53" s="132">
        <v>153.9</v>
      </c>
      <c r="CV53" s="132">
        <v>153.9</v>
      </c>
      <c r="CW53" s="94">
        <f t="shared" si="105"/>
        <v>100</v>
      </c>
      <c r="CX53" s="132">
        <v>0</v>
      </c>
      <c r="CY53" s="132">
        <v>1.9</v>
      </c>
      <c r="CZ53" s="132">
        <v>0</v>
      </c>
      <c r="DA53" s="94">
        <f t="shared" si="51"/>
        <v>0</v>
      </c>
    </row>
    <row r="54" spans="1:105" ht="36.75" customHeight="1" x14ac:dyDescent="0.25">
      <c r="A54" s="133" t="s">
        <v>262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</row>
    <row r="55" spans="1:105" x14ac:dyDescent="0.25">
      <c r="A55" s="133" t="s">
        <v>263</v>
      </c>
      <c r="B55" s="130">
        <f>F55+J55+N55+R55+V55+Z55+AD55+AH55+AL55+AP55+AT55+AX55+BB55+BF55+BJ55+BN55+BR55+BV55+BZ55+CD55+CH55+CL55+CP55+CT55+CX55</f>
        <v>16372308.700000001</v>
      </c>
      <c r="C55" s="130">
        <f>G55+K55+O55+S55+W55+AA55+AE55+AI55+AM55+AQ55+AU55+AY55+BC55+BG55+BK55+BO55+BS55+BW55+CA55+CE55+CI55+CM55+CQ55+CU55+CY55</f>
        <v>16486851.800000001</v>
      </c>
      <c r="D55" s="130">
        <f>H55+L55+P55+T55+X55+AB55+AF55+AJ55+AN55+AR55+AV55+AZ55+BD55+BH55+BL55+BP55+BT55+BX55+CB55+CF55+CJ55+CN55+CR55+CV55+CZ55</f>
        <v>16465913.086999999</v>
      </c>
      <c r="E55" s="130">
        <f>D55/C55%</f>
        <v>99.87299750580641</v>
      </c>
      <c r="F55" s="130">
        <f>SUM(F11:F48,F50:F53)</f>
        <v>4145570.8000000003</v>
      </c>
      <c r="G55" s="130">
        <f>SUM(G11:G48,G50:G53)</f>
        <v>4145570.8000000007</v>
      </c>
      <c r="H55" s="130">
        <f>SUM(H11:H48,H50:H53)</f>
        <v>4142130.6243500006</v>
      </c>
      <c r="I55" s="130">
        <f>H55/G55%</f>
        <v>99.917015633890514</v>
      </c>
      <c r="J55" s="130">
        <f t="shared" ref="J55:L55" si="106">SUM(J11:J48,J50:J53)</f>
        <v>330427.09999999998</v>
      </c>
      <c r="K55" s="130">
        <f t="shared" si="106"/>
        <v>417986.89999999997</v>
      </c>
      <c r="L55" s="130">
        <f t="shared" si="106"/>
        <v>417797.12388999999</v>
      </c>
      <c r="M55" s="130">
        <f>L55/K55%</f>
        <v>99.954597593848035</v>
      </c>
      <c r="N55" s="130">
        <f t="shared" ref="N55:P55" si="107">SUM(N11:N48,N50:N53)</f>
        <v>15045.799999999997</v>
      </c>
      <c r="O55" s="130">
        <f t="shared" si="107"/>
        <v>16365.799999999997</v>
      </c>
      <c r="P55" s="130">
        <f t="shared" si="107"/>
        <v>16246.850889999996</v>
      </c>
      <c r="Q55" s="130">
        <f>P55/O55%</f>
        <v>99.273184873333392</v>
      </c>
      <c r="R55" s="130">
        <f t="shared" ref="R55:T55" si="108">SUM(R11:R48,R50:R53)</f>
        <v>10423128.700000001</v>
      </c>
      <c r="S55" s="130">
        <f t="shared" si="108"/>
        <v>10509868.299999999</v>
      </c>
      <c r="T55" s="130">
        <f t="shared" si="108"/>
        <v>10507640.30439</v>
      </c>
      <c r="U55" s="130">
        <f>T55/S55%</f>
        <v>99.978800917895427</v>
      </c>
      <c r="V55" s="130">
        <f t="shared" ref="V55:X55" si="109">SUM(V11:V48,V50:V53)</f>
        <v>74319.399999999994</v>
      </c>
      <c r="W55" s="130">
        <f t="shared" si="109"/>
        <v>74509</v>
      </c>
      <c r="X55" s="130">
        <f t="shared" si="109"/>
        <v>74509</v>
      </c>
      <c r="Y55" s="130">
        <f>X55/W55%</f>
        <v>100</v>
      </c>
      <c r="Z55" s="130">
        <f t="shared" ref="Z55:AB55" si="110">SUM(Z11:Z48,Z50:Z53)</f>
        <v>743.2</v>
      </c>
      <c r="AA55" s="130">
        <f t="shared" si="110"/>
        <v>745.30000000000007</v>
      </c>
      <c r="AB55" s="130">
        <f t="shared" si="110"/>
        <v>710.1</v>
      </c>
      <c r="AC55" s="130">
        <f>AB55/AA55%</f>
        <v>95.277069636388035</v>
      </c>
      <c r="AD55" s="130">
        <f t="shared" ref="AD55:AF55" si="111">SUM(AD11:AD48,AD50:AD53)</f>
        <v>29823</v>
      </c>
      <c r="AE55" s="130">
        <f t="shared" si="111"/>
        <v>30025.100000000002</v>
      </c>
      <c r="AF55" s="130">
        <f t="shared" si="111"/>
        <v>30025.100000000002</v>
      </c>
      <c r="AG55" s="130">
        <f>AF55/AE55%</f>
        <v>100</v>
      </c>
      <c r="AH55" s="130">
        <f t="shared" ref="AH55:AJ55" si="112">SUM(AH11:AH48,AH50:AH53)</f>
        <v>298.2</v>
      </c>
      <c r="AI55" s="130">
        <f t="shared" si="112"/>
        <v>300.2</v>
      </c>
      <c r="AJ55" s="130">
        <f t="shared" si="112"/>
        <v>296.7</v>
      </c>
      <c r="AK55" s="130">
        <f>AJ55/AI55%</f>
        <v>98.834110592938046</v>
      </c>
      <c r="AL55" s="130">
        <f t="shared" ref="AL55:AN55" si="113">SUM(AL11:AL48,AL50:AL53)</f>
        <v>268349.5</v>
      </c>
      <c r="AM55" s="130">
        <f t="shared" si="113"/>
        <v>263389.69999999995</v>
      </c>
      <c r="AN55" s="130">
        <f t="shared" si="113"/>
        <v>258683.59291999997</v>
      </c>
      <c r="AO55" s="130">
        <f>AN55/AM55%</f>
        <v>98.21325318340088</v>
      </c>
      <c r="AP55" s="130">
        <f t="shared" ref="AP55:AR55" si="114">SUM(AP11:AP48,AP50:AP53)</f>
        <v>72400.999999999985</v>
      </c>
      <c r="AQ55" s="130">
        <f t="shared" si="114"/>
        <v>71801.8</v>
      </c>
      <c r="AR55" s="130">
        <f t="shared" si="114"/>
        <v>69836.98311999999</v>
      </c>
      <c r="AS55" s="130">
        <f>AR55/AQ55%</f>
        <v>97.263554841243518</v>
      </c>
      <c r="AT55" s="130">
        <f t="shared" ref="AT55:AV55" si="115">SUM(AT11:AT48,AT50:AT53)</f>
        <v>17010.900000000001</v>
      </c>
      <c r="AU55" s="130">
        <f t="shared" si="115"/>
        <v>17222.099999999999</v>
      </c>
      <c r="AV55" s="130">
        <f t="shared" si="115"/>
        <v>17194.388790000001</v>
      </c>
      <c r="AW55" s="130"/>
      <c r="AX55" s="130">
        <f t="shared" ref="AX55:AZ55" si="116">SUM(AX11:AX48,AX50:AX53)</f>
        <v>17708.299999999992</v>
      </c>
      <c r="AY55" s="130">
        <f t="shared" si="116"/>
        <v>17708.299999999992</v>
      </c>
      <c r="AZ55" s="130">
        <f t="shared" si="116"/>
        <v>17647.859429999997</v>
      </c>
      <c r="BA55" s="130">
        <f>AZ55/AY55%</f>
        <v>99.658687903412556</v>
      </c>
      <c r="BB55" s="130">
        <f t="shared" ref="BB55:BD55" si="117">SUM(BB11:BB48,BB50:BB53)</f>
        <v>9215.1</v>
      </c>
      <c r="BC55" s="130">
        <f t="shared" si="117"/>
        <v>9215.1</v>
      </c>
      <c r="BD55" s="130">
        <f t="shared" si="117"/>
        <v>9040.5803899999992</v>
      </c>
      <c r="BE55" s="130">
        <f>BD55/BC55%</f>
        <v>98.106156091632187</v>
      </c>
      <c r="BF55" s="130">
        <f t="shared" ref="BF55:BH55" si="118">SUM(BF11:BF48,BF50:BF53)</f>
        <v>69310.699999999983</v>
      </c>
      <c r="BG55" s="130">
        <f t="shared" si="118"/>
        <v>69239.100000000006</v>
      </c>
      <c r="BH55" s="130">
        <f t="shared" si="118"/>
        <v>69239.100000000006</v>
      </c>
      <c r="BI55" s="130">
        <f>BH55/BG55%</f>
        <v>100</v>
      </c>
      <c r="BJ55" s="130">
        <f t="shared" ref="BJ55:BL55" si="119">SUM(BJ11:BJ48,BJ50:BJ53)</f>
        <v>737705.89999999991</v>
      </c>
      <c r="BK55" s="130">
        <f t="shared" si="119"/>
        <v>681113.49999999988</v>
      </c>
      <c r="BL55" s="130">
        <f t="shared" si="119"/>
        <v>677915.42957000015</v>
      </c>
      <c r="BM55" s="130">
        <f>BL55/BK55%</f>
        <v>99.530464389562141</v>
      </c>
      <c r="BN55" s="130">
        <f t="shared" ref="BN55:BP55" si="120">SUM(BN11:BN48,BN50:BN53)</f>
        <v>39006</v>
      </c>
      <c r="BO55" s="130">
        <f t="shared" si="120"/>
        <v>39006</v>
      </c>
      <c r="BP55" s="130">
        <f t="shared" si="120"/>
        <v>38788.034799999994</v>
      </c>
      <c r="BQ55" s="130">
        <f>BP55/BO55%</f>
        <v>99.441200840896258</v>
      </c>
      <c r="BR55" s="130">
        <f t="shared" ref="BR55:BT55" si="121">SUM(BR11:BR48,BR50:BR53)</f>
        <v>42172.399999999994</v>
      </c>
      <c r="BS55" s="130">
        <f t="shared" si="121"/>
        <v>42172.399999999994</v>
      </c>
      <c r="BT55" s="130">
        <f t="shared" si="121"/>
        <v>41954.860439999997</v>
      </c>
      <c r="BU55" s="130">
        <f>BT55/BS55%</f>
        <v>99.484166042245647</v>
      </c>
      <c r="BV55" s="130">
        <f t="shared" ref="BV55:BX55" si="122">SUM(BV11:BV48,BV50:BV53)</f>
        <v>1808.5</v>
      </c>
      <c r="BW55" s="130">
        <f t="shared" si="122"/>
        <v>1533.4</v>
      </c>
      <c r="BX55" s="130">
        <f t="shared" si="122"/>
        <v>1382.6382600000002</v>
      </c>
      <c r="BY55" s="130">
        <f>BX55/BW55%</f>
        <v>90.168140080866053</v>
      </c>
      <c r="BZ55" s="130">
        <f t="shared" ref="BZ55:CB55" si="123">SUM(BZ11:BZ48,BZ50:BZ53)</f>
        <v>13623.200000000008</v>
      </c>
      <c r="CA55" s="130">
        <f t="shared" si="123"/>
        <v>13623.200000000008</v>
      </c>
      <c r="CB55" s="130">
        <f t="shared" si="123"/>
        <v>13480.389020000006</v>
      </c>
      <c r="CC55" s="130">
        <f>CB55/CA55%</f>
        <v>98.951707528333998</v>
      </c>
      <c r="CD55" s="130">
        <f t="shared" ref="CD55:CF55" si="124">SUM(CD11:CD48,CD50:CD53)</f>
        <v>10811.599999999997</v>
      </c>
      <c r="CE55" s="130">
        <f t="shared" si="124"/>
        <v>10811.599999999997</v>
      </c>
      <c r="CF55" s="130">
        <f t="shared" si="124"/>
        <v>10271.985789999997</v>
      </c>
      <c r="CG55" s="130">
        <f>CF55/CE55%</f>
        <v>95.008932905397899</v>
      </c>
      <c r="CH55" s="130">
        <f t="shared" ref="CH55:CJ55" si="125">SUM(CH11:CH48,CH50:CH53)</f>
        <v>9483.8000000000011</v>
      </c>
      <c r="CI55" s="130">
        <f t="shared" si="125"/>
        <v>9483.8000000000011</v>
      </c>
      <c r="CJ55" s="130">
        <f t="shared" si="125"/>
        <v>9471.7996500000008</v>
      </c>
      <c r="CK55" s="130">
        <f>CJ55/CI55%</f>
        <v>99.873464750416503</v>
      </c>
      <c r="CL55" s="130">
        <f t="shared" ref="CL55:CN55" si="126">SUM(CL11:CL48,CL50:CL53)</f>
        <v>8438.2999999999993</v>
      </c>
      <c r="CM55" s="130">
        <f t="shared" si="126"/>
        <v>8438.2999999999993</v>
      </c>
      <c r="CN55" s="130">
        <f t="shared" si="126"/>
        <v>5134.4860000000008</v>
      </c>
      <c r="CO55" s="130">
        <f>CN55/CM55%</f>
        <v>60.847398172617723</v>
      </c>
      <c r="CP55" s="130">
        <f t="shared" ref="CP55:CR55" si="127">SUM(CP11:CP48,CP50:CP53)</f>
        <v>123.69999999999999</v>
      </c>
      <c r="CQ55" s="130">
        <f t="shared" si="127"/>
        <v>123.69999999999999</v>
      </c>
      <c r="CR55" s="130">
        <f t="shared" si="127"/>
        <v>76.564999999999998</v>
      </c>
      <c r="CS55" s="130">
        <f t="shared" si="47"/>
        <v>61.895715440582059</v>
      </c>
      <c r="CT55" s="130">
        <f t="shared" ref="CT55:CV55" si="128">SUM(CT11:CT48,CT50:CT53)</f>
        <v>35783.599999999999</v>
      </c>
      <c r="CU55" s="130">
        <f t="shared" si="128"/>
        <v>35783.599999999999</v>
      </c>
      <c r="CV55" s="130">
        <f t="shared" si="128"/>
        <v>35717.494499999993</v>
      </c>
      <c r="CW55" s="130">
        <f>CV55/CU55%</f>
        <v>99.815263137303106</v>
      </c>
      <c r="CX55" s="130"/>
      <c r="CY55" s="130">
        <f t="shared" ref="CY55:CZ55" si="129">SUM(CY11:CY48,CY50:CY53)</f>
        <v>814.80000000000007</v>
      </c>
      <c r="CZ55" s="130">
        <f t="shared" si="129"/>
        <v>721.09580000000005</v>
      </c>
      <c r="DA55" s="130">
        <f>CZ55/CY55%</f>
        <v>88.499729995090817</v>
      </c>
    </row>
    <row r="56" spans="1:105" x14ac:dyDescent="0.25">
      <c r="A56" s="135"/>
      <c r="B56" s="135" t="s">
        <v>252</v>
      </c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135"/>
      <c r="CK56" s="135"/>
      <c r="CL56" s="135"/>
      <c r="CM56" s="135"/>
      <c r="CN56" s="135"/>
      <c r="CO56" s="135"/>
      <c r="CP56" s="135"/>
      <c r="CQ56" s="135"/>
      <c r="CR56" s="135"/>
      <c r="CS56" s="135"/>
      <c r="CT56" s="135"/>
      <c r="CU56" s="135"/>
      <c r="CV56" s="135"/>
      <c r="CW56" s="135"/>
      <c r="CX56" s="135"/>
      <c r="CY56" s="135"/>
      <c r="CZ56" s="135"/>
      <c r="DA56" s="135"/>
    </row>
    <row r="57" spans="1:105" x14ac:dyDescent="0.25">
      <c r="B57" t="s">
        <v>264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5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</row>
    <row r="58" spans="1:105" x14ac:dyDescent="0.25">
      <c r="B58" t="s">
        <v>273</v>
      </c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5"/>
      <c r="AT58" s="135"/>
      <c r="AU58" s="135"/>
      <c r="AV58" s="135"/>
      <c r="AW58" s="135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135"/>
      <c r="CK58" s="135"/>
      <c r="CL58" s="135"/>
      <c r="CM58" s="135"/>
      <c r="CN58" s="135"/>
      <c r="CO58" s="135"/>
      <c r="CP58" s="135"/>
      <c r="CQ58" s="135"/>
      <c r="CR58" s="135"/>
      <c r="CS58" s="135"/>
      <c r="CT58" s="135"/>
      <c r="CU58" s="135"/>
      <c r="CV58" s="135"/>
      <c r="CW58" s="135"/>
      <c r="CX58" s="135"/>
      <c r="CY58" s="135"/>
      <c r="CZ58" s="135"/>
      <c r="DA58" s="135"/>
    </row>
    <row r="59" spans="1:105" x14ac:dyDescent="0.25">
      <c r="B59" s="135" t="s">
        <v>266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5"/>
      <c r="CP59" s="135"/>
      <c r="CQ59" s="135"/>
      <c r="CR59" s="135"/>
      <c r="CS59" s="135"/>
      <c r="CT59" s="135"/>
      <c r="CU59" s="135"/>
      <c r="CV59" s="135"/>
      <c r="CW59" s="135"/>
      <c r="CX59" s="135"/>
      <c r="CY59" s="135"/>
      <c r="CZ59" s="135"/>
      <c r="DA59" s="135"/>
    </row>
    <row r="60" spans="1:105" x14ac:dyDescent="0.25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  <c r="CG60" s="135"/>
      <c r="CH60" s="135"/>
      <c r="CI60" s="135"/>
      <c r="CJ60" s="135"/>
      <c r="CK60" s="135"/>
      <c r="CL60" s="135"/>
      <c r="CM60" s="135"/>
      <c r="CN60" s="135"/>
      <c r="CO60" s="135"/>
      <c r="CP60" s="135"/>
      <c r="CQ60" s="135"/>
      <c r="CR60" s="135"/>
      <c r="CS60" s="135"/>
      <c r="CT60" s="135"/>
      <c r="CU60" s="135"/>
      <c r="CV60" s="135"/>
      <c r="CW60" s="135"/>
      <c r="CX60" s="135"/>
      <c r="CY60" s="135"/>
      <c r="CZ60" s="135"/>
      <c r="DA60" s="135"/>
    </row>
    <row r="61" spans="1:105" x14ac:dyDescent="0.25">
      <c r="A61" s="135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/>
      <c r="BH61" s="135"/>
      <c r="BI61" s="135"/>
      <c r="BJ61" s="135"/>
      <c r="BK61" s="135"/>
      <c r="BL61" s="135"/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  <c r="BW61" s="135"/>
      <c r="BX61" s="135"/>
      <c r="BY61" s="135"/>
      <c r="BZ61" s="135"/>
      <c r="CA61" s="135"/>
      <c r="CB61" s="135"/>
      <c r="CC61" s="135"/>
      <c r="CD61" s="135"/>
      <c r="CE61" s="135"/>
      <c r="CF61" s="135"/>
      <c r="CG61" s="135"/>
      <c r="CH61" s="135"/>
      <c r="CI61" s="135"/>
      <c r="CJ61" s="135"/>
      <c r="CK61" s="135"/>
      <c r="CL61" s="135"/>
      <c r="CM61" s="135"/>
      <c r="CN61" s="135"/>
      <c r="CO61" s="135"/>
      <c r="CP61" s="135"/>
      <c r="CQ61" s="135"/>
      <c r="CR61" s="135"/>
      <c r="CS61" s="135"/>
      <c r="CT61" s="135"/>
      <c r="CU61" s="135"/>
      <c r="CV61" s="135"/>
      <c r="CW61" s="135"/>
      <c r="CX61" s="135"/>
      <c r="CY61" s="135"/>
      <c r="CZ61" s="135"/>
      <c r="DA61" s="135"/>
    </row>
    <row r="62" spans="1:105" x14ac:dyDescent="0.25">
      <c r="A62" s="135"/>
      <c r="B62" s="135"/>
      <c r="C62" s="135"/>
      <c r="D62" s="135"/>
      <c r="E62" s="135"/>
      <c r="F62" s="135"/>
      <c r="G62" s="136" t="s">
        <v>252</v>
      </c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/>
      <c r="BJ62" s="135"/>
      <c r="BK62" s="135"/>
      <c r="BL62" s="135"/>
      <c r="BM62" s="135"/>
      <c r="BN62" s="136" t="s">
        <v>252</v>
      </c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5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5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</row>
    <row r="63" spans="1:105" x14ac:dyDescent="0.25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/>
      <c r="BF63" s="135"/>
      <c r="BG63" s="135"/>
      <c r="BH63" s="135"/>
      <c r="BI63" s="135"/>
      <c r="BJ63" s="135"/>
      <c r="BK63" s="135"/>
      <c r="BL63" s="135"/>
      <c r="BM63" s="135"/>
      <c r="BN63" s="135"/>
      <c r="BO63" s="135"/>
      <c r="BP63" s="135"/>
      <c r="BQ63" s="135"/>
      <c r="BR63" s="135"/>
      <c r="BS63" s="135"/>
      <c r="BT63" s="135"/>
      <c r="BU63" s="135"/>
      <c r="BV63" s="135"/>
      <c r="BW63" s="135"/>
      <c r="BX63" s="135"/>
      <c r="BY63" s="135"/>
      <c r="BZ63" s="135"/>
      <c r="CA63" s="135"/>
      <c r="CB63" s="135"/>
      <c r="CC63" s="135"/>
      <c r="CD63" s="135"/>
      <c r="CE63" s="135"/>
      <c r="CF63" s="135"/>
      <c r="CG63" s="135"/>
      <c r="CH63" s="135"/>
      <c r="CI63" s="135"/>
      <c r="CJ63" s="135"/>
      <c r="CK63" s="135"/>
      <c r="CL63" s="135"/>
      <c r="CM63" s="135"/>
      <c r="CN63" s="135"/>
      <c r="CO63" s="135"/>
      <c r="CP63" s="135"/>
      <c r="CQ63" s="135"/>
      <c r="CR63" s="135"/>
      <c r="CS63" s="135"/>
      <c r="CT63" s="135"/>
      <c r="CU63" s="135"/>
      <c r="CV63" s="135"/>
      <c r="CW63" s="135"/>
      <c r="CX63" s="135"/>
      <c r="CY63" s="135"/>
      <c r="CZ63" s="135"/>
      <c r="DA63" s="135"/>
    </row>
    <row r="64" spans="1:105" x14ac:dyDescent="0.25">
      <c r="A64" s="135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35"/>
      <c r="CB64" s="135"/>
      <c r="CC64" s="135"/>
      <c r="CD64" s="135"/>
      <c r="CE64" s="135"/>
      <c r="CF64" s="135"/>
      <c r="CG64" s="135"/>
      <c r="CH64" s="135"/>
      <c r="CI64" s="135"/>
      <c r="CJ64" s="135"/>
      <c r="CK64" s="135"/>
      <c r="CL64" s="135"/>
      <c r="CM64" s="135"/>
      <c r="CN64" s="135"/>
      <c r="CO64" s="135"/>
      <c r="CP64" s="135"/>
      <c r="CQ64" s="135"/>
      <c r="CR64" s="135"/>
      <c r="CS64" s="135"/>
      <c r="CT64" s="135"/>
      <c r="CU64" s="135"/>
      <c r="CV64" s="135"/>
      <c r="CW64" s="135"/>
      <c r="CX64" s="135"/>
      <c r="CY64" s="135"/>
      <c r="CZ64" s="135"/>
      <c r="DA64" s="135"/>
    </row>
  </sheetData>
  <mergeCells count="48">
    <mergeCell ref="CD8:CG8"/>
    <mergeCell ref="CH8:CK8"/>
    <mergeCell ref="CL8:CO8"/>
    <mergeCell ref="CP8:CS8"/>
    <mergeCell ref="CT8:CW8"/>
    <mergeCell ref="CX8:DA8"/>
    <mergeCell ref="BF8:BI8"/>
    <mergeCell ref="BJ8:BM8"/>
    <mergeCell ref="BN8:BQ8"/>
    <mergeCell ref="BR8:BU8"/>
    <mergeCell ref="BV8:BY8"/>
    <mergeCell ref="BZ8:CC8"/>
    <mergeCell ref="CT7:DA7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7:A9"/>
    <mergeCell ref="B7:E8"/>
    <mergeCell ref="F7:Y7"/>
    <mergeCell ref="Z7:AW7"/>
    <mergeCell ref="AX7:BU7"/>
    <mergeCell ref="BV7:CS7"/>
    <mergeCell ref="AP8:AS8"/>
    <mergeCell ref="AT8:AW8"/>
    <mergeCell ref="AX8:BA8"/>
    <mergeCell ref="BB8:BE8"/>
    <mergeCell ref="CT4:DA4"/>
    <mergeCell ref="A5:CW5"/>
    <mergeCell ref="X6:Y6"/>
    <mergeCell ref="AV6:AW6"/>
    <mergeCell ref="BT6:BU6"/>
    <mergeCell ref="CR6:CS6"/>
    <mergeCell ref="CZ6:DA6"/>
    <mergeCell ref="AU1:AW1"/>
    <mergeCell ref="BR1:BU1"/>
    <mergeCell ref="CQ1:CS1"/>
    <mergeCell ref="CZ1:DA1"/>
    <mergeCell ref="B3:X3"/>
    <mergeCell ref="AA3:AV3"/>
    <mergeCell ref="AX3:BT3"/>
    <mergeCell ref="BV3:CR3"/>
    <mergeCell ref="CT3:DA3"/>
  </mergeCells>
  <pageMargins left="0.47244094488188981" right="0" top="0.74803149606299213" bottom="0.74803149606299213" header="0.31496062992125984" footer="0.31496062992125984"/>
  <pageSetup paperSize="8" scale="61" fitToWidth="0" orientation="landscape" r:id="rId1"/>
  <colBreaks count="4" manualBreakCount="4">
    <brk id="25" max="58" man="1"/>
    <brk id="49" max="58" man="1"/>
    <brk id="73" max="58" man="1"/>
    <brk id="97" max="5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showZeros="0" zoomScale="85" zoomScaleNormal="85" zoomScaleSheetLayoutView="85" workbookViewId="0">
      <pane xSplit="1" ySplit="6" topLeftCell="B37" activePane="bottomRight" state="frozen"/>
      <selection activeCell="M70" sqref="M70"/>
      <selection pane="topRight" activeCell="M70" sqref="M70"/>
      <selection pane="bottomLeft" activeCell="M70" sqref="M70"/>
      <selection pane="bottomRight" activeCell="M70" sqref="M70"/>
    </sheetView>
  </sheetViews>
  <sheetFormatPr defaultRowHeight="15.75" x14ac:dyDescent="0.25"/>
  <cols>
    <col min="1" max="1" width="22.375" customWidth="1"/>
    <col min="2" max="2" width="14.375" customWidth="1"/>
    <col min="3" max="3" width="14" customWidth="1"/>
    <col min="4" max="4" width="13.375" customWidth="1"/>
    <col min="5" max="5" width="12" customWidth="1"/>
    <col min="6" max="6" width="13.125" customWidth="1"/>
    <col min="7" max="7" width="15.375" customWidth="1"/>
    <col min="8" max="8" width="13.875" customWidth="1"/>
    <col min="9" max="9" width="10.875" customWidth="1"/>
    <col min="10" max="10" width="12.25" customWidth="1"/>
    <col min="11" max="11" width="13.125" customWidth="1"/>
    <col min="12" max="12" width="12.75" customWidth="1"/>
    <col min="13" max="13" width="10.875" customWidth="1"/>
    <col min="14" max="14" width="12.875" customWidth="1"/>
    <col min="15" max="16" width="13.625" customWidth="1"/>
    <col min="17" max="17" width="10.875" customWidth="1"/>
    <col min="18" max="18" width="12" customWidth="1"/>
    <col min="19" max="21" width="10.875" customWidth="1"/>
    <col min="22" max="22" width="12.5" customWidth="1"/>
    <col min="23" max="23" width="12.25" customWidth="1"/>
    <col min="24" max="24" width="13.125" customWidth="1"/>
    <col min="25" max="25" width="10.875" customWidth="1"/>
    <col min="26" max="26" width="14.625" customWidth="1"/>
    <col min="27" max="27" width="13.375" customWidth="1"/>
    <col min="28" max="29" width="10.875" customWidth="1"/>
    <col min="30" max="30" width="12.125" customWidth="1"/>
    <col min="31" max="31" width="12.875" customWidth="1"/>
    <col min="32" max="32" width="12.125" customWidth="1"/>
  </cols>
  <sheetData>
    <row r="1" spans="1:32" ht="48.75" customHeight="1" x14ac:dyDescent="0.25">
      <c r="A1" s="83" t="s">
        <v>337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</row>
    <row r="2" spans="1:32" ht="22.5" x14ac:dyDescent="0.3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</row>
    <row r="3" spans="1:32" x14ac:dyDescent="0.25">
      <c r="AE3" s="137" t="s">
        <v>204</v>
      </c>
      <c r="AF3" s="137"/>
    </row>
    <row r="4" spans="1:32" ht="17.25" customHeight="1" x14ac:dyDescent="0.25">
      <c r="A4" s="63" t="s">
        <v>205</v>
      </c>
      <c r="B4" s="63" t="s">
        <v>338</v>
      </c>
      <c r="C4" s="63"/>
      <c r="D4" s="63"/>
      <c r="E4" s="63"/>
      <c r="F4" s="138" t="s">
        <v>207</v>
      </c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</row>
    <row r="5" spans="1:32" ht="144" customHeight="1" x14ac:dyDescent="0.25">
      <c r="A5" s="63"/>
      <c r="B5" s="63"/>
      <c r="C5" s="63"/>
      <c r="D5" s="63"/>
      <c r="E5" s="63"/>
      <c r="F5" s="139" t="s">
        <v>339</v>
      </c>
      <c r="G5" s="139"/>
      <c r="H5" s="63"/>
      <c r="I5" s="63"/>
      <c r="J5" s="139" t="s">
        <v>340</v>
      </c>
      <c r="K5" s="139"/>
      <c r="L5" s="63"/>
      <c r="M5" s="63"/>
      <c r="N5" s="140" t="s">
        <v>341</v>
      </c>
      <c r="O5" s="140"/>
      <c r="P5" s="141"/>
      <c r="Q5" s="141"/>
      <c r="R5" s="140" t="s">
        <v>342</v>
      </c>
      <c r="S5" s="140"/>
      <c r="T5" s="141"/>
      <c r="U5" s="141"/>
      <c r="V5" s="140" t="s">
        <v>343</v>
      </c>
      <c r="W5" s="140"/>
      <c r="X5" s="141"/>
      <c r="Y5" s="141"/>
      <c r="Z5" s="140" t="s">
        <v>344</v>
      </c>
      <c r="AA5" s="140"/>
      <c r="AB5" s="141"/>
      <c r="AC5" s="141"/>
      <c r="AD5" s="139" t="s">
        <v>345</v>
      </c>
      <c r="AE5" s="63"/>
      <c r="AF5" s="63"/>
    </row>
    <row r="6" spans="1:32" ht="47.25" x14ac:dyDescent="0.25">
      <c r="A6" s="63"/>
      <c r="B6" s="69" t="s">
        <v>212</v>
      </c>
      <c r="C6" s="69" t="s">
        <v>216</v>
      </c>
      <c r="D6" s="69" t="s">
        <v>214</v>
      </c>
      <c r="E6" s="69" t="s">
        <v>215</v>
      </c>
      <c r="F6" s="142" t="s">
        <v>212</v>
      </c>
      <c r="G6" s="142" t="s">
        <v>216</v>
      </c>
      <c r="H6" s="142" t="s">
        <v>214</v>
      </c>
      <c r="I6" s="142" t="s">
        <v>215</v>
      </c>
      <c r="J6" s="142" t="s">
        <v>212</v>
      </c>
      <c r="K6" s="142" t="s">
        <v>216</v>
      </c>
      <c r="L6" s="142" t="s">
        <v>214</v>
      </c>
      <c r="M6" s="142" t="s">
        <v>215</v>
      </c>
      <c r="N6" s="142" t="s">
        <v>212</v>
      </c>
      <c r="O6" s="142" t="s">
        <v>216</v>
      </c>
      <c r="P6" s="142" t="s">
        <v>214</v>
      </c>
      <c r="Q6" s="142" t="s">
        <v>215</v>
      </c>
      <c r="R6" s="142" t="s">
        <v>212</v>
      </c>
      <c r="S6" s="142" t="s">
        <v>216</v>
      </c>
      <c r="T6" s="142" t="s">
        <v>214</v>
      </c>
      <c r="U6" s="142" t="s">
        <v>215</v>
      </c>
      <c r="V6" s="142" t="s">
        <v>212</v>
      </c>
      <c r="W6" s="142" t="s">
        <v>216</v>
      </c>
      <c r="X6" s="142" t="s">
        <v>214</v>
      </c>
      <c r="Y6" s="142" t="s">
        <v>215</v>
      </c>
      <c r="Z6" s="142" t="s">
        <v>212</v>
      </c>
      <c r="AA6" s="142" t="s">
        <v>216</v>
      </c>
      <c r="AB6" s="142" t="s">
        <v>214</v>
      </c>
      <c r="AC6" s="142" t="s">
        <v>215</v>
      </c>
      <c r="AD6" s="142" t="s">
        <v>304</v>
      </c>
      <c r="AE6" s="142" t="s">
        <v>346</v>
      </c>
      <c r="AF6" s="142" t="s">
        <v>215</v>
      </c>
    </row>
    <row r="7" spans="1:32" ht="31.5" x14ac:dyDescent="0.25">
      <c r="A7" s="143" t="s">
        <v>217</v>
      </c>
      <c r="B7" s="144">
        <f>SUM(B8:B45)</f>
        <v>0</v>
      </c>
      <c r="C7" s="144">
        <f t="shared" ref="C7:D7" si="0">SUM(C8:C45)</f>
        <v>550982.30135999992</v>
      </c>
      <c r="D7" s="144">
        <f t="shared" si="0"/>
        <v>523585.29702</v>
      </c>
      <c r="E7" s="144">
        <f>D7/C7%</f>
        <v>95.02760718949132</v>
      </c>
      <c r="F7" s="144">
        <f t="shared" ref="F7:H7" si="1">SUM(F8:F45)</f>
        <v>0</v>
      </c>
      <c r="G7" s="144">
        <f t="shared" si="1"/>
        <v>109291.67675000001</v>
      </c>
      <c r="H7" s="144">
        <f t="shared" si="1"/>
        <v>84336.077449999982</v>
      </c>
      <c r="I7" s="144">
        <f>H7/G7%</f>
        <v>77.166056883650086</v>
      </c>
      <c r="J7" s="144">
        <f t="shared" ref="J7:L7" si="2">SUM(J8:J45)</f>
        <v>0</v>
      </c>
      <c r="K7" s="144">
        <f t="shared" si="2"/>
        <v>0</v>
      </c>
      <c r="L7" s="144">
        <f t="shared" si="2"/>
        <v>0</v>
      </c>
      <c r="M7" s="144" t="s">
        <v>252</v>
      </c>
      <c r="N7" s="144">
        <f t="shared" ref="N7:P7" si="3">SUM(N8:N45)</f>
        <v>0</v>
      </c>
      <c r="O7" s="144">
        <f t="shared" si="3"/>
        <v>408683.29617999989</v>
      </c>
      <c r="P7" s="144">
        <f t="shared" si="3"/>
        <v>408542.42223999999</v>
      </c>
      <c r="Q7" s="144">
        <f>P7/O7%</f>
        <v>99.965529802339205</v>
      </c>
      <c r="R7" s="144">
        <f t="shared" ref="R7:T7" si="4">SUM(R8:R45)</f>
        <v>0</v>
      </c>
      <c r="S7" s="144">
        <f t="shared" si="4"/>
        <v>9192.2999999999993</v>
      </c>
      <c r="T7" s="144">
        <f t="shared" si="4"/>
        <v>6891.7689</v>
      </c>
      <c r="U7" s="144">
        <f>T7/S7%</f>
        <v>74.973280898143017</v>
      </c>
      <c r="V7" s="144">
        <f t="shared" ref="V7:X7" si="5">SUM(V8:V45)</f>
        <v>0</v>
      </c>
      <c r="W7" s="144">
        <f t="shared" si="5"/>
        <v>8000</v>
      </c>
      <c r="X7" s="144">
        <f t="shared" si="5"/>
        <v>8000</v>
      </c>
      <c r="Y7" s="144">
        <f>X7/W7%</f>
        <v>100</v>
      </c>
      <c r="Z7" s="144">
        <f t="shared" ref="Z7:AB7" si="6">SUM(Z8:Z45)</f>
        <v>0</v>
      </c>
      <c r="AA7" s="144">
        <f t="shared" si="6"/>
        <v>640</v>
      </c>
      <c r="AB7" s="144">
        <f t="shared" si="6"/>
        <v>640</v>
      </c>
      <c r="AC7" s="144">
        <f>AB7/AA7%</f>
        <v>100</v>
      </c>
      <c r="AD7" s="144">
        <f t="shared" ref="AD7:AE7" si="7">SUM(AD8:AD45)</f>
        <v>15175.028429999998</v>
      </c>
      <c r="AE7" s="144">
        <f t="shared" si="7"/>
        <v>15175.028429999998</v>
      </c>
      <c r="AF7" s="144">
        <f>AE7/AD7%</f>
        <v>100</v>
      </c>
    </row>
    <row r="8" spans="1:32" x14ac:dyDescent="0.25">
      <c r="A8" s="72" t="s">
        <v>218</v>
      </c>
      <c r="B8" s="131"/>
      <c r="C8" s="74">
        <f t="shared" ref="C8:D45" si="8">G8+K8+O8+S8+W8+AA8+AD8</f>
        <v>25579.5</v>
      </c>
      <c r="D8" s="74">
        <f t="shared" si="8"/>
        <v>23278.9689</v>
      </c>
      <c r="E8" s="74">
        <f>D8/C8%</f>
        <v>91.006348443089195</v>
      </c>
      <c r="F8" s="95">
        <v>0</v>
      </c>
      <c r="G8" s="95">
        <v>0</v>
      </c>
      <c r="H8" s="95">
        <v>0</v>
      </c>
      <c r="I8" s="74"/>
      <c r="J8" s="95">
        <v>0</v>
      </c>
      <c r="K8" s="95">
        <v>0</v>
      </c>
      <c r="L8" s="95">
        <v>0</v>
      </c>
      <c r="M8" s="74"/>
      <c r="N8" s="95">
        <v>0</v>
      </c>
      <c r="O8" s="95">
        <v>16087.2</v>
      </c>
      <c r="P8" s="95">
        <v>16087.2</v>
      </c>
      <c r="Q8" s="74">
        <f t="shared" ref="Q8:Q37" si="9">P8/O8%</f>
        <v>100</v>
      </c>
      <c r="R8" s="95">
        <v>0</v>
      </c>
      <c r="S8" s="95">
        <v>9192.2999999999993</v>
      </c>
      <c r="T8" s="95">
        <v>6891.7689</v>
      </c>
      <c r="U8" s="74">
        <f t="shared" ref="U8" si="10">T8/S8%</f>
        <v>74.973280898143017</v>
      </c>
      <c r="V8" s="95">
        <v>0</v>
      </c>
      <c r="W8" s="95">
        <v>0</v>
      </c>
      <c r="X8" s="95">
        <v>0</v>
      </c>
      <c r="Y8" s="74"/>
      <c r="Z8" s="95">
        <v>0</v>
      </c>
      <c r="AA8" s="95">
        <v>0</v>
      </c>
      <c r="AB8" s="95">
        <v>0</v>
      </c>
      <c r="AC8" s="74"/>
      <c r="AD8" s="95">
        <v>300</v>
      </c>
      <c r="AE8" s="95">
        <v>300</v>
      </c>
      <c r="AF8" s="74">
        <f t="shared" ref="AF8" si="11">AE8/AD8%</f>
        <v>100</v>
      </c>
    </row>
    <row r="9" spans="1:32" x14ac:dyDescent="0.25">
      <c r="A9" s="72" t="s">
        <v>219</v>
      </c>
      <c r="B9" s="131"/>
      <c r="C9" s="74">
        <f t="shared" si="8"/>
        <v>6364.6392999999998</v>
      </c>
      <c r="D9" s="74">
        <f t="shared" si="8"/>
        <v>6364.6392999999998</v>
      </c>
      <c r="E9" s="74">
        <f t="shared" ref="E9:E40" si="12">D9/C9%</f>
        <v>100</v>
      </c>
      <c r="F9" s="95">
        <v>0</v>
      </c>
      <c r="G9" s="95">
        <v>5572.8392999999996</v>
      </c>
      <c r="H9" s="95">
        <v>5572.8392999999996</v>
      </c>
      <c r="I9" s="74">
        <f t="shared" ref="I9:I15" si="13">H9/G9%</f>
        <v>100</v>
      </c>
      <c r="J9" s="95">
        <v>0</v>
      </c>
      <c r="K9" s="95">
        <v>0</v>
      </c>
      <c r="L9" s="95">
        <v>0</v>
      </c>
      <c r="M9" s="74"/>
      <c r="N9" s="95">
        <v>0</v>
      </c>
      <c r="O9" s="95">
        <v>791.8</v>
      </c>
      <c r="P9" s="95">
        <v>791.8</v>
      </c>
      <c r="Q9" s="74">
        <f t="shared" si="9"/>
        <v>100</v>
      </c>
      <c r="R9" s="95">
        <v>0</v>
      </c>
      <c r="S9" s="95">
        <v>0</v>
      </c>
      <c r="T9" s="95">
        <v>0</v>
      </c>
      <c r="U9" s="74"/>
      <c r="V9" s="95">
        <v>0</v>
      </c>
      <c r="W9" s="95">
        <v>0</v>
      </c>
      <c r="X9" s="95">
        <v>0</v>
      </c>
      <c r="Y9" s="74"/>
      <c r="Z9" s="95">
        <v>0</v>
      </c>
      <c r="AA9" s="95">
        <v>0</v>
      </c>
      <c r="AB9" s="95">
        <v>0</v>
      </c>
      <c r="AC9" s="74"/>
      <c r="AD9" s="95">
        <v>0</v>
      </c>
      <c r="AE9" s="95">
        <v>0</v>
      </c>
      <c r="AF9" s="74"/>
    </row>
    <row r="10" spans="1:32" x14ac:dyDescent="0.25">
      <c r="A10" s="72" t="s">
        <v>220</v>
      </c>
      <c r="B10" s="131"/>
      <c r="C10" s="74">
        <f t="shared" si="8"/>
        <v>7506.7</v>
      </c>
      <c r="D10" s="74">
        <f t="shared" si="8"/>
        <v>4145.5</v>
      </c>
      <c r="E10" s="74">
        <f t="shared" si="12"/>
        <v>55.223999893428541</v>
      </c>
      <c r="F10" s="95">
        <v>0</v>
      </c>
      <c r="G10" s="95">
        <v>3361.2</v>
      </c>
      <c r="H10" s="95">
        <v>0</v>
      </c>
      <c r="I10" s="74">
        <f t="shared" si="13"/>
        <v>0</v>
      </c>
      <c r="J10" s="95">
        <v>0</v>
      </c>
      <c r="K10" s="95">
        <v>0</v>
      </c>
      <c r="L10" s="95">
        <v>0</v>
      </c>
      <c r="M10" s="74"/>
      <c r="N10" s="95">
        <v>0</v>
      </c>
      <c r="O10" s="95">
        <v>4145.5</v>
      </c>
      <c r="P10" s="95">
        <v>4145.5</v>
      </c>
      <c r="Q10" s="74">
        <f t="shared" si="9"/>
        <v>100</v>
      </c>
      <c r="R10" s="95">
        <v>0</v>
      </c>
      <c r="S10" s="95">
        <v>0</v>
      </c>
      <c r="T10" s="95">
        <v>0</v>
      </c>
      <c r="U10" s="74"/>
      <c r="V10" s="95">
        <v>0</v>
      </c>
      <c r="W10" s="95">
        <v>0</v>
      </c>
      <c r="X10" s="95">
        <v>0</v>
      </c>
      <c r="Y10" s="74"/>
      <c r="Z10" s="95">
        <v>0</v>
      </c>
      <c r="AA10" s="95">
        <v>0</v>
      </c>
      <c r="AB10" s="95">
        <v>0</v>
      </c>
      <c r="AC10" s="74"/>
      <c r="AD10" s="95">
        <v>0</v>
      </c>
      <c r="AE10" s="95">
        <v>0</v>
      </c>
      <c r="AF10" s="74"/>
    </row>
    <row r="11" spans="1:32" x14ac:dyDescent="0.25">
      <c r="A11" s="72" t="s">
        <v>221</v>
      </c>
      <c r="B11" s="131"/>
      <c r="C11" s="74">
        <f t="shared" si="8"/>
        <v>19868.300000000003</v>
      </c>
      <c r="D11" s="74">
        <f t="shared" si="8"/>
        <v>19868.300000000003</v>
      </c>
      <c r="E11" s="74">
        <f t="shared" si="12"/>
        <v>100</v>
      </c>
      <c r="F11" s="95">
        <v>0</v>
      </c>
      <c r="G11" s="95">
        <v>9506.2000000000007</v>
      </c>
      <c r="H11" s="95">
        <v>9506.2000000000007</v>
      </c>
      <c r="I11" s="74">
        <f t="shared" si="13"/>
        <v>100</v>
      </c>
      <c r="J11" s="95">
        <v>0</v>
      </c>
      <c r="K11" s="95">
        <v>0</v>
      </c>
      <c r="L11" s="95">
        <v>0</v>
      </c>
      <c r="M11" s="74"/>
      <c r="N11" s="95">
        <v>0</v>
      </c>
      <c r="O11" s="95">
        <v>10362.1</v>
      </c>
      <c r="P11" s="95">
        <v>10362.1</v>
      </c>
      <c r="Q11" s="74">
        <f t="shared" si="9"/>
        <v>100</v>
      </c>
      <c r="R11" s="95">
        <v>0</v>
      </c>
      <c r="S11" s="95">
        <v>0</v>
      </c>
      <c r="T11" s="95">
        <v>0</v>
      </c>
      <c r="U11" s="74"/>
      <c r="V11" s="95">
        <v>0</v>
      </c>
      <c r="W11" s="95">
        <v>0</v>
      </c>
      <c r="X11" s="95">
        <v>0</v>
      </c>
      <c r="Y11" s="74"/>
      <c r="Z11" s="95">
        <v>0</v>
      </c>
      <c r="AA11" s="95">
        <v>0</v>
      </c>
      <c r="AB11" s="95">
        <v>0</v>
      </c>
      <c r="AC11" s="74"/>
      <c r="AD11" s="95">
        <v>0</v>
      </c>
      <c r="AE11" s="95">
        <v>0</v>
      </c>
      <c r="AF11" s="74"/>
    </row>
    <row r="12" spans="1:32" x14ac:dyDescent="0.25">
      <c r="A12" s="72" t="s">
        <v>222</v>
      </c>
      <c r="B12" s="131"/>
      <c r="C12" s="74">
        <f t="shared" si="8"/>
        <v>3826.194</v>
      </c>
      <c r="D12" s="74">
        <f t="shared" si="8"/>
        <v>3826.194</v>
      </c>
      <c r="E12" s="74">
        <f t="shared" si="12"/>
        <v>99.999999999999986</v>
      </c>
      <c r="F12" s="95">
        <v>0</v>
      </c>
      <c r="G12" s="95">
        <v>2826.194</v>
      </c>
      <c r="H12" s="95">
        <v>2826.194</v>
      </c>
      <c r="I12" s="74">
        <f t="shared" si="13"/>
        <v>100</v>
      </c>
      <c r="J12" s="95">
        <v>0</v>
      </c>
      <c r="K12" s="95">
        <v>0</v>
      </c>
      <c r="L12" s="95">
        <v>0</v>
      </c>
      <c r="M12" s="74"/>
      <c r="N12" s="95">
        <v>0</v>
      </c>
      <c r="O12" s="95">
        <v>1000</v>
      </c>
      <c r="P12" s="95">
        <v>1000</v>
      </c>
      <c r="Q12" s="74">
        <f t="shared" si="9"/>
        <v>100</v>
      </c>
      <c r="R12" s="95">
        <v>0</v>
      </c>
      <c r="S12" s="95">
        <v>0</v>
      </c>
      <c r="T12" s="95">
        <v>0</v>
      </c>
      <c r="U12" s="74"/>
      <c r="V12" s="95">
        <v>0</v>
      </c>
      <c r="W12" s="95">
        <v>0</v>
      </c>
      <c r="X12" s="95">
        <v>0</v>
      </c>
      <c r="Y12" s="74"/>
      <c r="Z12" s="95">
        <v>0</v>
      </c>
      <c r="AA12" s="95">
        <v>0</v>
      </c>
      <c r="AB12" s="95">
        <v>0</v>
      </c>
      <c r="AC12" s="74"/>
      <c r="AD12" s="95">
        <v>0</v>
      </c>
      <c r="AE12" s="95">
        <v>0</v>
      </c>
      <c r="AF12" s="74"/>
    </row>
    <row r="13" spans="1:32" x14ac:dyDescent="0.25">
      <c r="A13" s="72" t="s">
        <v>223</v>
      </c>
      <c r="B13" s="131"/>
      <c r="C13" s="74">
        <f t="shared" si="8"/>
        <v>53285.464869999996</v>
      </c>
      <c r="D13" s="74">
        <f t="shared" si="8"/>
        <v>53173.991629999997</v>
      </c>
      <c r="E13" s="74">
        <f t="shared" si="12"/>
        <v>99.790799910872579</v>
      </c>
      <c r="F13" s="95">
        <v>0</v>
      </c>
      <c r="G13" s="95">
        <v>3516.1757599999996</v>
      </c>
      <c r="H13" s="95">
        <v>3516.1757599999996</v>
      </c>
      <c r="I13" s="74">
        <f t="shared" si="13"/>
        <v>100</v>
      </c>
      <c r="J13" s="95">
        <v>0</v>
      </c>
      <c r="K13" s="95">
        <v>0</v>
      </c>
      <c r="L13" s="95">
        <v>0</v>
      </c>
      <c r="M13" s="74"/>
      <c r="N13" s="95">
        <v>0</v>
      </c>
      <c r="O13" s="95">
        <v>49769.289109999998</v>
      </c>
      <c r="P13" s="95">
        <v>49657.815869999999</v>
      </c>
      <c r="Q13" s="74">
        <f t="shared" si="9"/>
        <v>99.776020027624625</v>
      </c>
      <c r="R13" s="95">
        <v>0</v>
      </c>
      <c r="S13" s="95">
        <v>0</v>
      </c>
      <c r="T13" s="95">
        <v>0</v>
      </c>
      <c r="U13" s="74"/>
      <c r="V13" s="95">
        <v>0</v>
      </c>
      <c r="W13" s="95">
        <v>0</v>
      </c>
      <c r="X13" s="95">
        <v>0</v>
      </c>
      <c r="Y13" s="74"/>
      <c r="Z13" s="95">
        <v>0</v>
      </c>
      <c r="AA13" s="95">
        <v>0</v>
      </c>
      <c r="AB13" s="95">
        <v>0</v>
      </c>
      <c r="AC13" s="74"/>
      <c r="AD13" s="95">
        <v>0</v>
      </c>
      <c r="AE13" s="95">
        <v>0</v>
      </c>
      <c r="AF13" s="74"/>
    </row>
    <row r="14" spans="1:32" x14ac:dyDescent="0.25">
      <c r="A14" s="72" t="s">
        <v>224</v>
      </c>
      <c r="B14" s="131"/>
      <c r="C14" s="74">
        <f t="shared" si="8"/>
        <v>5087.2999999999993</v>
      </c>
      <c r="D14" s="74">
        <f t="shared" si="8"/>
        <v>5087.2999999999993</v>
      </c>
      <c r="E14" s="74">
        <f t="shared" si="12"/>
        <v>100</v>
      </c>
      <c r="F14" s="95">
        <v>0</v>
      </c>
      <c r="G14" s="95">
        <v>741.4</v>
      </c>
      <c r="H14" s="95">
        <v>741.4</v>
      </c>
      <c r="I14" s="74">
        <f t="shared" si="13"/>
        <v>100</v>
      </c>
      <c r="J14" s="95">
        <v>0</v>
      </c>
      <c r="K14" s="95">
        <v>0</v>
      </c>
      <c r="L14" s="95">
        <v>0</v>
      </c>
      <c r="M14" s="74"/>
      <c r="N14" s="95">
        <v>0</v>
      </c>
      <c r="O14" s="95">
        <v>4345.8999999999996</v>
      </c>
      <c r="P14" s="95">
        <v>4345.8999999999996</v>
      </c>
      <c r="Q14" s="74">
        <f t="shared" si="9"/>
        <v>100</v>
      </c>
      <c r="R14" s="95">
        <v>0</v>
      </c>
      <c r="S14" s="95">
        <v>0</v>
      </c>
      <c r="T14" s="95">
        <v>0</v>
      </c>
      <c r="U14" s="74"/>
      <c r="V14" s="95">
        <v>0</v>
      </c>
      <c r="W14" s="95">
        <v>0</v>
      </c>
      <c r="X14" s="95">
        <v>0</v>
      </c>
      <c r="Y14" s="74"/>
      <c r="Z14" s="95">
        <v>0</v>
      </c>
      <c r="AA14" s="95">
        <v>0</v>
      </c>
      <c r="AB14" s="95">
        <v>0</v>
      </c>
      <c r="AC14" s="74"/>
      <c r="AD14" s="95">
        <v>0</v>
      </c>
      <c r="AE14" s="95">
        <v>0</v>
      </c>
      <c r="AF14" s="74"/>
    </row>
    <row r="15" spans="1:32" x14ac:dyDescent="0.25">
      <c r="A15" s="72" t="s">
        <v>225</v>
      </c>
      <c r="B15" s="131"/>
      <c r="C15" s="74">
        <f t="shared" si="8"/>
        <v>28724.6</v>
      </c>
      <c r="D15" s="74">
        <f t="shared" si="8"/>
        <v>25654.772710000001</v>
      </c>
      <c r="E15" s="74">
        <f t="shared" si="12"/>
        <v>89.312898038614989</v>
      </c>
      <c r="F15" s="95">
        <v>0</v>
      </c>
      <c r="G15" s="95">
        <v>5977.6</v>
      </c>
      <c r="H15" s="95">
        <v>2907.7727100000002</v>
      </c>
      <c r="I15" s="74">
        <f t="shared" si="13"/>
        <v>48.644484575749466</v>
      </c>
      <c r="J15" s="95">
        <v>0</v>
      </c>
      <c r="K15" s="95">
        <v>0</v>
      </c>
      <c r="L15" s="95">
        <v>0</v>
      </c>
      <c r="M15" s="74"/>
      <c r="N15" s="95">
        <v>0</v>
      </c>
      <c r="O15" s="95">
        <v>14747</v>
      </c>
      <c r="P15" s="95">
        <v>14747</v>
      </c>
      <c r="Q15" s="74">
        <f t="shared" si="9"/>
        <v>100</v>
      </c>
      <c r="R15" s="95">
        <v>0</v>
      </c>
      <c r="S15" s="95">
        <v>0</v>
      </c>
      <c r="T15" s="95">
        <v>0</v>
      </c>
      <c r="U15" s="74"/>
      <c r="V15" s="95">
        <v>0</v>
      </c>
      <c r="W15" s="95">
        <v>8000</v>
      </c>
      <c r="X15" s="95">
        <v>8000</v>
      </c>
      <c r="Y15" s="74">
        <f t="shared" ref="Y15" si="14">X15/W15%</f>
        <v>100</v>
      </c>
      <c r="Z15" s="95">
        <v>0</v>
      </c>
      <c r="AA15" s="95">
        <v>0</v>
      </c>
      <c r="AB15" s="95">
        <v>0</v>
      </c>
      <c r="AC15" s="74"/>
      <c r="AD15" s="95">
        <v>0</v>
      </c>
      <c r="AE15" s="95">
        <v>0</v>
      </c>
      <c r="AF15" s="74"/>
    </row>
    <row r="16" spans="1:32" x14ac:dyDescent="0.25">
      <c r="A16" s="72" t="s">
        <v>226</v>
      </c>
      <c r="B16" s="131"/>
      <c r="C16" s="74">
        <f t="shared" si="8"/>
        <v>23431.8</v>
      </c>
      <c r="D16" s="74">
        <f t="shared" si="8"/>
        <v>23430.62959</v>
      </c>
      <c r="E16" s="74">
        <f t="shared" si="12"/>
        <v>99.99500503589141</v>
      </c>
      <c r="F16" s="95">
        <v>0</v>
      </c>
      <c r="G16" s="95">
        <v>0</v>
      </c>
      <c r="H16" s="95">
        <v>0</v>
      </c>
      <c r="I16" s="74"/>
      <c r="J16" s="95">
        <v>0</v>
      </c>
      <c r="K16" s="95">
        <v>0</v>
      </c>
      <c r="L16" s="95">
        <v>0</v>
      </c>
      <c r="M16" s="74"/>
      <c r="N16" s="95">
        <v>0</v>
      </c>
      <c r="O16" s="95">
        <v>23431.8</v>
      </c>
      <c r="P16" s="95">
        <v>23430.62959</v>
      </c>
      <c r="Q16" s="74">
        <f t="shared" si="9"/>
        <v>99.99500503589141</v>
      </c>
      <c r="R16" s="95">
        <v>0</v>
      </c>
      <c r="S16" s="95">
        <v>0</v>
      </c>
      <c r="T16" s="95">
        <v>0</v>
      </c>
      <c r="U16" s="74"/>
      <c r="V16" s="95">
        <v>0</v>
      </c>
      <c r="W16" s="95">
        <v>0</v>
      </c>
      <c r="X16" s="95">
        <v>0</v>
      </c>
      <c r="Y16" s="74"/>
      <c r="Z16" s="95">
        <v>0</v>
      </c>
      <c r="AA16" s="95">
        <v>0</v>
      </c>
      <c r="AB16" s="95">
        <v>0</v>
      </c>
      <c r="AC16" s="74"/>
      <c r="AD16" s="95">
        <v>0</v>
      </c>
      <c r="AE16" s="95">
        <v>0</v>
      </c>
      <c r="AF16" s="74"/>
    </row>
    <row r="17" spans="1:32" x14ac:dyDescent="0.25">
      <c r="A17" s="72" t="s">
        <v>227</v>
      </c>
      <c r="B17" s="131"/>
      <c r="C17" s="74">
        <f t="shared" si="8"/>
        <v>5620.6030000000001</v>
      </c>
      <c r="D17" s="74">
        <f t="shared" si="8"/>
        <v>5420.6030000000001</v>
      </c>
      <c r="E17" s="74">
        <f t="shared" si="12"/>
        <v>96.441662931895394</v>
      </c>
      <c r="F17" s="95">
        <v>0</v>
      </c>
      <c r="G17" s="95">
        <v>2577.8029999999999</v>
      </c>
      <c r="H17" s="95">
        <v>2377.8029999999999</v>
      </c>
      <c r="I17" s="74">
        <f t="shared" ref="I17:I24" si="15">H17/G17%</f>
        <v>92.241455223692427</v>
      </c>
      <c r="J17" s="95">
        <v>0</v>
      </c>
      <c r="K17" s="95">
        <v>0</v>
      </c>
      <c r="L17" s="95">
        <v>0</v>
      </c>
      <c r="M17" s="74"/>
      <c r="N17" s="95">
        <v>0</v>
      </c>
      <c r="O17" s="95">
        <v>2442.8000000000002</v>
      </c>
      <c r="P17" s="95">
        <v>2442.8000000000002</v>
      </c>
      <c r="Q17" s="74">
        <f t="shared" si="9"/>
        <v>100</v>
      </c>
      <c r="R17" s="95">
        <v>0</v>
      </c>
      <c r="S17" s="95">
        <v>0</v>
      </c>
      <c r="T17" s="95">
        <v>0</v>
      </c>
      <c r="U17" s="74"/>
      <c r="V17" s="95">
        <v>0</v>
      </c>
      <c r="W17" s="95">
        <v>0</v>
      </c>
      <c r="X17" s="95">
        <v>0</v>
      </c>
      <c r="Y17" s="74"/>
      <c r="Z17" s="95">
        <v>0</v>
      </c>
      <c r="AA17" s="95">
        <v>0</v>
      </c>
      <c r="AB17" s="95">
        <v>0</v>
      </c>
      <c r="AC17" s="74"/>
      <c r="AD17" s="95">
        <v>600</v>
      </c>
      <c r="AE17" s="95">
        <v>600</v>
      </c>
      <c r="AF17" s="74">
        <f t="shared" ref="AF17" si="16">AE17/AD17%</f>
        <v>100</v>
      </c>
    </row>
    <row r="18" spans="1:32" x14ac:dyDescent="0.25">
      <c r="A18" s="72" t="s">
        <v>228</v>
      </c>
      <c r="B18" s="131"/>
      <c r="C18" s="74">
        <f t="shared" si="8"/>
        <v>9893.1579999999994</v>
      </c>
      <c r="D18" s="74">
        <f t="shared" si="8"/>
        <v>9893.1579999999994</v>
      </c>
      <c r="E18" s="74">
        <f t="shared" si="12"/>
        <v>100</v>
      </c>
      <c r="F18" s="95">
        <v>0</v>
      </c>
      <c r="G18" s="95">
        <v>360.15800000000002</v>
      </c>
      <c r="H18" s="95">
        <v>360.15800000000002</v>
      </c>
      <c r="I18" s="74">
        <f t="shared" si="15"/>
        <v>100</v>
      </c>
      <c r="J18" s="95">
        <v>0</v>
      </c>
      <c r="K18" s="95">
        <v>0</v>
      </c>
      <c r="L18" s="95">
        <v>0</v>
      </c>
      <c r="M18" s="74"/>
      <c r="N18" s="95">
        <v>0</v>
      </c>
      <c r="O18" s="95">
        <v>9533</v>
      </c>
      <c r="P18" s="95">
        <v>9533</v>
      </c>
      <c r="Q18" s="74">
        <f t="shared" si="9"/>
        <v>100</v>
      </c>
      <c r="R18" s="95">
        <v>0</v>
      </c>
      <c r="S18" s="95">
        <v>0</v>
      </c>
      <c r="T18" s="95">
        <v>0</v>
      </c>
      <c r="U18" s="74"/>
      <c r="V18" s="95">
        <v>0</v>
      </c>
      <c r="W18" s="95">
        <v>0</v>
      </c>
      <c r="X18" s="95">
        <v>0</v>
      </c>
      <c r="Y18" s="74"/>
      <c r="Z18" s="95">
        <v>0</v>
      </c>
      <c r="AA18" s="95">
        <v>0</v>
      </c>
      <c r="AB18" s="95">
        <v>0</v>
      </c>
      <c r="AC18" s="74"/>
      <c r="AD18" s="95">
        <v>0</v>
      </c>
      <c r="AE18" s="95">
        <v>0</v>
      </c>
      <c r="AF18" s="74"/>
    </row>
    <row r="19" spans="1:32" x14ac:dyDescent="0.25">
      <c r="A19" s="72" t="s">
        <v>229</v>
      </c>
      <c r="B19" s="131"/>
      <c r="C19" s="74">
        <f t="shared" si="8"/>
        <v>7144.2755200000001</v>
      </c>
      <c r="D19" s="74">
        <f t="shared" si="8"/>
        <v>7144.2755200000001</v>
      </c>
      <c r="E19" s="74">
        <f t="shared" si="12"/>
        <v>99.999999999999986</v>
      </c>
      <c r="F19" s="95">
        <v>0</v>
      </c>
      <c r="G19" s="95">
        <v>2303.7755200000001</v>
      </c>
      <c r="H19" s="95">
        <v>2303.7755200000001</v>
      </c>
      <c r="I19" s="74">
        <f t="shared" si="15"/>
        <v>100</v>
      </c>
      <c r="J19" s="95">
        <v>0</v>
      </c>
      <c r="K19" s="95">
        <v>0</v>
      </c>
      <c r="L19" s="95">
        <v>0</v>
      </c>
      <c r="M19" s="74"/>
      <c r="N19" s="95">
        <v>0</v>
      </c>
      <c r="O19" s="95">
        <v>4840.5</v>
      </c>
      <c r="P19" s="95">
        <v>4840.5</v>
      </c>
      <c r="Q19" s="74">
        <f t="shared" si="9"/>
        <v>100</v>
      </c>
      <c r="R19" s="95">
        <v>0</v>
      </c>
      <c r="S19" s="95">
        <v>0</v>
      </c>
      <c r="T19" s="95">
        <v>0</v>
      </c>
      <c r="U19" s="74"/>
      <c r="V19" s="95">
        <v>0</v>
      </c>
      <c r="W19" s="95">
        <v>0</v>
      </c>
      <c r="X19" s="95">
        <v>0</v>
      </c>
      <c r="Y19" s="74"/>
      <c r="Z19" s="95">
        <v>0</v>
      </c>
      <c r="AA19" s="95">
        <v>0</v>
      </c>
      <c r="AB19" s="95">
        <v>0</v>
      </c>
      <c r="AC19" s="74"/>
      <c r="AD19" s="95">
        <v>0</v>
      </c>
      <c r="AE19" s="95">
        <v>0</v>
      </c>
      <c r="AF19" s="74"/>
    </row>
    <row r="20" spans="1:32" x14ac:dyDescent="0.25">
      <c r="A20" s="72" t="s">
        <v>230</v>
      </c>
      <c r="B20" s="131"/>
      <c r="C20" s="74">
        <f t="shared" si="8"/>
        <v>20751.8</v>
      </c>
      <c r="D20" s="74">
        <f t="shared" si="8"/>
        <v>20751.777159999998</v>
      </c>
      <c r="E20" s="74">
        <f t="shared" si="12"/>
        <v>99.999889937258445</v>
      </c>
      <c r="F20" s="95">
        <v>0</v>
      </c>
      <c r="G20" s="95">
        <v>7731.5</v>
      </c>
      <c r="H20" s="95">
        <v>7731.5</v>
      </c>
      <c r="I20" s="74">
        <f t="shared" si="15"/>
        <v>100</v>
      </c>
      <c r="J20" s="95">
        <v>0</v>
      </c>
      <c r="K20" s="95">
        <v>0</v>
      </c>
      <c r="L20" s="95">
        <v>0</v>
      </c>
      <c r="M20" s="74"/>
      <c r="N20" s="95">
        <v>0</v>
      </c>
      <c r="O20" s="95">
        <v>12320.3</v>
      </c>
      <c r="P20" s="95">
        <v>12320.27716</v>
      </c>
      <c r="Q20" s="74">
        <f t="shared" si="9"/>
        <v>99.999814614903869</v>
      </c>
      <c r="R20" s="95">
        <v>0</v>
      </c>
      <c r="S20" s="95">
        <v>0</v>
      </c>
      <c r="T20" s="95">
        <v>0</v>
      </c>
      <c r="U20" s="74"/>
      <c r="V20" s="95">
        <v>0</v>
      </c>
      <c r="W20" s="95">
        <v>0</v>
      </c>
      <c r="X20" s="95">
        <v>0</v>
      </c>
      <c r="Y20" s="74"/>
      <c r="Z20" s="95">
        <v>0</v>
      </c>
      <c r="AA20" s="95">
        <v>0</v>
      </c>
      <c r="AB20" s="95">
        <v>0</v>
      </c>
      <c r="AC20" s="74"/>
      <c r="AD20" s="95">
        <v>700</v>
      </c>
      <c r="AE20" s="95">
        <v>700</v>
      </c>
      <c r="AF20" s="74">
        <f t="shared" ref="AF20" si="17">AE20/AD20%</f>
        <v>100</v>
      </c>
    </row>
    <row r="21" spans="1:32" x14ac:dyDescent="0.25">
      <c r="A21" s="72" t="s">
        <v>231</v>
      </c>
      <c r="B21" s="131"/>
      <c r="C21" s="74">
        <f t="shared" si="8"/>
        <v>19659.8</v>
      </c>
      <c r="D21" s="74">
        <f t="shared" si="8"/>
        <v>19659.8</v>
      </c>
      <c r="E21" s="74">
        <f t="shared" si="12"/>
        <v>100</v>
      </c>
      <c r="F21" s="95">
        <v>0</v>
      </c>
      <c r="G21" s="95">
        <v>3193</v>
      </c>
      <c r="H21" s="95">
        <v>3193</v>
      </c>
      <c r="I21" s="74">
        <f t="shared" si="15"/>
        <v>100</v>
      </c>
      <c r="J21" s="95">
        <v>0</v>
      </c>
      <c r="K21" s="95">
        <v>0</v>
      </c>
      <c r="L21" s="95">
        <v>0</v>
      </c>
      <c r="M21" s="74"/>
      <c r="N21" s="95">
        <v>0</v>
      </c>
      <c r="O21" s="95">
        <v>16466.8</v>
      </c>
      <c r="P21" s="95">
        <v>16466.8</v>
      </c>
      <c r="Q21" s="74">
        <f t="shared" si="9"/>
        <v>99.999999999999986</v>
      </c>
      <c r="R21" s="95">
        <v>0</v>
      </c>
      <c r="S21" s="95">
        <v>0</v>
      </c>
      <c r="T21" s="95">
        <v>0</v>
      </c>
      <c r="U21" s="74"/>
      <c r="V21" s="95">
        <v>0</v>
      </c>
      <c r="W21" s="95">
        <v>0</v>
      </c>
      <c r="X21" s="95">
        <v>0</v>
      </c>
      <c r="Y21" s="74"/>
      <c r="Z21" s="95">
        <v>0</v>
      </c>
      <c r="AA21" s="95">
        <v>0</v>
      </c>
      <c r="AB21" s="95">
        <v>0</v>
      </c>
      <c r="AC21" s="74"/>
      <c r="AD21" s="95">
        <v>0</v>
      </c>
      <c r="AE21" s="95">
        <v>0</v>
      </c>
      <c r="AF21" s="74"/>
    </row>
    <row r="22" spans="1:32" x14ac:dyDescent="0.25">
      <c r="A22" s="72" t="s">
        <v>232</v>
      </c>
      <c r="B22" s="131"/>
      <c r="C22" s="74">
        <f t="shared" si="8"/>
        <v>12432.49</v>
      </c>
      <c r="D22" s="74">
        <f t="shared" si="8"/>
        <v>12432.49</v>
      </c>
      <c r="E22" s="74">
        <f t="shared" si="12"/>
        <v>100</v>
      </c>
      <c r="F22" s="95">
        <v>0</v>
      </c>
      <c r="G22" s="95">
        <v>3982.09</v>
      </c>
      <c r="H22" s="95">
        <v>3982.09</v>
      </c>
      <c r="I22" s="74">
        <f t="shared" si="15"/>
        <v>100</v>
      </c>
      <c r="J22" s="95">
        <v>0</v>
      </c>
      <c r="K22" s="95">
        <v>0</v>
      </c>
      <c r="L22" s="95">
        <v>0</v>
      </c>
      <c r="M22" s="74"/>
      <c r="N22" s="95">
        <v>0</v>
      </c>
      <c r="O22" s="95">
        <v>8450.4</v>
      </c>
      <c r="P22" s="95">
        <v>8450.4</v>
      </c>
      <c r="Q22" s="74">
        <f t="shared" si="9"/>
        <v>100</v>
      </c>
      <c r="R22" s="95">
        <v>0</v>
      </c>
      <c r="S22" s="95">
        <v>0</v>
      </c>
      <c r="T22" s="95">
        <v>0</v>
      </c>
      <c r="U22" s="74"/>
      <c r="V22" s="95">
        <v>0</v>
      </c>
      <c r="W22" s="95">
        <v>0</v>
      </c>
      <c r="X22" s="95">
        <v>0</v>
      </c>
      <c r="Y22" s="74"/>
      <c r="Z22" s="95">
        <v>0</v>
      </c>
      <c r="AA22" s="95">
        <v>0</v>
      </c>
      <c r="AB22" s="95">
        <v>0</v>
      </c>
      <c r="AC22" s="74"/>
      <c r="AD22" s="95">
        <v>0</v>
      </c>
      <c r="AE22" s="95">
        <v>0</v>
      </c>
      <c r="AF22" s="74"/>
    </row>
    <row r="23" spans="1:32" x14ac:dyDescent="0.25">
      <c r="A23" s="72" t="s">
        <v>233</v>
      </c>
      <c r="B23" s="131"/>
      <c r="C23" s="74">
        <f t="shared" si="8"/>
        <v>19358.6086</v>
      </c>
      <c r="D23" s="74">
        <f t="shared" si="8"/>
        <v>19358.6086</v>
      </c>
      <c r="E23" s="74">
        <f t="shared" si="12"/>
        <v>100</v>
      </c>
      <c r="F23" s="95">
        <v>0</v>
      </c>
      <c r="G23" s="95">
        <v>6319.5</v>
      </c>
      <c r="H23" s="95">
        <v>6319.5</v>
      </c>
      <c r="I23" s="74">
        <f t="shared" si="15"/>
        <v>100</v>
      </c>
      <c r="J23" s="95">
        <v>0</v>
      </c>
      <c r="K23" s="95">
        <v>0</v>
      </c>
      <c r="L23" s="95">
        <v>0</v>
      </c>
      <c r="M23" s="74"/>
      <c r="N23" s="95">
        <v>0</v>
      </c>
      <c r="O23" s="95">
        <v>13039.1086</v>
      </c>
      <c r="P23" s="95">
        <v>13039.1086</v>
      </c>
      <c r="Q23" s="74">
        <f t="shared" si="9"/>
        <v>100</v>
      </c>
      <c r="R23" s="95">
        <v>0</v>
      </c>
      <c r="S23" s="95">
        <v>0</v>
      </c>
      <c r="T23" s="95">
        <v>0</v>
      </c>
      <c r="U23" s="74"/>
      <c r="V23" s="95">
        <v>0</v>
      </c>
      <c r="W23" s="95">
        <v>0</v>
      </c>
      <c r="X23" s="95">
        <v>0</v>
      </c>
      <c r="Y23" s="74"/>
      <c r="Z23" s="95">
        <v>0</v>
      </c>
      <c r="AA23" s="95">
        <v>0</v>
      </c>
      <c r="AB23" s="95">
        <v>0</v>
      </c>
      <c r="AC23" s="74"/>
      <c r="AD23" s="95">
        <v>0</v>
      </c>
      <c r="AE23" s="95">
        <v>0</v>
      </c>
      <c r="AF23" s="74"/>
    </row>
    <row r="24" spans="1:32" x14ac:dyDescent="0.25">
      <c r="A24" s="72" t="s">
        <v>234</v>
      </c>
      <c r="B24" s="131"/>
      <c r="C24" s="74">
        <f t="shared" si="8"/>
        <v>6243.67</v>
      </c>
      <c r="D24" s="74">
        <f t="shared" si="8"/>
        <v>6243.67</v>
      </c>
      <c r="E24" s="74">
        <f t="shared" si="12"/>
        <v>100</v>
      </c>
      <c r="F24" s="95">
        <v>0</v>
      </c>
      <c r="G24" s="95">
        <v>235.67</v>
      </c>
      <c r="H24" s="95">
        <v>235.67</v>
      </c>
      <c r="I24" s="74">
        <f t="shared" si="15"/>
        <v>100</v>
      </c>
      <c r="J24" s="95">
        <v>0</v>
      </c>
      <c r="K24" s="95">
        <v>0</v>
      </c>
      <c r="L24" s="95">
        <v>0</v>
      </c>
      <c r="M24" s="74"/>
      <c r="N24" s="95">
        <v>0</v>
      </c>
      <c r="O24" s="95">
        <v>5508</v>
      </c>
      <c r="P24" s="95">
        <v>5508</v>
      </c>
      <c r="Q24" s="74">
        <f t="shared" si="9"/>
        <v>100</v>
      </c>
      <c r="R24" s="95">
        <v>0</v>
      </c>
      <c r="S24" s="95">
        <v>0</v>
      </c>
      <c r="T24" s="95">
        <v>0</v>
      </c>
      <c r="U24" s="74"/>
      <c r="V24" s="95">
        <v>0</v>
      </c>
      <c r="W24" s="95">
        <v>0</v>
      </c>
      <c r="X24" s="95">
        <v>0</v>
      </c>
      <c r="Y24" s="74"/>
      <c r="Z24" s="95">
        <v>0</v>
      </c>
      <c r="AA24" s="95">
        <v>0</v>
      </c>
      <c r="AB24" s="95">
        <v>0</v>
      </c>
      <c r="AC24" s="74"/>
      <c r="AD24" s="95">
        <v>500</v>
      </c>
      <c r="AE24" s="95">
        <v>500</v>
      </c>
      <c r="AF24" s="74">
        <f t="shared" ref="AF24:AF25" si="18">AE24/AD24%</f>
        <v>100</v>
      </c>
    </row>
    <row r="25" spans="1:32" x14ac:dyDescent="0.25">
      <c r="A25" s="72" t="s">
        <v>235</v>
      </c>
      <c r="B25" s="131"/>
      <c r="C25" s="74">
        <f t="shared" si="8"/>
        <v>6892.08277</v>
      </c>
      <c r="D25" s="74">
        <f t="shared" si="8"/>
        <v>6892.08277</v>
      </c>
      <c r="E25" s="74">
        <f t="shared" si="12"/>
        <v>100</v>
      </c>
      <c r="F25" s="95">
        <v>0</v>
      </c>
      <c r="G25" s="95">
        <v>0</v>
      </c>
      <c r="H25" s="95">
        <v>0</v>
      </c>
      <c r="I25" s="74"/>
      <c r="J25" s="95">
        <v>0</v>
      </c>
      <c r="K25" s="95">
        <v>0</v>
      </c>
      <c r="L25" s="95">
        <v>0</v>
      </c>
      <c r="M25" s="74"/>
      <c r="N25" s="95">
        <v>0</v>
      </c>
      <c r="O25" s="95">
        <v>6492.08277</v>
      </c>
      <c r="P25" s="95">
        <v>6492.08277</v>
      </c>
      <c r="Q25" s="74">
        <f t="shared" si="9"/>
        <v>100</v>
      </c>
      <c r="R25" s="95">
        <v>0</v>
      </c>
      <c r="S25" s="95">
        <v>0</v>
      </c>
      <c r="T25" s="95">
        <v>0</v>
      </c>
      <c r="U25" s="74"/>
      <c r="V25" s="95">
        <v>0</v>
      </c>
      <c r="W25" s="95">
        <v>0</v>
      </c>
      <c r="X25" s="95">
        <v>0</v>
      </c>
      <c r="Y25" s="74"/>
      <c r="Z25" s="95">
        <v>0</v>
      </c>
      <c r="AA25" s="95">
        <v>0</v>
      </c>
      <c r="AB25" s="95">
        <v>0</v>
      </c>
      <c r="AC25" s="74"/>
      <c r="AD25" s="95">
        <v>400</v>
      </c>
      <c r="AE25" s="95">
        <v>400</v>
      </c>
      <c r="AF25" s="74">
        <f t="shared" si="18"/>
        <v>100</v>
      </c>
    </row>
    <row r="26" spans="1:32" x14ac:dyDescent="0.25">
      <c r="A26" s="72" t="s">
        <v>236</v>
      </c>
      <c r="B26" s="131"/>
      <c r="C26" s="74">
        <f t="shared" si="8"/>
        <v>5490.2</v>
      </c>
      <c r="D26" s="74">
        <f t="shared" si="8"/>
        <v>5490.2</v>
      </c>
      <c r="E26" s="74">
        <f t="shared" si="12"/>
        <v>100</v>
      </c>
      <c r="F26" s="95">
        <v>0</v>
      </c>
      <c r="G26" s="95">
        <v>3118.2</v>
      </c>
      <c r="H26" s="95">
        <v>3118.2</v>
      </c>
      <c r="I26" s="74">
        <f t="shared" ref="I26:I30" si="19">H26/G26%</f>
        <v>100</v>
      </c>
      <c r="J26" s="95">
        <v>0</v>
      </c>
      <c r="K26" s="95">
        <v>0</v>
      </c>
      <c r="L26" s="95">
        <v>0</v>
      </c>
      <c r="M26" s="74"/>
      <c r="N26" s="95">
        <v>0</v>
      </c>
      <c r="O26" s="95">
        <v>2372</v>
      </c>
      <c r="P26" s="95">
        <v>2372</v>
      </c>
      <c r="Q26" s="74">
        <f t="shared" si="9"/>
        <v>100</v>
      </c>
      <c r="R26" s="95">
        <v>0</v>
      </c>
      <c r="S26" s="95">
        <v>0</v>
      </c>
      <c r="T26" s="95">
        <v>0</v>
      </c>
      <c r="U26" s="74"/>
      <c r="V26" s="95">
        <v>0</v>
      </c>
      <c r="W26" s="95">
        <v>0</v>
      </c>
      <c r="X26" s="95">
        <v>0</v>
      </c>
      <c r="Y26" s="74"/>
      <c r="Z26" s="95">
        <v>0</v>
      </c>
      <c r="AA26" s="95">
        <v>0</v>
      </c>
      <c r="AB26" s="95">
        <v>0</v>
      </c>
      <c r="AC26" s="74"/>
      <c r="AD26" s="95">
        <v>0</v>
      </c>
      <c r="AE26" s="95">
        <v>0</v>
      </c>
      <c r="AF26" s="74"/>
    </row>
    <row r="27" spans="1:32" x14ac:dyDescent="0.25">
      <c r="A27" s="72" t="s">
        <v>237</v>
      </c>
      <c r="B27" s="131"/>
      <c r="C27" s="74">
        <f t="shared" si="8"/>
        <v>14056.91099</v>
      </c>
      <c r="D27" s="74">
        <f t="shared" si="8"/>
        <v>9676.1441799999993</v>
      </c>
      <c r="E27" s="74">
        <f t="shared" si="12"/>
        <v>68.835494418962668</v>
      </c>
      <c r="F27" s="95">
        <v>0</v>
      </c>
      <c r="G27" s="95">
        <v>6466.5109900000007</v>
      </c>
      <c r="H27" s="95">
        <v>2087.5667800000001</v>
      </c>
      <c r="I27" s="74">
        <f t="shared" si="19"/>
        <v>32.282737680772115</v>
      </c>
      <c r="J27" s="95">
        <v>0</v>
      </c>
      <c r="K27" s="95">
        <v>0</v>
      </c>
      <c r="L27" s="95">
        <v>0</v>
      </c>
      <c r="M27" s="74"/>
      <c r="N27" s="95">
        <v>0</v>
      </c>
      <c r="O27" s="95">
        <v>7190.4</v>
      </c>
      <c r="P27" s="95">
        <v>7188.5774000000001</v>
      </c>
      <c r="Q27" s="74">
        <f t="shared" si="9"/>
        <v>99.974652314196717</v>
      </c>
      <c r="R27" s="95">
        <v>0</v>
      </c>
      <c r="S27" s="95">
        <v>0</v>
      </c>
      <c r="T27" s="95">
        <v>0</v>
      </c>
      <c r="U27" s="74"/>
      <c r="V27" s="95">
        <v>0</v>
      </c>
      <c r="W27" s="95">
        <v>0</v>
      </c>
      <c r="X27" s="95">
        <v>0</v>
      </c>
      <c r="Y27" s="74"/>
      <c r="Z27" s="95">
        <v>0</v>
      </c>
      <c r="AA27" s="95">
        <v>0</v>
      </c>
      <c r="AB27" s="95">
        <v>0</v>
      </c>
      <c r="AC27" s="74"/>
      <c r="AD27" s="95">
        <v>400</v>
      </c>
      <c r="AE27" s="95">
        <v>400</v>
      </c>
      <c r="AF27" s="74">
        <f t="shared" ref="AF27" si="20">AE27/AD27%</f>
        <v>100</v>
      </c>
    </row>
    <row r="28" spans="1:32" ht="15" customHeight="1" x14ac:dyDescent="0.25">
      <c r="A28" s="72" t="s">
        <v>238</v>
      </c>
      <c r="B28" s="131"/>
      <c r="C28" s="74">
        <f t="shared" si="8"/>
        <v>17345.3</v>
      </c>
      <c r="D28" s="74">
        <f t="shared" si="8"/>
        <v>17319.012070000001</v>
      </c>
      <c r="E28" s="74">
        <f t="shared" si="12"/>
        <v>99.848443497662188</v>
      </c>
      <c r="F28" s="95">
        <v>0</v>
      </c>
      <c r="G28" s="95">
        <v>1649.5</v>
      </c>
      <c r="H28" s="95">
        <v>1649.5</v>
      </c>
      <c r="I28" s="74">
        <f t="shared" si="19"/>
        <v>100</v>
      </c>
      <c r="J28" s="95">
        <v>0</v>
      </c>
      <c r="K28" s="95">
        <v>0</v>
      </c>
      <c r="L28" s="95">
        <v>0</v>
      </c>
      <c r="M28" s="74"/>
      <c r="N28" s="95">
        <v>0</v>
      </c>
      <c r="O28" s="95">
        <v>15695.8</v>
      </c>
      <c r="P28" s="95">
        <v>15669.512070000001</v>
      </c>
      <c r="Q28" s="74">
        <f t="shared" si="9"/>
        <v>99.832516150817426</v>
      </c>
      <c r="R28" s="95">
        <v>0</v>
      </c>
      <c r="S28" s="95">
        <v>0</v>
      </c>
      <c r="T28" s="95">
        <v>0</v>
      </c>
      <c r="U28" s="74"/>
      <c r="V28" s="95">
        <v>0</v>
      </c>
      <c r="W28" s="95">
        <v>0</v>
      </c>
      <c r="X28" s="95">
        <v>0</v>
      </c>
      <c r="Y28" s="74"/>
      <c r="Z28" s="95">
        <v>0</v>
      </c>
      <c r="AA28" s="95">
        <v>0</v>
      </c>
      <c r="AB28" s="95">
        <v>0</v>
      </c>
      <c r="AC28" s="74"/>
      <c r="AD28" s="95">
        <v>0</v>
      </c>
      <c r="AE28" s="95">
        <v>0</v>
      </c>
      <c r="AF28" s="74"/>
    </row>
    <row r="29" spans="1:32" x14ac:dyDescent="0.25">
      <c r="A29" s="72" t="s">
        <v>239</v>
      </c>
      <c r="B29" s="131"/>
      <c r="C29" s="74">
        <f t="shared" si="8"/>
        <v>11025.699999999999</v>
      </c>
      <c r="D29" s="74">
        <f t="shared" si="8"/>
        <v>11025.699999999999</v>
      </c>
      <c r="E29" s="74">
        <f t="shared" si="12"/>
        <v>100</v>
      </c>
      <c r="F29" s="95">
        <v>0</v>
      </c>
      <c r="G29" s="95">
        <v>1096.3</v>
      </c>
      <c r="H29" s="95">
        <v>1096.3</v>
      </c>
      <c r="I29" s="74">
        <f t="shared" si="19"/>
        <v>100</v>
      </c>
      <c r="J29" s="95">
        <v>0</v>
      </c>
      <c r="K29" s="95">
        <v>0</v>
      </c>
      <c r="L29" s="95">
        <v>0</v>
      </c>
      <c r="M29" s="74"/>
      <c r="N29" s="95">
        <v>0</v>
      </c>
      <c r="O29" s="95">
        <v>9329.4</v>
      </c>
      <c r="P29" s="95">
        <v>9329.4</v>
      </c>
      <c r="Q29" s="74">
        <f t="shared" si="9"/>
        <v>100</v>
      </c>
      <c r="R29" s="95">
        <v>0</v>
      </c>
      <c r="S29" s="95">
        <v>0</v>
      </c>
      <c r="T29" s="95">
        <v>0</v>
      </c>
      <c r="U29" s="74"/>
      <c r="V29" s="95">
        <v>0</v>
      </c>
      <c r="W29" s="95">
        <v>0</v>
      </c>
      <c r="X29" s="95">
        <v>0</v>
      </c>
      <c r="Y29" s="74"/>
      <c r="Z29" s="95">
        <v>0</v>
      </c>
      <c r="AA29" s="95">
        <v>0</v>
      </c>
      <c r="AB29" s="95">
        <v>0</v>
      </c>
      <c r="AC29" s="74"/>
      <c r="AD29" s="95">
        <v>600</v>
      </c>
      <c r="AE29" s="95">
        <v>600</v>
      </c>
      <c r="AF29" s="74">
        <f t="shared" ref="AF29:AF31" si="21">AE29/AD29%</f>
        <v>100</v>
      </c>
    </row>
    <row r="30" spans="1:32" x14ac:dyDescent="0.25">
      <c r="A30" s="72" t="s">
        <v>240</v>
      </c>
      <c r="B30" s="131"/>
      <c r="C30" s="74">
        <f t="shared" si="8"/>
        <v>37178.013999999996</v>
      </c>
      <c r="D30" s="74">
        <f t="shared" si="8"/>
        <v>37178.013999999996</v>
      </c>
      <c r="E30" s="74">
        <f t="shared" si="12"/>
        <v>100</v>
      </c>
      <c r="F30" s="95">
        <v>0</v>
      </c>
      <c r="G30" s="95">
        <v>2556.8139999999999</v>
      </c>
      <c r="H30" s="95">
        <v>2556.8139999999999</v>
      </c>
      <c r="I30" s="74">
        <f t="shared" si="19"/>
        <v>100</v>
      </c>
      <c r="J30" s="95">
        <v>0</v>
      </c>
      <c r="K30" s="95">
        <v>0</v>
      </c>
      <c r="L30" s="95">
        <v>0</v>
      </c>
      <c r="M30" s="74"/>
      <c r="N30" s="95">
        <v>0</v>
      </c>
      <c r="O30" s="95">
        <v>34321.199999999997</v>
      </c>
      <c r="P30" s="95">
        <v>34321.199999999997</v>
      </c>
      <c r="Q30" s="74">
        <f t="shared" si="9"/>
        <v>100</v>
      </c>
      <c r="R30" s="95">
        <v>0</v>
      </c>
      <c r="S30" s="95">
        <v>0</v>
      </c>
      <c r="T30" s="95">
        <v>0</v>
      </c>
      <c r="U30" s="74"/>
      <c r="V30" s="95">
        <v>0</v>
      </c>
      <c r="W30" s="95">
        <v>0</v>
      </c>
      <c r="X30" s="95">
        <v>0</v>
      </c>
      <c r="Y30" s="74"/>
      <c r="Z30" s="95">
        <v>0</v>
      </c>
      <c r="AA30" s="95">
        <v>0</v>
      </c>
      <c r="AB30" s="95">
        <v>0</v>
      </c>
      <c r="AC30" s="74"/>
      <c r="AD30" s="95">
        <v>300</v>
      </c>
      <c r="AE30" s="95">
        <v>300</v>
      </c>
      <c r="AF30" s="74">
        <f t="shared" si="21"/>
        <v>100</v>
      </c>
    </row>
    <row r="31" spans="1:32" x14ac:dyDescent="0.25">
      <c r="A31" s="72" t="s">
        <v>241</v>
      </c>
      <c r="B31" s="131"/>
      <c r="C31" s="74">
        <f t="shared" si="8"/>
        <v>3408.1</v>
      </c>
      <c r="D31" s="74">
        <f t="shared" si="8"/>
        <v>3408.1</v>
      </c>
      <c r="E31" s="74">
        <f t="shared" si="12"/>
        <v>100.00000000000001</v>
      </c>
      <c r="F31" s="95">
        <v>0</v>
      </c>
      <c r="G31" s="95">
        <v>0</v>
      </c>
      <c r="H31" s="95">
        <v>0</v>
      </c>
      <c r="I31" s="74"/>
      <c r="J31" s="95">
        <v>0</v>
      </c>
      <c r="K31" s="95">
        <v>0</v>
      </c>
      <c r="L31" s="95">
        <v>0</v>
      </c>
      <c r="M31" s="74"/>
      <c r="N31" s="95">
        <v>0</v>
      </c>
      <c r="O31" s="95">
        <v>2708.1</v>
      </c>
      <c r="P31" s="95">
        <v>2708.1</v>
      </c>
      <c r="Q31" s="74">
        <f t="shared" si="9"/>
        <v>100</v>
      </c>
      <c r="R31" s="95">
        <v>0</v>
      </c>
      <c r="S31" s="95">
        <v>0</v>
      </c>
      <c r="T31" s="95">
        <v>0</v>
      </c>
      <c r="U31" s="74"/>
      <c r="V31" s="95">
        <v>0</v>
      </c>
      <c r="W31" s="95">
        <v>0</v>
      </c>
      <c r="X31" s="95">
        <v>0</v>
      </c>
      <c r="Y31" s="74"/>
      <c r="Z31" s="95">
        <v>0</v>
      </c>
      <c r="AA31" s="95">
        <v>0</v>
      </c>
      <c r="AB31" s="95">
        <v>0</v>
      </c>
      <c r="AC31" s="74"/>
      <c r="AD31" s="95">
        <v>700</v>
      </c>
      <c r="AE31" s="95">
        <v>700</v>
      </c>
      <c r="AF31" s="74">
        <f t="shared" si="21"/>
        <v>100</v>
      </c>
    </row>
    <row r="32" spans="1:32" x14ac:dyDescent="0.25">
      <c r="A32" s="72" t="s">
        <v>242</v>
      </c>
      <c r="B32" s="131"/>
      <c r="C32" s="74">
        <f t="shared" si="8"/>
        <v>26572.829999999998</v>
      </c>
      <c r="D32" s="74">
        <f t="shared" si="8"/>
        <v>22824.72408</v>
      </c>
      <c r="E32" s="74">
        <f t="shared" si="12"/>
        <v>85.894968958895234</v>
      </c>
      <c r="F32" s="95">
        <v>0</v>
      </c>
      <c r="G32" s="95">
        <v>6659.23</v>
      </c>
      <c r="H32" s="95">
        <v>2911.125</v>
      </c>
      <c r="I32" s="74">
        <f>H32/G32%</f>
        <v>43.715639796192654</v>
      </c>
      <c r="J32" s="95">
        <v>0</v>
      </c>
      <c r="K32" s="95">
        <v>0</v>
      </c>
      <c r="L32" s="95">
        <v>0</v>
      </c>
      <c r="M32" s="74"/>
      <c r="N32" s="95">
        <v>0</v>
      </c>
      <c r="O32" s="95">
        <v>19913.599999999999</v>
      </c>
      <c r="P32" s="95">
        <v>19913.59908</v>
      </c>
      <c r="Q32" s="74">
        <f t="shared" si="9"/>
        <v>99.999995380041781</v>
      </c>
      <c r="R32" s="95">
        <v>0</v>
      </c>
      <c r="S32" s="95">
        <v>0</v>
      </c>
      <c r="T32" s="95">
        <v>0</v>
      </c>
      <c r="U32" s="74"/>
      <c r="V32" s="95">
        <v>0</v>
      </c>
      <c r="W32" s="95">
        <v>0</v>
      </c>
      <c r="X32" s="95">
        <v>0</v>
      </c>
      <c r="Y32" s="74"/>
      <c r="Z32" s="95">
        <v>0</v>
      </c>
      <c r="AA32" s="95">
        <v>0</v>
      </c>
      <c r="AB32" s="95">
        <v>0</v>
      </c>
      <c r="AC32" s="74"/>
      <c r="AD32" s="95">
        <v>0</v>
      </c>
      <c r="AE32" s="95">
        <v>0</v>
      </c>
      <c r="AF32" s="74"/>
    </row>
    <row r="33" spans="1:32" x14ac:dyDescent="0.25">
      <c r="A33" s="72" t="s">
        <v>243</v>
      </c>
      <c r="B33" s="131"/>
      <c r="C33" s="74">
        <f t="shared" si="8"/>
        <v>10519.4</v>
      </c>
      <c r="D33" s="74">
        <f t="shared" si="8"/>
        <v>10519.4</v>
      </c>
      <c r="E33" s="74">
        <f t="shared" si="12"/>
        <v>100</v>
      </c>
      <c r="F33" s="95">
        <v>0</v>
      </c>
      <c r="G33" s="95">
        <v>0</v>
      </c>
      <c r="H33" s="95">
        <v>0</v>
      </c>
      <c r="I33" s="74"/>
      <c r="J33" s="95">
        <v>0</v>
      </c>
      <c r="K33" s="95">
        <v>0</v>
      </c>
      <c r="L33" s="95">
        <v>0</v>
      </c>
      <c r="M33" s="74"/>
      <c r="N33" s="95">
        <v>0</v>
      </c>
      <c r="O33" s="95">
        <v>10119.4</v>
      </c>
      <c r="P33" s="95">
        <v>10119.4</v>
      </c>
      <c r="Q33" s="74">
        <f t="shared" si="9"/>
        <v>100</v>
      </c>
      <c r="R33" s="95">
        <v>0</v>
      </c>
      <c r="S33" s="95">
        <v>0</v>
      </c>
      <c r="T33" s="95">
        <v>0</v>
      </c>
      <c r="U33" s="74"/>
      <c r="V33" s="95">
        <v>0</v>
      </c>
      <c r="W33" s="95">
        <v>0</v>
      </c>
      <c r="X33" s="95">
        <v>0</v>
      </c>
      <c r="Y33" s="74"/>
      <c r="Z33" s="95">
        <v>0</v>
      </c>
      <c r="AA33" s="95">
        <v>0</v>
      </c>
      <c r="AB33" s="95">
        <v>0</v>
      </c>
      <c r="AC33" s="74"/>
      <c r="AD33" s="95">
        <v>400</v>
      </c>
      <c r="AE33" s="95">
        <v>400</v>
      </c>
      <c r="AF33" s="74">
        <f t="shared" ref="AF33:AF35" si="22">AE33/AD33%</f>
        <v>100</v>
      </c>
    </row>
    <row r="34" spans="1:32" x14ac:dyDescent="0.25">
      <c r="A34" s="72" t="s">
        <v>244</v>
      </c>
      <c r="B34" s="131"/>
      <c r="C34" s="74">
        <f t="shared" si="8"/>
        <v>20690.415589999997</v>
      </c>
      <c r="D34" s="74">
        <f t="shared" si="8"/>
        <v>20690.415589999997</v>
      </c>
      <c r="E34" s="74">
        <f t="shared" si="12"/>
        <v>100</v>
      </c>
      <c r="F34" s="95">
        <v>0</v>
      </c>
      <c r="G34" s="95">
        <v>2700.4880899999998</v>
      </c>
      <c r="H34" s="95">
        <v>2700.4880899999998</v>
      </c>
      <c r="I34" s="74">
        <f t="shared" ref="I34:I36" si="23">H34/G34%</f>
        <v>100</v>
      </c>
      <c r="J34" s="95">
        <v>0</v>
      </c>
      <c r="K34" s="95">
        <v>0</v>
      </c>
      <c r="L34" s="95">
        <v>0</v>
      </c>
      <c r="M34" s="74"/>
      <c r="N34" s="95">
        <v>0</v>
      </c>
      <c r="O34" s="95">
        <v>17108.116699999999</v>
      </c>
      <c r="P34" s="95">
        <v>17108.116699999999</v>
      </c>
      <c r="Q34" s="74">
        <f t="shared" si="9"/>
        <v>100</v>
      </c>
      <c r="R34" s="95">
        <v>0</v>
      </c>
      <c r="S34" s="95">
        <v>0</v>
      </c>
      <c r="T34" s="95">
        <v>0</v>
      </c>
      <c r="U34" s="74"/>
      <c r="V34" s="95">
        <v>0</v>
      </c>
      <c r="W34" s="95">
        <v>0</v>
      </c>
      <c r="X34" s="95">
        <v>0</v>
      </c>
      <c r="Y34" s="74"/>
      <c r="Z34" s="95">
        <v>0</v>
      </c>
      <c r="AA34" s="95">
        <v>0</v>
      </c>
      <c r="AB34" s="95">
        <v>0</v>
      </c>
      <c r="AC34" s="74"/>
      <c r="AD34" s="95">
        <v>881.81080000000009</v>
      </c>
      <c r="AE34" s="95">
        <v>881.81080000000009</v>
      </c>
      <c r="AF34" s="74">
        <f t="shared" si="22"/>
        <v>100</v>
      </c>
    </row>
    <row r="35" spans="1:32" x14ac:dyDescent="0.25">
      <c r="A35" s="72" t="s">
        <v>245</v>
      </c>
      <c r="B35" s="131"/>
      <c r="C35" s="74">
        <f t="shared" si="8"/>
        <v>3103.5165799999995</v>
      </c>
      <c r="D35" s="74">
        <f t="shared" si="8"/>
        <v>3103.5165799999995</v>
      </c>
      <c r="E35" s="74">
        <f t="shared" si="12"/>
        <v>100</v>
      </c>
      <c r="F35" s="95">
        <v>0</v>
      </c>
      <c r="G35" s="95">
        <v>586.81657999999993</v>
      </c>
      <c r="H35" s="95">
        <v>586.81657999999993</v>
      </c>
      <c r="I35" s="74">
        <f t="shared" si="23"/>
        <v>100</v>
      </c>
      <c r="J35" s="95">
        <v>0</v>
      </c>
      <c r="K35" s="95">
        <v>0</v>
      </c>
      <c r="L35" s="95">
        <v>0</v>
      </c>
      <c r="M35" s="74"/>
      <c r="N35" s="95">
        <v>0</v>
      </c>
      <c r="O35" s="95">
        <v>2216.6999999999998</v>
      </c>
      <c r="P35" s="95">
        <v>2216.6999999999998</v>
      </c>
      <c r="Q35" s="74">
        <f t="shared" si="9"/>
        <v>100</v>
      </c>
      <c r="R35" s="95">
        <v>0</v>
      </c>
      <c r="S35" s="95">
        <v>0</v>
      </c>
      <c r="T35" s="95">
        <v>0</v>
      </c>
      <c r="U35" s="74"/>
      <c r="V35" s="95">
        <v>0</v>
      </c>
      <c r="W35" s="95">
        <v>0</v>
      </c>
      <c r="X35" s="95">
        <v>0</v>
      </c>
      <c r="Y35" s="74"/>
      <c r="Z35" s="95">
        <v>0</v>
      </c>
      <c r="AA35" s="95">
        <v>0</v>
      </c>
      <c r="AB35" s="95">
        <v>0</v>
      </c>
      <c r="AC35" s="74"/>
      <c r="AD35" s="95">
        <v>300</v>
      </c>
      <c r="AE35" s="95">
        <v>300</v>
      </c>
      <c r="AF35" s="74">
        <f t="shared" si="22"/>
        <v>100</v>
      </c>
    </row>
    <row r="36" spans="1:32" x14ac:dyDescent="0.25">
      <c r="A36" s="72" t="s">
        <v>246</v>
      </c>
      <c r="B36" s="131"/>
      <c r="C36" s="74">
        <f t="shared" si="8"/>
        <v>1384.9949999999999</v>
      </c>
      <c r="D36" s="74">
        <f t="shared" si="8"/>
        <v>1340.0606</v>
      </c>
      <c r="E36" s="74">
        <f t="shared" si="12"/>
        <v>96.755627276632765</v>
      </c>
      <c r="F36" s="95">
        <v>0</v>
      </c>
      <c r="G36" s="95">
        <v>259.495</v>
      </c>
      <c r="H36" s="95">
        <v>214.56059999999999</v>
      </c>
      <c r="I36" s="74">
        <f t="shared" si="23"/>
        <v>82.683905277558338</v>
      </c>
      <c r="J36" s="95">
        <v>0</v>
      </c>
      <c r="K36" s="95">
        <v>0</v>
      </c>
      <c r="L36" s="95">
        <v>0</v>
      </c>
      <c r="M36" s="74"/>
      <c r="N36" s="95">
        <v>0</v>
      </c>
      <c r="O36" s="95">
        <v>1125.5</v>
      </c>
      <c r="P36" s="95">
        <v>1125.5</v>
      </c>
      <c r="Q36" s="74">
        <f t="shared" si="9"/>
        <v>100</v>
      </c>
      <c r="R36" s="95">
        <v>0</v>
      </c>
      <c r="S36" s="95">
        <v>0</v>
      </c>
      <c r="T36" s="95">
        <v>0</v>
      </c>
      <c r="U36" s="74"/>
      <c r="V36" s="95">
        <v>0</v>
      </c>
      <c r="W36" s="95">
        <v>0</v>
      </c>
      <c r="X36" s="95">
        <v>0</v>
      </c>
      <c r="Y36" s="74"/>
      <c r="Z36" s="95">
        <v>0</v>
      </c>
      <c r="AA36" s="95">
        <v>0</v>
      </c>
      <c r="AB36" s="95">
        <v>0</v>
      </c>
      <c r="AC36" s="74"/>
      <c r="AD36" s="95">
        <v>0</v>
      </c>
      <c r="AE36" s="95">
        <v>0</v>
      </c>
      <c r="AF36" s="74"/>
    </row>
    <row r="37" spans="1:32" x14ac:dyDescent="0.25">
      <c r="A37" s="72" t="s">
        <v>247</v>
      </c>
      <c r="B37" s="131"/>
      <c r="C37" s="74">
        <f t="shared" si="8"/>
        <v>2517.3000000000002</v>
      </c>
      <c r="D37" s="74">
        <f t="shared" si="8"/>
        <v>2517.3000000000002</v>
      </c>
      <c r="E37" s="74">
        <f t="shared" si="12"/>
        <v>100</v>
      </c>
      <c r="F37" s="95">
        <v>0</v>
      </c>
      <c r="G37" s="95">
        <v>0</v>
      </c>
      <c r="H37" s="95">
        <v>0</v>
      </c>
      <c r="I37" s="74"/>
      <c r="J37" s="95">
        <v>0</v>
      </c>
      <c r="K37" s="95">
        <v>0</v>
      </c>
      <c r="L37" s="95">
        <v>0</v>
      </c>
      <c r="M37" s="74"/>
      <c r="N37" s="95">
        <v>0</v>
      </c>
      <c r="O37" s="95">
        <v>2517.3000000000002</v>
      </c>
      <c r="P37" s="95">
        <v>2517.3000000000002</v>
      </c>
      <c r="Q37" s="74">
        <f t="shared" si="9"/>
        <v>100</v>
      </c>
      <c r="R37" s="95">
        <v>0</v>
      </c>
      <c r="S37" s="95">
        <v>0</v>
      </c>
      <c r="T37" s="95">
        <v>0</v>
      </c>
      <c r="U37" s="74"/>
      <c r="V37" s="95">
        <v>0</v>
      </c>
      <c r="W37" s="95">
        <v>0</v>
      </c>
      <c r="X37" s="95">
        <v>0</v>
      </c>
      <c r="Y37" s="74"/>
      <c r="Z37" s="95">
        <v>0</v>
      </c>
      <c r="AA37" s="95">
        <v>0</v>
      </c>
      <c r="AB37" s="95">
        <v>0</v>
      </c>
      <c r="AC37" s="74"/>
      <c r="AD37" s="95">
        <v>0</v>
      </c>
      <c r="AE37" s="95">
        <v>0</v>
      </c>
      <c r="AF37" s="74"/>
    </row>
    <row r="38" spans="1:32" x14ac:dyDescent="0.25">
      <c r="A38" s="72" t="s">
        <v>248</v>
      </c>
      <c r="B38" s="131"/>
      <c r="C38" s="74">
        <f t="shared" si="8"/>
        <v>13520.89969</v>
      </c>
      <c r="D38" s="74">
        <f t="shared" si="8"/>
        <v>5063.7363099999993</v>
      </c>
      <c r="E38" s="74">
        <f t="shared" si="12"/>
        <v>37.451178738831395</v>
      </c>
      <c r="F38" s="95">
        <v>0</v>
      </c>
      <c r="G38" s="95">
        <v>13520.89969</v>
      </c>
      <c r="H38" s="95">
        <v>5063.7363099999993</v>
      </c>
      <c r="I38" s="74">
        <f t="shared" ref="I38:I40" si="24">H38/G38%</f>
        <v>37.451178738831395</v>
      </c>
      <c r="J38" s="95">
        <v>0</v>
      </c>
      <c r="K38" s="95">
        <v>0</v>
      </c>
      <c r="L38" s="95">
        <v>0</v>
      </c>
      <c r="M38" s="74"/>
      <c r="N38" s="95">
        <v>0</v>
      </c>
      <c r="O38" s="95">
        <v>0</v>
      </c>
      <c r="P38" s="95">
        <v>0</v>
      </c>
      <c r="Q38" s="74"/>
      <c r="R38" s="95">
        <v>0</v>
      </c>
      <c r="S38" s="95">
        <v>0</v>
      </c>
      <c r="T38" s="95">
        <v>0</v>
      </c>
      <c r="U38" s="74"/>
      <c r="V38" s="95">
        <v>0</v>
      </c>
      <c r="W38" s="95">
        <v>0</v>
      </c>
      <c r="X38" s="95">
        <v>0</v>
      </c>
      <c r="Y38" s="74"/>
      <c r="Z38" s="95">
        <v>0</v>
      </c>
      <c r="AA38" s="95">
        <v>0</v>
      </c>
      <c r="AB38" s="95">
        <v>0</v>
      </c>
      <c r="AC38" s="74"/>
      <c r="AD38" s="95">
        <v>0</v>
      </c>
      <c r="AE38" s="95">
        <v>0</v>
      </c>
      <c r="AF38" s="74"/>
    </row>
    <row r="39" spans="1:32" x14ac:dyDescent="0.25">
      <c r="A39" s="72" t="s">
        <v>249</v>
      </c>
      <c r="B39" s="131"/>
      <c r="C39" s="74">
        <f t="shared" si="8"/>
        <v>27991.926820000001</v>
      </c>
      <c r="D39" s="74">
        <f t="shared" si="8"/>
        <v>27888.608209999999</v>
      </c>
      <c r="E39" s="74">
        <f t="shared" si="12"/>
        <v>99.630898542053259</v>
      </c>
      <c r="F39" s="95">
        <v>0</v>
      </c>
      <c r="G39" s="95">
        <v>7791.9268200000006</v>
      </c>
      <c r="H39" s="95">
        <v>7688.7042099999999</v>
      </c>
      <c r="I39" s="74">
        <f t="shared" si="24"/>
        <v>98.675262070800599</v>
      </c>
      <c r="J39" s="95">
        <v>0</v>
      </c>
      <c r="K39" s="95">
        <v>0</v>
      </c>
      <c r="L39" s="95">
        <v>0</v>
      </c>
      <c r="M39" s="74"/>
      <c r="N39" s="95">
        <v>0</v>
      </c>
      <c r="O39" s="95">
        <v>20000</v>
      </c>
      <c r="P39" s="95">
        <v>19999.903999999999</v>
      </c>
      <c r="Q39" s="74">
        <f t="shared" ref="Q39:Q40" si="25">P39/O39%</f>
        <v>99.99951999999999</v>
      </c>
      <c r="R39" s="95">
        <v>0</v>
      </c>
      <c r="S39" s="95">
        <v>0</v>
      </c>
      <c r="T39" s="95">
        <v>0</v>
      </c>
      <c r="U39" s="74"/>
      <c r="V39" s="95">
        <v>0</v>
      </c>
      <c r="W39" s="95">
        <v>0</v>
      </c>
      <c r="X39" s="95">
        <v>0</v>
      </c>
      <c r="Y39" s="74"/>
      <c r="Z39" s="95">
        <v>0</v>
      </c>
      <c r="AA39" s="95">
        <v>0</v>
      </c>
      <c r="AB39" s="95">
        <v>0</v>
      </c>
      <c r="AC39" s="74"/>
      <c r="AD39" s="95">
        <v>200</v>
      </c>
      <c r="AE39" s="95">
        <v>200</v>
      </c>
      <c r="AF39" s="74">
        <f t="shared" ref="AF39:AF40" si="26">AE39/AD39%</f>
        <v>100</v>
      </c>
    </row>
    <row r="40" spans="1:32" x14ac:dyDescent="0.25">
      <c r="A40" s="72" t="s">
        <v>250</v>
      </c>
      <c r="B40" s="131"/>
      <c r="C40" s="74">
        <f t="shared" si="8"/>
        <v>17319.25863</v>
      </c>
      <c r="D40" s="74">
        <f t="shared" si="8"/>
        <v>17226.158629999998</v>
      </c>
      <c r="E40" s="74">
        <f t="shared" si="12"/>
        <v>99.462448122122623</v>
      </c>
      <c r="F40" s="95">
        <v>0</v>
      </c>
      <c r="G40" s="95">
        <v>232.84899999999999</v>
      </c>
      <c r="H40" s="95">
        <v>139.749</v>
      </c>
      <c r="I40" s="74">
        <f t="shared" si="24"/>
        <v>60.017006729683182</v>
      </c>
      <c r="J40" s="95">
        <v>0</v>
      </c>
      <c r="K40" s="95">
        <v>0</v>
      </c>
      <c r="L40" s="95">
        <v>0</v>
      </c>
      <c r="M40" s="74"/>
      <c r="N40" s="95">
        <v>0</v>
      </c>
      <c r="O40" s="95">
        <v>12028.1</v>
      </c>
      <c r="P40" s="95">
        <v>12028.1</v>
      </c>
      <c r="Q40" s="74">
        <f t="shared" si="25"/>
        <v>100</v>
      </c>
      <c r="R40" s="95">
        <v>0</v>
      </c>
      <c r="S40" s="95">
        <v>0</v>
      </c>
      <c r="T40" s="95">
        <v>0</v>
      </c>
      <c r="U40" s="74"/>
      <c r="V40" s="95">
        <v>0</v>
      </c>
      <c r="W40" s="95">
        <v>0</v>
      </c>
      <c r="X40" s="95">
        <v>0</v>
      </c>
      <c r="Y40" s="74"/>
      <c r="Z40" s="95">
        <v>0</v>
      </c>
      <c r="AA40" s="95">
        <v>0</v>
      </c>
      <c r="AB40" s="95">
        <v>0</v>
      </c>
      <c r="AC40" s="74"/>
      <c r="AD40" s="95">
        <v>5058.3096299999997</v>
      </c>
      <c r="AE40" s="95">
        <v>5058.3096299999997</v>
      </c>
      <c r="AF40" s="74">
        <f t="shared" si="26"/>
        <v>100</v>
      </c>
    </row>
    <row r="41" spans="1:32" x14ac:dyDescent="0.25">
      <c r="A41" s="72" t="s">
        <v>251</v>
      </c>
      <c r="B41" s="131"/>
      <c r="C41" s="74">
        <f t="shared" si="8"/>
        <v>0</v>
      </c>
      <c r="D41" s="74">
        <f t="shared" si="8"/>
        <v>0</v>
      </c>
      <c r="E41" s="131"/>
      <c r="F41" s="95">
        <v>0</v>
      </c>
      <c r="G41" s="95">
        <v>0</v>
      </c>
      <c r="H41" s="95">
        <v>0</v>
      </c>
      <c r="I41" s="74"/>
      <c r="J41" s="95">
        <v>0</v>
      </c>
      <c r="K41" s="95">
        <v>0</v>
      </c>
      <c r="L41" s="95">
        <v>0</v>
      </c>
      <c r="M41" s="74"/>
      <c r="N41" s="95">
        <v>0</v>
      </c>
      <c r="O41" s="95">
        <v>0</v>
      </c>
      <c r="P41" s="95">
        <v>0</v>
      </c>
      <c r="Q41" s="74"/>
      <c r="R41" s="95">
        <v>0</v>
      </c>
      <c r="S41" s="95">
        <v>0</v>
      </c>
      <c r="T41" s="95">
        <v>0</v>
      </c>
      <c r="U41" s="74"/>
      <c r="V41" s="95">
        <v>0</v>
      </c>
      <c r="W41" s="95">
        <v>0</v>
      </c>
      <c r="X41" s="95">
        <v>0</v>
      </c>
      <c r="Y41" s="74"/>
      <c r="Z41" s="95">
        <v>0</v>
      </c>
      <c r="AA41" s="95">
        <v>0</v>
      </c>
      <c r="AB41" s="95">
        <v>0</v>
      </c>
      <c r="AC41" s="74"/>
      <c r="AD41" s="95">
        <v>0</v>
      </c>
      <c r="AE41" s="95">
        <v>0</v>
      </c>
      <c r="AF41" s="74"/>
    </row>
    <row r="42" spans="1:32" x14ac:dyDescent="0.25">
      <c r="A42" s="72" t="s">
        <v>253</v>
      </c>
      <c r="B42" s="131"/>
      <c r="C42" s="74">
        <f t="shared" si="8"/>
        <v>2010.241</v>
      </c>
      <c r="D42" s="74">
        <f t="shared" si="8"/>
        <v>2010.241</v>
      </c>
      <c r="E42" s="74">
        <f t="shared" ref="E42:E45" si="27">D42/C42%</f>
        <v>100</v>
      </c>
      <c r="F42" s="95">
        <v>0</v>
      </c>
      <c r="G42" s="95">
        <v>1351.6410000000001</v>
      </c>
      <c r="H42" s="95">
        <v>1351.6410000000001</v>
      </c>
      <c r="I42" s="74">
        <f>H42/G42%</f>
        <v>100</v>
      </c>
      <c r="J42" s="95">
        <v>0</v>
      </c>
      <c r="K42" s="95">
        <v>0</v>
      </c>
      <c r="L42" s="95">
        <v>0</v>
      </c>
      <c r="M42" s="74"/>
      <c r="N42" s="95">
        <v>0</v>
      </c>
      <c r="O42" s="95">
        <v>658.6</v>
      </c>
      <c r="P42" s="95">
        <v>658.6</v>
      </c>
      <c r="Q42" s="74">
        <f t="shared" ref="Q42:Q45" si="28">P42/O42%</f>
        <v>100</v>
      </c>
      <c r="R42" s="95">
        <v>0</v>
      </c>
      <c r="S42" s="95">
        <v>0</v>
      </c>
      <c r="T42" s="95">
        <v>0</v>
      </c>
      <c r="U42" s="74"/>
      <c r="V42" s="95">
        <v>0</v>
      </c>
      <c r="W42" s="95">
        <v>0</v>
      </c>
      <c r="X42" s="95">
        <v>0</v>
      </c>
      <c r="Y42" s="74"/>
      <c r="Z42" s="95">
        <v>0</v>
      </c>
      <c r="AA42" s="95">
        <v>0</v>
      </c>
      <c r="AB42" s="95">
        <v>0</v>
      </c>
      <c r="AC42" s="74"/>
      <c r="AD42" s="95">
        <v>0</v>
      </c>
      <c r="AE42" s="95">
        <v>0</v>
      </c>
      <c r="AF42" s="74"/>
    </row>
    <row r="43" spans="1:32" x14ac:dyDescent="0.25">
      <c r="A43" s="72" t="s">
        <v>254</v>
      </c>
      <c r="B43" s="131"/>
      <c r="C43" s="74">
        <f t="shared" si="8"/>
        <v>17410.7</v>
      </c>
      <c r="D43" s="74">
        <f t="shared" si="8"/>
        <v>17410.7</v>
      </c>
      <c r="E43" s="74">
        <f t="shared" si="27"/>
        <v>100</v>
      </c>
      <c r="F43" s="95">
        <v>0</v>
      </c>
      <c r="G43" s="95">
        <v>0</v>
      </c>
      <c r="H43" s="95">
        <v>0</v>
      </c>
      <c r="I43" s="74"/>
      <c r="J43" s="95">
        <v>0</v>
      </c>
      <c r="K43" s="95">
        <v>0</v>
      </c>
      <c r="L43" s="95">
        <v>0</v>
      </c>
      <c r="M43" s="74"/>
      <c r="N43" s="95">
        <v>0</v>
      </c>
      <c r="O43" s="95">
        <v>17110.7</v>
      </c>
      <c r="P43" s="95">
        <v>17110.7</v>
      </c>
      <c r="Q43" s="74">
        <f t="shared" si="28"/>
        <v>100</v>
      </c>
      <c r="R43" s="95">
        <v>0</v>
      </c>
      <c r="S43" s="95">
        <v>0</v>
      </c>
      <c r="T43" s="95">
        <v>0</v>
      </c>
      <c r="U43" s="74"/>
      <c r="V43" s="95">
        <v>0</v>
      </c>
      <c r="W43" s="95">
        <v>0</v>
      </c>
      <c r="X43" s="95">
        <v>0</v>
      </c>
      <c r="Y43" s="74"/>
      <c r="Z43" s="95">
        <v>0</v>
      </c>
      <c r="AA43" s="95">
        <v>0</v>
      </c>
      <c r="AB43" s="95">
        <v>0</v>
      </c>
      <c r="AC43" s="74"/>
      <c r="AD43" s="95">
        <v>300</v>
      </c>
      <c r="AE43" s="95">
        <v>300</v>
      </c>
      <c r="AF43" s="74">
        <f t="shared" ref="AF43:AF44" si="29">AE43/AD43%</f>
        <v>100</v>
      </c>
    </row>
    <row r="44" spans="1:32" x14ac:dyDescent="0.25">
      <c r="A44" s="72" t="s">
        <v>255</v>
      </c>
      <c r="B44" s="131"/>
      <c r="C44" s="74">
        <f t="shared" si="8"/>
        <v>34169.307000000001</v>
      </c>
      <c r="D44" s="74">
        <f t="shared" si="8"/>
        <v>32670.204589999998</v>
      </c>
      <c r="E44" s="74">
        <f t="shared" si="27"/>
        <v>95.612722230509377</v>
      </c>
      <c r="F44" s="95">
        <v>0</v>
      </c>
      <c r="G44" s="95">
        <v>1989.6</v>
      </c>
      <c r="H44" s="95">
        <v>490.49759</v>
      </c>
      <c r="I44" s="74">
        <f t="shared" ref="I44:I45" si="30">H44/G44%</f>
        <v>24.653075492561317</v>
      </c>
      <c r="J44" s="95">
        <v>0</v>
      </c>
      <c r="K44" s="95">
        <v>0</v>
      </c>
      <c r="L44" s="95">
        <v>0</v>
      </c>
      <c r="M44" s="74"/>
      <c r="N44" s="95">
        <v>0</v>
      </c>
      <c r="O44" s="95">
        <v>28644.798999999999</v>
      </c>
      <c r="P44" s="95">
        <v>28644.798999999999</v>
      </c>
      <c r="Q44" s="74">
        <f t="shared" si="28"/>
        <v>100</v>
      </c>
      <c r="R44" s="95">
        <v>0</v>
      </c>
      <c r="S44" s="95">
        <v>0</v>
      </c>
      <c r="T44" s="95">
        <v>0</v>
      </c>
      <c r="U44" s="74"/>
      <c r="V44" s="95">
        <v>0</v>
      </c>
      <c r="W44" s="95">
        <v>0</v>
      </c>
      <c r="X44" s="95">
        <v>0</v>
      </c>
      <c r="Y44" s="74"/>
      <c r="Z44" s="95">
        <v>0</v>
      </c>
      <c r="AA44" s="95">
        <v>0</v>
      </c>
      <c r="AB44" s="95">
        <v>0</v>
      </c>
      <c r="AC44" s="74"/>
      <c r="AD44" s="95">
        <v>3534.9079999999999</v>
      </c>
      <c r="AE44" s="95">
        <v>3534.9079999999999</v>
      </c>
      <c r="AF44" s="74">
        <f t="shared" si="29"/>
        <v>100</v>
      </c>
    </row>
    <row r="45" spans="1:32" x14ac:dyDescent="0.25">
      <c r="A45" s="72" t="s">
        <v>256</v>
      </c>
      <c r="B45" s="131"/>
      <c r="C45" s="74">
        <f t="shared" si="8"/>
        <v>3596.3</v>
      </c>
      <c r="D45" s="74">
        <f t="shared" si="8"/>
        <v>3596.3</v>
      </c>
      <c r="E45" s="74">
        <f t="shared" si="27"/>
        <v>100</v>
      </c>
      <c r="F45" s="95">
        <v>0</v>
      </c>
      <c r="G45" s="95">
        <v>1106.3</v>
      </c>
      <c r="H45" s="95">
        <v>1106.3</v>
      </c>
      <c r="I45" s="74">
        <f t="shared" si="30"/>
        <v>100</v>
      </c>
      <c r="J45" s="95">
        <v>0</v>
      </c>
      <c r="K45" s="95">
        <v>0</v>
      </c>
      <c r="L45" s="95">
        <v>0</v>
      </c>
      <c r="M45" s="74"/>
      <c r="N45" s="95">
        <v>0</v>
      </c>
      <c r="O45" s="95">
        <v>1850</v>
      </c>
      <c r="P45" s="95">
        <v>1850</v>
      </c>
      <c r="Q45" s="74">
        <f t="shared" si="28"/>
        <v>100</v>
      </c>
      <c r="R45" s="95">
        <v>0</v>
      </c>
      <c r="S45" s="95">
        <v>0</v>
      </c>
      <c r="T45" s="95">
        <v>0</v>
      </c>
      <c r="U45" s="74"/>
      <c r="V45" s="95">
        <v>0</v>
      </c>
      <c r="W45" s="95">
        <v>0</v>
      </c>
      <c r="X45" s="95">
        <v>0</v>
      </c>
      <c r="Y45" s="74"/>
      <c r="Z45" s="95">
        <v>0</v>
      </c>
      <c r="AA45" s="95">
        <v>640</v>
      </c>
      <c r="AB45" s="95">
        <v>640</v>
      </c>
      <c r="AC45" s="74">
        <f t="shared" ref="AC45" si="31">AB45/AA45%</f>
        <v>100</v>
      </c>
      <c r="AD45" s="95">
        <v>0</v>
      </c>
      <c r="AE45" s="95">
        <v>0</v>
      </c>
      <c r="AF45" s="74"/>
    </row>
    <row r="46" spans="1:32" ht="32.25" customHeight="1" x14ac:dyDescent="0.25">
      <c r="A46" s="143" t="s">
        <v>257</v>
      </c>
      <c r="B46" s="144">
        <f>SUM(B47:B50)</f>
        <v>0</v>
      </c>
      <c r="C46" s="144">
        <f t="shared" ref="C46:D46" si="32">SUM(C47:C50)</f>
        <v>188614</v>
      </c>
      <c r="D46" s="144">
        <f t="shared" si="32"/>
        <v>120602.41557</v>
      </c>
      <c r="E46" s="144">
        <f>D46/C46%</f>
        <v>63.941391185171831</v>
      </c>
      <c r="F46" s="144">
        <f t="shared" ref="F46:H46" si="33">SUM(F47:F50)</f>
        <v>0</v>
      </c>
      <c r="G46" s="144">
        <f t="shared" si="33"/>
        <v>0</v>
      </c>
      <c r="H46" s="144">
        <f t="shared" si="33"/>
        <v>0</v>
      </c>
      <c r="I46" s="144"/>
      <c r="J46" s="144">
        <f t="shared" ref="J46:L46" si="34">SUM(J47:J50)</f>
        <v>0</v>
      </c>
      <c r="K46" s="144">
        <f t="shared" si="34"/>
        <v>100950</v>
      </c>
      <c r="L46" s="144">
        <f t="shared" si="34"/>
        <v>100950</v>
      </c>
      <c r="M46" s="144">
        <f>L46/K46%</f>
        <v>100</v>
      </c>
      <c r="N46" s="144">
        <f t="shared" ref="N46:P46" si="35">SUM(N47:N50)</f>
        <v>0</v>
      </c>
      <c r="O46" s="144">
        <f t="shared" si="35"/>
        <v>664</v>
      </c>
      <c r="P46" s="144">
        <f t="shared" si="35"/>
        <v>664</v>
      </c>
      <c r="Q46" s="144">
        <f>P46/O46%</f>
        <v>100</v>
      </c>
      <c r="R46" s="144">
        <f t="shared" ref="R46:T46" si="36">SUM(R47:R50)</f>
        <v>0</v>
      </c>
      <c r="S46" s="144">
        <f t="shared" si="36"/>
        <v>0</v>
      </c>
      <c r="T46" s="144">
        <f t="shared" si="36"/>
        <v>0</v>
      </c>
      <c r="U46" s="144"/>
      <c r="V46" s="144">
        <f t="shared" ref="V46:X46" si="37">SUM(V47:V50)</f>
        <v>0</v>
      </c>
      <c r="W46" s="144">
        <f t="shared" si="37"/>
        <v>87000</v>
      </c>
      <c r="X46" s="144">
        <f t="shared" si="37"/>
        <v>18988.415570000001</v>
      </c>
      <c r="Y46" s="144">
        <f>X46/W46%</f>
        <v>21.825765022988506</v>
      </c>
      <c r="Z46" s="144">
        <f t="shared" ref="Z46:AB46" si="38">SUM(Z47:Z50)</f>
        <v>0</v>
      </c>
      <c r="AA46" s="144">
        <f t="shared" si="38"/>
        <v>0</v>
      </c>
      <c r="AB46" s="144">
        <f t="shared" si="38"/>
        <v>0</v>
      </c>
      <c r="AC46" s="144"/>
      <c r="AD46" s="144">
        <f t="shared" ref="AD46:AE46" si="39">SUM(AD47:AD50)</f>
        <v>0</v>
      </c>
      <c r="AE46" s="144">
        <f t="shared" si="39"/>
        <v>0</v>
      </c>
      <c r="AF46" s="144"/>
    </row>
    <row r="47" spans="1:32" x14ac:dyDescent="0.25">
      <c r="A47" s="72" t="s">
        <v>258</v>
      </c>
      <c r="B47" s="131"/>
      <c r="C47" s="74">
        <f t="shared" ref="C47:D50" si="40">G47+K47+O47+S47+W47+AA47+AD47</f>
        <v>188614</v>
      </c>
      <c r="D47" s="74">
        <f t="shared" si="40"/>
        <v>120602.41557</v>
      </c>
      <c r="E47" s="74">
        <f>D47/C47%</f>
        <v>63.941391185171831</v>
      </c>
      <c r="F47" s="95">
        <v>0</v>
      </c>
      <c r="G47" s="95">
        <v>0</v>
      </c>
      <c r="H47" s="95">
        <v>0</v>
      </c>
      <c r="I47" s="74"/>
      <c r="J47" s="95">
        <v>0</v>
      </c>
      <c r="K47" s="95">
        <v>100950</v>
      </c>
      <c r="L47" s="95">
        <v>100950</v>
      </c>
      <c r="M47" s="74">
        <f t="shared" ref="M47" si="41">L47/K47%</f>
        <v>100</v>
      </c>
      <c r="N47" s="95">
        <v>0</v>
      </c>
      <c r="O47" s="95">
        <v>664</v>
      </c>
      <c r="P47" s="95">
        <v>664</v>
      </c>
      <c r="Q47" s="74">
        <f t="shared" ref="Q47" si="42">P47/O47%</f>
        <v>100</v>
      </c>
      <c r="R47" s="95">
        <v>0</v>
      </c>
      <c r="S47" s="95">
        <v>0</v>
      </c>
      <c r="T47" s="95">
        <v>0</v>
      </c>
      <c r="U47" s="74"/>
      <c r="V47" s="95">
        <v>0</v>
      </c>
      <c r="W47" s="95">
        <v>87000</v>
      </c>
      <c r="X47" s="95">
        <v>18988.415570000001</v>
      </c>
      <c r="Y47" s="74">
        <f t="shared" ref="Y47" si="43">X47/W47%</f>
        <v>21.825765022988506</v>
      </c>
      <c r="Z47" s="95">
        <v>0</v>
      </c>
      <c r="AA47" s="95">
        <v>0</v>
      </c>
      <c r="AB47" s="95">
        <v>0</v>
      </c>
      <c r="AC47" s="74"/>
      <c r="AD47" s="95">
        <v>0</v>
      </c>
      <c r="AE47" s="95">
        <v>0</v>
      </c>
      <c r="AF47" s="74"/>
    </row>
    <row r="48" spans="1:32" x14ac:dyDescent="0.25">
      <c r="A48" s="72" t="s">
        <v>259</v>
      </c>
      <c r="B48" s="131"/>
      <c r="C48" s="131">
        <f t="shared" si="40"/>
        <v>0</v>
      </c>
      <c r="D48" s="131">
        <f t="shared" si="40"/>
        <v>0</v>
      </c>
      <c r="E48" s="131"/>
      <c r="F48" s="95"/>
      <c r="G48" s="95">
        <v>0</v>
      </c>
      <c r="H48" s="95">
        <v>0</v>
      </c>
      <c r="I48" s="74"/>
      <c r="J48" s="95">
        <v>0</v>
      </c>
      <c r="K48" s="95">
        <v>0</v>
      </c>
      <c r="L48" s="95">
        <v>0</v>
      </c>
      <c r="M48" s="74"/>
      <c r="N48" s="95">
        <v>0</v>
      </c>
      <c r="O48" s="95">
        <v>0</v>
      </c>
      <c r="P48" s="95">
        <v>0</v>
      </c>
      <c r="Q48" s="74"/>
      <c r="R48" s="95">
        <v>0</v>
      </c>
      <c r="S48" s="95">
        <v>0</v>
      </c>
      <c r="T48" s="95">
        <v>0</v>
      </c>
      <c r="U48" s="74"/>
      <c r="V48" s="95">
        <v>0</v>
      </c>
      <c r="W48" s="95">
        <v>0</v>
      </c>
      <c r="X48" s="95">
        <v>0</v>
      </c>
      <c r="Y48" s="74"/>
      <c r="Z48" s="95">
        <v>0</v>
      </c>
      <c r="AA48" s="95">
        <v>0</v>
      </c>
      <c r="AB48" s="95">
        <v>0</v>
      </c>
      <c r="AC48" s="74"/>
      <c r="AD48" s="95">
        <v>0</v>
      </c>
      <c r="AE48" s="95">
        <v>0</v>
      </c>
      <c r="AF48" s="74"/>
    </row>
    <row r="49" spans="1:32" x14ac:dyDescent="0.25">
      <c r="A49" s="72" t="s">
        <v>260</v>
      </c>
      <c r="B49" s="131"/>
      <c r="C49" s="131">
        <f t="shared" si="40"/>
        <v>0</v>
      </c>
      <c r="D49" s="131">
        <f t="shared" si="40"/>
        <v>0</v>
      </c>
      <c r="E49" s="131"/>
      <c r="F49" s="95">
        <v>0</v>
      </c>
      <c r="G49" s="95">
        <v>0</v>
      </c>
      <c r="H49" s="95">
        <v>0</v>
      </c>
      <c r="I49" s="74"/>
      <c r="J49" s="95">
        <v>0</v>
      </c>
      <c r="K49" s="95">
        <v>0</v>
      </c>
      <c r="L49" s="95">
        <v>0</v>
      </c>
      <c r="M49" s="74"/>
      <c r="N49" s="95">
        <v>0</v>
      </c>
      <c r="O49" s="95">
        <v>0</v>
      </c>
      <c r="P49" s="95">
        <v>0</v>
      </c>
      <c r="Q49" s="74"/>
      <c r="R49" s="95">
        <v>0</v>
      </c>
      <c r="S49" s="95">
        <v>0</v>
      </c>
      <c r="T49" s="95">
        <v>0</v>
      </c>
      <c r="U49" s="74"/>
      <c r="V49" s="95">
        <v>0</v>
      </c>
      <c r="W49" s="95">
        <v>0</v>
      </c>
      <c r="X49" s="95">
        <v>0</v>
      </c>
      <c r="Y49" s="74"/>
      <c r="Z49" s="95">
        <v>0</v>
      </c>
      <c r="AA49" s="95">
        <v>0</v>
      </c>
      <c r="AB49" s="95">
        <v>0</v>
      </c>
      <c r="AC49" s="74"/>
      <c r="AD49" s="95">
        <v>0</v>
      </c>
      <c r="AE49" s="95">
        <v>0</v>
      </c>
      <c r="AF49" s="74"/>
    </row>
    <row r="50" spans="1:32" x14ac:dyDescent="0.25">
      <c r="A50" s="72" t="s">
        <v>261</v>
      </c>
      <c r="B50" s="131"/>
      <c r="C50" s="131">
        <f t="shared" si="40"/>
        <v>0</v>
      </c>
      <c r="D50" s="131">
        <f t="shared" si="40"/>
        <v>0</v>
      </c>
      <c r="E50" s="131"/>
      <c r="F50" s="95">
        <v>0</v>
      </c>
      <c r="G50" s="95">
        <v>0</v>
      </c>
      <c r="H50" s="95">
        <v>0</v>
      </c>
      <c r="I50" s="74"/>
      <c r="J50" s="95">
        <v>0</v>
      </c>
      <c r="K50" s="95">
        <v>0</v>
      </c>
      <c r="L50" s="95">
        <v>0</v>
      </c>
      <c r="M50" s="74"/>
      <c r="N50" s="95">
        <v>0</v>
      </c>
      <c r="O50" s="95">
        <v>0</v>
      </c>
      <c r="P50" s="95">
        <v>0</v>
      </c>
      <c r="Q50" s="74"/>
      <c r="R50" s="95">
        <v>0</v>
      </c>
      <c r="S50" s="95">
        <v>0</v>
      </c>
      <c r="T50" s="95">
        <v>0</v>
      </c>
      <c r="U50" s="74"/>
      <c r="V50" s="95">
        <v>0</v>
      </c>
      <c r="W50" s="95">
        <v>0</v>
      </c>
      <c r="X50" s="95">
        <v>0</v>
      </c>
      <c r="Y50" s="74"/>
      <c r="Z50" s="95">
        <v>0</v>
      </c>
      <c r="AA50" s="95">
        <v>0</v>
      </c>
      <c r="AB50" s="95">
        <v>0</v>
      </c>
      <c r="AC50" s="74"/>
      <c r="AD50" s="95">
        <v>0</v>
      </c>
      <c r="AE50" s="95">
        <v>0</v>
      </c>
      <c r="AF50" s="74"/>
    </row>
    <row r="51" spans="1:32" x14ac:dyDescent="0.25">
      <c r="A51" s="143" t="s">
        <v>305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</row>
    <row r="52" spans="1:32" x14ac:dyDescent="0.25">
      <c r="A52" s="143" t="s">
        <v>263</v>
      </c>
      <c r="B52" s="146"/>
      <c r="C52" s="146">
        <f>G52+K52+O52+S52+W52+AA52+AD52</f>
        <v>739596.30135999992</v>
      </c>
      <c r="D52" s="146">
        <f>H52+L52+P52+T52+X52+AB52+AE52</f>
        <v>644187.71258999989</v>
      </c>
      <c r="E52" s="146">
        <f>D52/C52%</f>
        <v>87.099909965131133</v>
      </c>
      <c r="F52" s="146"/>
      <c r="G52" s="146">
        <f>SUM(G8:G45,G47:G50)</f>
        <v>109291.67675000001</v>
      </c>
      <c r="H52" s="146">
        <f>SUM(H8:H45,H47:H50)</f>
        <v>84336.077449999982</v>
      </c>
      <c r="I52" s="146">
        <f>H52/G52%</f>
        <v>77.166056883650086</v>
      </c>
      <c r="J52" s="146"/>
      <c r="K52" s="146">
        <f t="shared" ref="K52:L52" si="44">SUM(K8:K45,K47:K50)</f>
        <v>100950</v>
      </c>
      <c r="L52" s="146">
        <f t="shared" si="44"/>
        <v>100950</v>
      </c>
      <c r="M52" s="146">
        <f t="shared" ref="M52" si="45">L52/K52%</f>
        <v>100</v>
      </c>
      <c r="N52" s="146"/>
      <c r="O52" s="146">
        <f t="shared" ref="O52:P52" si="46">SUM(O8:O45,O47:O50)</f>
        <v>409347.29617999989</v>
      </c>
      <c r="P52" s="146">
        <f t="shared" si="46"/>
        <v>409206.42223999999</v>
      </c>
      <c r="Q52" s="146">
        <f t="shared" ref="Q52" si="47">P52/O52%</f>
        <v>99.965585716257436</v>
      </c>
      <c r="R52" s="146"/>
      <c r="S52" s="146">
        <f t="shared" ref="S52:T52" si="48">SUM(S8:S45,S47:S50)</f>
        <v>9192.2999999999993</v>
      </c>
      <c r="T52" s="146">
        <f t="shared" si="48"/>
        <v>6891.7689</v>
      </c>
      <c r="U52" s="146">
        <f t="shared" ref="U52" si="49">T52/S52%</f>
        <v>74.973280898143017</v>
      </c>
      <c r="V52" s="146"/>
      <c r="W52" s="146">
        <f t="shared" ref="W52:X52" si="50">SUM(W8:W45,W47:W50)</f>
        <v>95000</v>
      </c>
      <c r="X52" s="146">
        <f t="shared" si="50"/>
        <v>26988.415570000001</v>
      </c>
      <c r="Y52" s="146">
        <f t="shared" ref="Y52" si="51">X52/W52%</f>
        <v>28.408858494736844</v>
      </c>
      <c r="Z52" s="146"/>
      <c r="AA52" s="146">
        <f t="shared" ref="AA52:AE52" si="52">SUM(AA8:AA45,AA47:AA50)</f>
        <v>640</v>
      </c>
      <c r="AB52" s="146">
        <f t="shared" si="52"/>
        <v>640</v>
      </c>
      <c r="AC52" s="146">
        <f t="shared" ref="AC52" si="53">AB52/AA52%</f>
        <v>100</v>
      </c>
      <c r="AD52" s="146">
        <f t="shared" si="52"/>
        <v>15175.028429999998</v>
      </c>
      <c r="AE52" s="146">
        <f t="shared" si="52"/>
        <v>15175.028429999998</v>
      </c>
      <c r="AF52" s="146">
        <f t="shared" ref="AF52" si="54">AE52/AD52%</f>
        <v>100</v>
      </c>
    </row>
    <row r="53" spans="1:32" s="148" customFormat="1" x14ac:dyDescent="0.25">
      <c r="A53" s="98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</row>
    <row r="54" spans="1:32" x14ac:dyDescent="0.25">
      <c r="A54" t="s">
        <v>264</v>
      </c>
    </row>
    <row r="55" spans="1:32" x14ac:dyDescent="0.25">
      <c r="A55" t="s">
        <v>273</v>
      </c>
    </row>
    <row r="56" spans="1:32" x14ac:dyDescent="0.25">
      <c r="A56" t="s">
        <v>306</v>
      </c>
    </row>
    <row r="57" spans="1:32" x14ac:dyDescent="0.25">
      <c r="A57" t="s">
        <v>307</v>
      </c>
    </row>
    <row r="59" spans="1:32" x14ac:dyDescent="0.25">
      <c r="G59" s="101" t="s">
        <v>252</v>
      </c>
    </row>
  </sheetData>
  <mergeCells count="13">
    <mergeCell ref="V5:Y5"/>
    <mergeCell ref="Z5:AC5"/>
    <mergeCell ref="AD5:AF5"/>
    <mergeCell ref="A1:AF1"/>
    <mergeCell ref="A2:AF2"/>
    <mergeCell ref="AE3:AF3"/>
    <mergeCell ref="A4:A6"/>
    <mergeCell ref="B4:E5"/>
    <mergeCell ref="F4:AF4"/>
    <mergeCell ref="F5:I5"/>
    <mergeCell ref="J5:M5"/>
    <mergeCell ref="N5:Q5"/>
    <mergeCell ref="R5:U5"/>
  </mergeCells>
  <pageMargins left="0.31496062992125984" right="0.31496062992125984" top="0.74803149606299213" bottom="0.74803149606299213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Итого по видам (распредел.) </vt:lpstr>
      <vt:lpstr>Всего (с учетом нераспред)</vt:lpstr>
      <vt:lpstr>Дотации</vt:lpstr>
      <vt:lpstr>Субсидии</vt:lpstr>
      <vt:lpstr>Субвенции</vt:lpstr>
      <vt:lpstr>Иные</vt:lpstr>
      <vt:lpstr>'Итого по видам (распредел.) '!Заголовки_для_печати</vt:lpstr>
      <vt:lpstr>Субвенции!Заголовки_для_печати</vt:lpstr>
      <vt:lpstr>Субсидии!Заголовки_для_печати</vt:lpstr>
      <vt:lpstr>'Всего (с учетом нераспред)'!Область_печати</vt:lpstr>
      <vt:lpstr>Дотации!Область_печати</vt:lpstr>
      <vt:lpstr>Иные!Область_печати</vt:lpstr>
      <vt:lpstr>'Итого по видам (распредел.) '!Область_печати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dcterms:created xsi:type="dcterms:W3CDTF">2018-01-22T13:03:28Z</dcterms:created>
  <dcterms:modified xsi:type="dcterms:W3CDTF">2018-01-22T13:03:35Z</dcterms:modified>
</cp:coreProperties>
</file>