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20" windowWidth="27795" windowHeight="12585"/>
  </bookViews>
  <sheets>
    <sheet name="ДОХОДЫ " sheetId="1" r:id="rId1"/>
    <sheet name="РАСХОДЫ" sheetId="2" r:id="rId2"/>
  </sheets>
  <definedNames>
    <definedName name="_xlnm.Print_Titles" localSheetId="0">'ДОХОДЫ '!$3:$6</definedName>
    <definedName name="_xlnm.Print_Titles" localSheetId="1">РАСХОДЫ!$3:$6</definedName>
    <definedName name="_xlnm.Print_Area" localSheetId="0">'ДОХОДЫ '!$A$1:$L$41</definedName>
    <definedName name="_xlnm.Print_Area" localSheetId="1">РАСХОДЫ!$A$1:$L$86</definedName>
  </definedNames>
  <calcPr calcId="145621"/>
</workbook>
</file>

<file path=xl/calcChain.xml><?xml version="1.0" encoding="utf-8"?>
<calcChain xmlns="http://schemas.openxmlformats.org/spreadsheetml/2006/main">
  <c r="L85" i="2" l="1"/>
  <c r="E85" i="2"/>
  <c r="G85" i="2" s="1"/>
  <c r="I85" i="2" s="1"/>
  <c r="K85" i="2" s="1"/>
  <c r="L84" i="2"/>
  <c r="G84" i="2"/>
  <c r="I84" i="2" s="1"/>
  <c r="K84" i="2" s="1"/>
  <c r="E84" i="2"/>
  <c r="L83" i="2"/>
  <c r="L82" i="2" s="1"/>
  <c r="E83" i="2"/>
  <c r="G83" i="2" s="1"/>
  <c r="J82" i="2"/>
  <c r="H82" i="2"/>
  <c r="F82" i="2"/>
  <c r="E82" i="2"/>
  <c r="D82" i="2"/>
  <c r="C82" i="2"/>
  <c r="L81" i="2"/>
  <c r="E81" i="2"/>
  <c r="G81" i="2" s="1"/>
  <c r="L80" i="2"/>
  <c r="F80" i="2"/>
  <c r="D80" i="2"/>
  <c r="C80" i="2"/>
  <c r="L79" i="2"/>
  <c r="L76" i="2" s="1"/>
  <c r="E79" i="2"/>
  <c r="G79" i="2" s="1"/>
  <c r="I79" i="2" s="1"/>
  <c r="K79" i="2" s="1"/>
  <c r="L78" i="2"/>
  <c r="G78" i="2"/>
  <c r="I78" i="2" s="1"/>
  <c r="K78" i="2" s="1"/>
  <c r="E78" i="2"/>
  <c r="L77" i="2"/>
  <c r="E77" i="2"/>
  <c r="G77" i="2" s="1"/>
  <c r="J76" i="2"/>
  <c r="F76" i="2"/>
  <c r="D76" i="2"/>
  <c r="C76" i="2"/>
  <c r="L75" i="2"/>
  <c r="E75" i="2"/>
  <c r="G75" i="2" s="1"/>
  <c r="I75" i="2" s="1"/>
  <c r="K75" i="2" s="1"/>
  <c r="L74" i="2"/>
  <c r="G74" i="2"/>
  <c r="I74" i="2" s="1"/>
  <c r="K74" i="2" s="1"/>
  <c r="E74" i="2"/>
  <c r="L73" i="2"/>
  <c r="E73" i="2"/>
  <c r="E71" i="2" s="1"/>
  <c r="L72" i="2"/>
  <c r="G72" i="2"/>
  <c r="I72" i="2" s="1"/>
  <c r="E72" i="2"/>
  <c r="J71" i="2"/>
  <c r="H71" i="2"/>
  <c r="F71" i="2"/>
  <c r="D71" i="2"/>
  <c r="C71" i="2"/>
  <c r="L70" i="2"/>
  <c r="E70" i="2"/>
  <c r="G70" i="2" s="1"/>
  <c r="I70" i="2" s="1"/>
  <c r="K70" i="2" s="1"/>
  <c r="L69" i="2"/>
  <c r="E69" i="2"/>
  <c r="E65" i="2" s="1"/>
  <c r="L68" i="2"/>
  <c r="L65" i="2" s="1"/>
  <c r="E68" i="2"/>
  <c r="G68" i="2" s="1"/>
  <c r="I68" i="2" s="1"/>
  <c r="K68" i="2" s="1"/>
  <c r="L67" i="2"/>
  <c r="G67" i="2"/>
  <c r="I67" i="2" s="1"/>
  <c r="K67" i="2" s="1"/>
  <c r="E67" i="2"/>
  <c r="L66" i="2"/>
  <c r="E66" i="2"/>
  <c r="G66" i="2" s="1"/>
  <c r="J65" i="2"/>
  <c r="H65" i="2"/>
  <c r="F65" i="2"/>
  <c r="D65" i="2"/>
  <c r="C65" i="2"/>
  <c r="L64" i="2"/>
  <c r="E64" i="2"/>
  <c r="G64" i="2" s="1"/>
  <c r="I64" i="2" s="1"/>
  <c r="K64" i="2" s="1"/>
  <c r="L63" i="2"/>
  <c r="I63" i="2"/>
  <c r="K63" i="2" s="1"/>
  <c r="E63" i="2"/>
  <c r="G63" i="2" s="1"/>
  <c r="L62" i="2"/>
  <c r="E62" i="2"/>
  <c r="G62" i="2" s="1"/>
  <c r="I62" i="2" s="1"/>
  <c r="K62" i="2" s="1"/>
  <c r="L61" i="2"/>
  <c r="E61" i="2"/>
  <c r="G61" i="2" s="1"/>
  <c r="I61" i="2" s="1"/>
  <c r="K61" i="2" s="1"/>
  <c r="L60" i="2"/>
  <c r="G60" i="2"/>
  <c r="I60" i="2" s="1"/>
  <c r="K60" i="2" s="1"/>
  <c r="E60" i="2"/>
  <c r="L59" i="2"/>
  <c r="E59" i="2"/>
  <c r="E57" i="2" s="1"/>
  <c r="L58" i="2"/>
  <c r="G58" i="2"/>
  <c r="I58" i="2" s="1"/>
  <c r="E58" i="2"/>
  <c r="J57" i="2"/>
  <c r="H57" i="2"/>
  <c r="F57" i="2"/>
  <c r="D57" i="2"/>
  <c r="C57" i="2"/>
  <c r="L56" i="2"/>
  <c r="E56" i="2"/>
  <c r="G56" i="2" s="1"/>
  <c r="I56" i="2" s="1"/>
  <c r="K56" i="2" s="1"/>
  <c r="L55" i="2"/>
  <c r="E55" i="2"/>
  <c r="G55" i="2" s="1"/>
  <c r="L54" i="2"/>
  <c r="J54" i="2"/>
  <c r="H54" i="2"/>
  <c r="F54" i="2"/>
  <c r="E54" i="2"/>
  <c r="D54" i="2"/>
  <c r="D86" i="2" s="1"/>
  <c r="C54" i="2"/>
  <c r="L53" i="2"/>
  <c r="E53" i="2"/>
  <c r="G53" i="2" s="1"/>
  <c r="I53" i="2" s="1"/>
  <c r="K53" i="2" s="1"/>
  <c r="L52" i="2"/>
  <c r="G52" i="2"/>
  <c r="I52" i="2" s="1"/>
  <c r="K52" i="2" s="1"/>
  <c r="E52" i="2"/>
  <c r="L51" i="2"/>
  <c r="E51" i="2"/>
  <c r="G51" i="2" s="1"/>
  <c r="I51" i="2" s="1"/>
  <c r="K51" i="2" s="1"/>
  <c r="L50" i="2"/>
  <c r="G50" i="2"/>
  <c r="I50" i="2" s="1"/>
  <c r="K50" i="2" s="1"/>
  <c r="E50" i="2"/>
  <c r="L49" i="2"/>
  <c r="E49" i="2"/>
  <c r="G49" i="2" s="1"/>
  <c r="I49" i="2" s="1"/>
  <c r="K49" i="2" s="1"/>
  <c r="L48" i="2"/>
  <c r="E48" i="2"/>
  <c r="G48" i="2" s="1"/>
  <c r="I48" i="2" s="1"/>
  <c r="K48" i="2" s="1"/>
  <c r="L47" i="2"/>
  <c r="L46" i="2" s="1"/>
  <c r="E47" i="2"/>
  <c r="G47" i="2" s="1"/>
  <c r="J46" i="2"/>
  <c r="H46" i="2"/>
  <c r="F46" i="2"/>
  <c r="D46" i="2"/>
  <c r="C46" i="2"/>
  <c r="L45" i="2"/>
  <c r="G45" i="2"/>
  <c r="I45" i="2" s="1"/>
  <c r="K45" i="2" s="1"/>
  <c r="E45" i="2"/>
  <c r="E44" i="2"/>
  <c r="E41" i="2" s="1"/>
  <c r="L43" i="2"/>
  <c r="L41" i="2" s="1"/>
  <c r="E43" i="2"/>
  <c r="G43" i="2" s="1"/>
  <c r="I43" i="2" s="1"/>
  <c r="K43" i="2" s="1"/>
  <c r="L42" i="2"/>
  <c r="G42" i="2"/>
  <c r="E42" i="2"/>
  <c r="J41" i="2"/>
  <c r="H41" i="2"/>
  <c r="F41" i="2"/>
  <c r="D41" i="2"/>
  <c r="C41" i="2"/>
  <c r="L40" i="2"/>
  <c r="E40" i="2"/>
  <c r="L39" i="2"/>
  <c r="G39" i="2"/>
  <c r="I39" i="2" s="1"/>
  <c r="K39" i="2" s="1"/>
  <c r="E39" i="2"/>
  <c r="G38" i="2"/>
  <c r="I38" i="2" s="1"/>
  <c r="K38" i="2" s="1"/>
  <c r="E38" i="2"/>
  <c r="L37" i="2"/>
  <c r="E37" i="2"/>
  <c r="G37" i="2" s="1"/>
  <c r="L36" i="2"/>
  <c r="J36" i="2"/>
  <c r="H36" i="2"/>
  <c r="F36" i="2"/>
  <c r="D36" i="2"/>
  <c r="C36" i="2"/>
  <c r="L35" i="2"/>
  <c r="E35" i="2"/>
  <c r="G35" i="2" s="1"/>
  <c r="I35" i="2" s="1"/>
  <c r="K35" i="2" s="1"/>
  <c r="G34" i="2"/>
  <c r="I34" i="2" s="1"/>
  <c r="K34" i="2" s="1"/>
  <c r="E34" i="2"/>
  <c r="L33" i="2"/>
  <c r="E33" i="2"/>
  <c r="G33" i="2" s="1"/>
  <c r="I33" i="2" s="1"/>
  <c r="K33" i="2" s="1"/>
  <c r="L32" i="2"/>
  <c r="G32" i="2"/>
  <c r="I32" i="2" s="1"/>
  <c r="K32" i="2" s="1"/>
  <c r="E32" i="2"/>
  <c r="L31" i="2"/>
  <c r="E31" i="2"/>
  <c r="G31" i="2" s="1"/>
  <c r="I31" i="2" s="1"/>
  <c r="K31" i="2" s="1"/>
  <c r="L30" i="2"/>
  <c r="E30" i="2"/>
  <c r="G30" i="2" s="1"/>
  <c r="I30" i="2" s="1"/>
  <c r="K30" i="2" s="1"/>
  <c r="L29" i="2"/>
  <c r="E29" i="2"/>
  <c r="G29" i="2" s="1"/>
  <c r="I29" i="2" s="1"/>
  <c r="K29" i="2" s="1"/>
  <c r="L28" i="2"/>
  <c r="E28" i="2"/>
  <c r="L27" i="2"/>
  <c r="L25" i="2" s="1"/>
  <c r="E27" i="2"/>
  <c r="G27" i="2" s="1"/>
  <c r="I27" i="2" s="1"/>
  <c r="K27" i="2" s="1"/>
  <c r="L26" i="2"/>
  <c r="G26" i="2"/>
  <c r="E26" i="2"/>
  <c r="J25" i="2"/>
  <c r="H25" i="2"/>
  <c r="F25" i="2"/>
  <c r="D25" i="2"/>
  <c r="C25" i="2"/>
  <c r="E24" i="2"/>
  <c r="G24" i="2" s="1"/>
  <c r="I24" i="2" s="1"/>
  <c r="K24" i="2" s="1"/>
  <c r="L23" i="2"/>
  <c r="L20" i="2" s="1"/>
  <c r="E23" i="2"/>
  <c r="G23" i="2" s="1"/>
  <c r="I23" i="2" s="1"/>
  <c r="K23" i="2" s="1"/>
  <c r="L22" i="2"/>
  <c r="G22" i="2"/>
  <c r="I22" i="2" s="1"/>
  <c r="K22" i="2" s="1"/>
  <c r="E22" i="2"/>
  <c r="L21" i="2"/>
  <c r="E21" i="2"/>
  <c r="E20" i="2" s="1"/>
  <c r="J20" i="2"/>
  <c r="H20" i="2"/>
  <c r="F20" i="2"/>
  <c r="D20" i="2"/>
  <c r="C20" i="2"/>
  <c r="E19" i="2"/>
  <c r="G19" i="2" s="1"/>
  <c r="I19" i="2" s="1"/>
  <c r="K19" i="2" s="1"/>
  <c r="L18" i="2"/>
  <c r="G18" i="2"/>
  <c r="E18" i="2"/>
  <c r="L17" i="2"/>
  <c r="F17" i="2"/>
  <c r="F86" i="2" s="1"/>
  <c r="E17" i="2"/>
  <c r="C17" i="2"/>
  <c r="L16" i="2"/>
  <c r="E16" i="2"/>
  <c r="G16" i="2" s="1"/>
  <c r="I16" i="2" s="1"/>
  <c r="K16" i="2" s="1"/>
  <c r="L15" i="2"/>
  <c r="E15" i="2"/>
  <c r="G15" i="2" s="1"/>
  <c r="I15" i="2" s="1"/>
  <c r="K15" i="2" s="1"/>
  <c r="L14" i="2"/>
  <c r="E14" i="2"/>
  <c r="G14" i="2" s="1"/>
  <c r="I14" i="2" s="1"/>
  <c r="K14" i="2" s="1"/>
  <c r="L13" i="2"/>
  <c r="E13" i="2"/>
  <c r="G13" i="2" s="1"/>
  <c r="I13" i="2" s="1"/>
  <c r="K13" i="2" s="1"/>
  <c r="L12" i="2"/>
  <c r="G12" i="2"/>
  <c r="I12" i="2" s="1"/>
  <c r="K12" i="2" s="1"/>
  <c r="E12" i="2"/>
  <c r="L11" i="2"/>
  <c r="E11" i="2"/>
  <c r="G11" i="2" s="1"/>
  <c r="I11" i="2" s="1"/>
  <c r="K11" i="2" s="1"/>
  <c r="L10" i="2"/>
  <c r="L7" i="2" s="1"/>
  <c r="G10" i="2"/>
  <c r="I10" i="2" s="1"/>
  <c r="K10" i="2" s="1"/>
  <c r="E10" i="2"/>
  <c r="L9" i="2"/>
  <c r="E9" i="2"/>
  <c r="L8" i="2"/>
  <c r="E8" i="2"/>
  <c r="G8" i="2" s="1"/>
  <c r="J7" i="2"/>
  <c r="J86" i="2" s="1"/>
  <c r="H7" i="2"/>
  <c r="F7" i="2"/>
  <c r="D7" i="2"/>
  <c r="C7" i="2"/>
  <c r="J41" i="1"/>
  <c r="L40" i="1"/>
  <c r="E40" i="1"/>
  <c r="G40" i="1" s="1"/>
  <c r="I40" i="1" s="1"/>
  <c r="K40" i="1" s="1"/>
  <c r="L39" i="1"/>
  <c r="G39" i="1"/>
  <c r="I39" i="1" s="1"/>
  <c r="K39" i="1" s="1"/>
  <c r="E39" i="1"/>
  <c r="L38" i="1"/>
  <c r="E38" i="1"/>
  <c r="G38" i="1" s="1"/>
  <c r="I38" i="1" s="1"/>
  <c r="K38" i="1" s="1"/>
  <c r="I37" i="1"/>
  <c r="K37" i="1" s="1"/>
  <c r="L36" i="1"/>
  <c r="E36" i="1"/>
  <c r="G36" i="1" s="1"/>
  <c r="I36" i="1" s="1"/>
  <c r="K36" i="1" s="1"/>
  <c r="L35" i="1"/>
  <c r="E35" i="1"/>
  <c r="G35" i="1" s="1"/>
  <c r="I35" i="1" s="1"/>
  <c r="K35" i="1" s="1"/>
  <c r="L34" i="1"/>
  <c r="G34" i="1"/>
  <c r="I34" i="1" s="1"/>
  <c r="K34" i="1" s="1"/>
  <c r="E34" i="1"/>
  <c r="L33" i="1"/>
  <c r="E33" i="1"/>
  <c r="E32" i="1" s="1"/>
  <c r="L32" i="1"/>
  <c r="L31" i="1" s="1"/>
  <c r="J32" i="1"/>
  <c r="H32" i="1"/>
  <c r="F32" i="1"/>
  <c r="D32" i="1"/>
  <c r="D31" i="1" s="1"/>
  <c r="D41" i="1" s="1"/>
  <c r="C32" i="1"/>
  <c r="C31" i="1" s="1"/>
  <c r="J31" i="1"/>
  <c r="H31" i="1"/>
  <c r="F31" i="1"/>
  <c r="F41" i="1" s="1"/>
  <c r="L30" i="1"/>
  <c r="E30" i="1"/>
  <c r="G30" i="1" s="1"/>
  <c r="I30" i="1" s="1"/>
  <c r="K30" i="1" s="1"/>
  <c r="L29" i="1"/>
  <c r="I29" i="1"/>
  <c r="K29" i="1" s="1"/>
  <c r="G29" i="1"/>
  <c r="E29" i="1"/>
  <c r="E28" i="1"/>
  <c r="G28" i="1" s="1"/>
  <c r="I28" i="1" s="1"/>
  <c r="K28" i="1" s="1"/>
  <c r="K27" i="1"/>
  <c r="L26" i="1"/>
  <c r="E26" i="1"/>
  <c r="G26" i="1" s="1"/>
  <c r="I26" i="1" s="1"/>
  <c r="K26" i="1" s="1"/>
  <c r="L25" i="1"/>
  <c r="G25" i="1"/>
  <c r="I25" i="1" s="1"/>
  <c r="K25" i="1" s="1"/>
  <c r="E25" i="1"/>
  <c r="L24" i="1"/>
  <c r="E24" i="1"/>
  <c r="G24" i="1" s="1"/>
  <c r="I24" i="1" s="1"/>
  <c r="K24" i="1" s="1"/>
  <c r="I23" i="1"/>
  <c r="K23" i="1" s="1"/>
  <c r="G23" i="1"/>
  <c r="E23" i="1"/>
  <c r="L22" i="1"/>
  <c r="G22" i="1"/>
  <c r="I22" i="1" s="1"/>
  <c r="K22" i="1" s="1"/>
  <c r="E22" i="1"/>
  <c r="E21" i="1"/>
  <c r="G21" i="1" s="1"/>
  <c r="I21" i="1" s="1"/>
  <c r="K21" i="1" s="1"/>
  <c r="I20" i="1"/>
  <c r="G20" i="1"/>
  <c r="E20" i="1"/>
  <c r="E19" i="1"/>
  <c r="C19" i="1"/>
  <c r="E18" i="1"/>
  <c r="G18" i="1" s="1"/>
  <c r="I18" i="1" s="1"/>
  <c r="K18" i="1" s="1"/>
  <c r="E17" i="1"/>
  <c r="G17" i="1" s="1"/>
  <c r="I17" i="1" s="1"/>
  <c r="K17" i="1" s="1"/>
  <c r="E16" i="1"/>
  <c r="G16" i="1" s="1"/>
  <c r="C15" i="1"/>
  <c r="G14" i="1"/>
  <c r="I14" i="1" s="1"/>
  <c r="I13" i="1" s="1"/>
  <c r="E14" i="1"/>
  <c r="E13" i="1"/>
  <c r="C13" i="1"/>
  <c r="L12" i="1"/>
  <c r="E12" i="1"/>
  <c r="E11" i="1" s="1"/>
  <c r="L11" i="1"/>
  <c r="H11" i="1"/>
  <c r="D11" i="1"/>
  <c r="C11" i="1"/>
  <c r="G10" i="1"/>
  <c r="I10" i="1" s="1"/>
  <c r="K10" i="1" s="1"/>
  <c r="E10" i="1"/>
  <c r="E9" i="1"/>
  <c r="E8" i="1" s="1"/>
  <c r="C8" i="1"/>
  <c r="C7" i="1" s="1"/>
  <c r="C41" i="1" s="1"/>
  <c r="J7" i="1"/>
  <c r="H7" i="1"/>
  <c r="H41" i="1" s="1"/>
  <c r="F7" i="1"/>
  <c r="D7" i="1"/>
  <c r="I66" i="2" l="1"/>
  <c r="I19" i="1"/>
  <c r="K20" i="1"/>
  <c r="K19" i="1" s="1"/>
  <c r="I42" i="2"/>
  <c r="G41" i="2"/>
  <c r="I55" i="2"/>
  <c r="G54" i="2"/>
  <c r="K14" i="1"/>
  <c r="K13" i="1" s="1"/>
  <c r="G9" i="2"/>
  <c r="I9" i="2" s="1"/>
  <c r="K9" i="2" s="1"/>
  <c r="E7" i="2"/>
  <c r="E86" i="2" s="1"/>
  <c r="G25" i="2"/>
  <c r="I26" i="2"/>
  <c r="E36" i="2"/>
  <c r="G40" i="2"/>
  <c r="I40" i="2" s="1"/>
  <c r="K40" i="2" s="1"/>
  <c r="I8" i="2"/>
  <c r="G7" i="2"/>
  <c r="I37" i="2"/>
  <c r="G36" i="2"/>
  <c r="E31" i="1"/>
  <c r="G76" i="2"/>
  <c r="I77" i="2"/>
  <c r="L7" i="1"/>
  <c r="L41" i="1" s="1"/>
  <c r="C86" i="2"/>
  <c r="G17" i="2"/>
  <c r="I18" i="2"/>
  <c r="K58" i="2"/>
  <c r="I71" i="2"/>
  <c r="K72" i="2"/>
  <c r="K71" i="2" s="1"/>
  <c r="I83" i="2"/>
  <c r="G82" i="2"/>
  <c r="G15" i="1"/>
  <c r="L57" i="2"/>
  <c r="L86" i="2" s="1"/>
  <c r="I16" i="1"/>
  <c r="L71" i="2"/>
  <c r="G80" i="2"/>
  <c r="I81" i="2"/>
  <c r="G19" i="1"/>
  <c r="H86" i="2"/>
  <c r="E25" i="2"/>
  <c r="I47" i="2"/>
  <c r="G46" i="2"/>
  <c r="G33" i="1"/>
  <c r="G21" i="2"/>
  <c r="G59" i="2"/>
  <c r="I59" i="2" s="1"/>
  <c r="K59" i="2" s="1"/>
  <c r="G73" i="2"/>
  <c r="I73" i="2" s="1"/>
  <c r="K73" i="2" s="1"/>
  <c r="E76" i="2"/>
  <c r="E80" i="2"/>
  <c r="G13" i="1"/>
  <c r="G28" i="2"/>
  <c r="I28" i="2" s="1"/>
  <c r="K28" i="2" s="1"/>
  <c r="G44" i="2"/>
  <c r="I44" i="2" s="1"/>
  <c r="K44" i="2" s="1"/>
  <c r="G69" i="2"/>
  <c r="I69" i="2" s="1"/>
  <c r="K69" i="2" s="1"/>
  <c r="G9" i="1"/>
  <c r="G12" i="1"/>
  <c r="E46" i="2"/>
  <c r="E15" i="1"/>
  <c r="E7" i="1" s="1"/>
  <c r="E41" i="1" s="1"/>
  <c r="G71" i="2"/>
  <c r="I80" i="2" l="1"/>
  <c r="K81" i="2"/>
  <c r="K80" i="2" s="1"/>
  <c r="I21" i="2"/>
  <c r="G20" i="2"/>
  <c r="K26" i="2"/>
  <c r="K25" i="2" s="1"/>
  <c r="I25" i="2"/>
  <c r="K57" i="2"/>
  <c r="G65" i="2"/>
  <c r="I7" i="2"/>
  <c r="K8" i="2"/>
  <c r="K7" i="2" s="1"/>
  <c r="I65" i="2"/>
  <c r="K66" i="2"/>
  <c r="K65" i="2" s="1"/>
  <c r="I9" i="1"/>
  <c r="G8" i="1"/>
  <c r="G7" i="1" s="1"/>
  <c r="G41" i="1" s="1"/>
  <c r="I57" i="2"/>
  <c r="I41" i="2"/>
  <c r="K42" i="2"/>
  <c r="K41" i="2" s="1"/>
  <c r="I33" i="1"/>
  <c r="G32" i="1"/>
  <c r="G31" i="1" s="1"/>
  <c r="I15" i="1"/>
  <c r="K16" i="1"/>
  <c r="K15" i="1" s="1"/>
  <c r="I17" i="2"/>
  <c r="K18" i="2"/>
  <c r="K17" i="2" s="1"/>
  <c r="I36" i="2"/>
  <c r="K37" i="2"/>
  <c r="K36" i="2" s="1"/>
  <c r="G57" i="2"/>
  <c r="G86" i="2" s="1"/>
  <c r="K47" i="2"/>
  <c r="K46" i="2" s="1"/>
  <c r="I46" i="2"/>
  <c r="G11" i="1"/>
  <c r="I12" i="1"/>
  <c r="I82" i="2"/>
  <c r="K83" i="2"/>
  <c r="K82" i="2" s="1"/>
  <c r="I76" i="2"/>
  <c r="K77" i="2"/>
  <c r="K76" i="2" s="1"/>
  <c r="I54" i="2"/>
  <c r="K55" i="2"/>
  <c r="K54" i="2" s="1"/>
  <c r="K9" i="1" l="1"/>
  <c r="K8" i="1" s="1"/>
  <c r="K7" i="1" s="1"/>
  <c r="K41" i="1" s="1"/>
  <c r="I8" i="1"/>
  <c r="I32" i="1"/>
  <c r="I31" i="1" s="1"/>
  <c r="K33" i="1"/>
  <c r="K32" i="1" s="1"/>
  <c r="K31" i="1" s="1"/>
  <c r="K12" i="1"/>
  <c r="K11" i="1" s="1"/>
  <c r="I11" i="1"/>
  <c r="I20" i="2"/>
  <c r="I86" i="2" s="1"/>
  <c r="K21" i="2"/>
  <c r="K20" i="2" s="1"/>
  <c r="K86" i="2" s="1"/>
  <c r="I7" i="1" l="1"/>
  <c r="I41" i="1" s="1"/>
</calcChain>
</file>

<file path=xl/sharedStrings.xml><?xml version="1.0" encoding="utf-8"?>
<sst xmlns="http://schemas.openxmlformats.org/spreadsheetml/2006/main" count="266" uniqueCount="244">
  <si>
    <t xml:space="preserve">Сведения о внесенных изменениях в закон о бюджете в части доходов за 2019 год
</t>
  </si>
  <si>
    <t>тыс. рублей</t>
  </si>
  <si>
    <t>Код бюджетной 
классификации</t>
  </si>
  <si>
    <t>Наименование показателя</t>
  </si>
  <si>
    <t xml:space="preserve"> Закон Саратовской области от 27.11.2018 года        № 127-ЗСО «Об областном бюджете на 2019 год и на плановый период 2020 и 2021 годов» (первоначальная редакция) </t>
  </si>
  <si>
    <t xml:space="preserve">Закон Саратовской области о внесении изменений в закон «Об областном бюджете на 2019 год и на плановый период 2020 и 2021 годов» </t>
  </si>
  <si>
    <t>Закон Саратовской области  «Об областном бюджете на 2019 год и на плановый период 2020 и 2021 годов»                    (с учетом внесенных изменений)</t>
  </si>
  <si>
    <t>Итого внесенных изменений</t>
  </si>
  <si>
    <t>23-ЗСО от 29.03.2019</t>
  </si>
  <si>
    <t>64-ЗСО от 01.07.2019</t>
  </si>
  <si>
    <t>86-ЗСО от 16.09.2019</t>
  </si>
  <si>
    <t>103-ЗСО от 28.10.2019</t>
  </si>
  <si>
    <t>внесенные изменения</t>
  </si>
  <si>
    <t>утвержденные значения</t>
  </si>
  <si>
    <t>1 00 00000 00 0000 000</t>
  </si>
  <si>
    <t>НАЛОГОВЫЕ И НЕНАЛОГОВЫЕ ДОХОДЫ</t>
  </si>
  <si>
    <t>1 01 00000 00 0000 000</t>
  </si>
  <si>
    <t>НАЛОГИ НА ПРИБЫЛЬ, ДОХОДЫ</t>
  </si>
  <si>
    <t>1 01 01000 00 0000 110</t>
  </si>
  <si>
    <t>Налог на прибыль организаций</t>
  </si>
  <si>
    <t>1 01 02000 01 0000 110</t>
  </si>
  <si>
    <t>Налог на доходы физических лиц</t>
  </si>
  <si>
    <t>1 03 00000 00 0000 000</t>
  </si>
  <si>
    <t>НАЛОГИ НА ТОВАРЫ (РАБОТЫ, УСЛУГИ), РЕАЛИЗУЕМЫЕ НА ТЕРРИТОРИИ РОССИЙСКОЙ ФЕДЕРАЦИИ</t>
  </si>
  <si>
    <t>1 03 02000 01 0000 110</t>
  </si>
  <si>
    <t>Акцизы по подакцизным товарам (продукции), производимым на территории Российской Федерации</t>
  </si>
  <si>
    <t>1 05 00000 00 0000 000</t>
  </si>
  <si>
    <t>НАЛОГИ НА СОВОКУПНЫЙ ДОХОД</t>
  </si>
  <si>
    <t>1 05 01000 00 0000 110</t>
  </si>
  <si>
    <t>Налог, взимаемый в связи с применением упрощенной системы налогообложения</t>
  </si>
  <si>
    <t>1 06 00000 00 0000 000</t>
  </si>
  <si>
    <t>НАЛОГИ НА ИМУЩЕСТВО</t>
  </si>
  <si>
    <t>1 06 02000 02 0000 110</t>
  </si>
  <si>
    <t>Налог на имущество организаций</t>
  </si>
  <si>
    <t>1 06 04000 02 0000 110</t>
  </si>
  <si>
    <t>Транспортный налог</t>
  </si>
  <si>
    <t>1 06 05000 02 0000 110</t>
  </si>
  <si>
    <t>Налог на игорный бизнес</t>
  </si>
  <si>
    <t>1 07 00000 00 0000 000</t>
  </si>
  <si>
    <t>НАЛОГИ, СБОРЫ И РЕГУЛЯРНЫЕ ПЛАТЕЖИ ЗА ПОЛЬЗОВАНИЕ ПРИРОДНЫМИ РЕСУРСАМИ</t>
  </si>
  <si>
    <t>1 07 01000 01 0000 110</t>
  </si>
  <si>
    <t>Налог на добычу полезных ископаемых</t>
  </si>
  <si>
    <t>1 07 04000 01 0000 110</t>
  </si>
  <si>
    <t>Сборы за пользование объектами животного мира и за пользование объектами водных биологических ресурсов</t>
  </si>
  <si>
    <t>1 08 00000 00 0000 000</t>
  </si>
  <si>
    <t>ГОСУДАРСТВЕННАЯ ПОШЛИНА</t>
  </si>
  <si>
    <t>1 09 00000 00 0000 000</t>
  </si>
  <si>
    <t>ЗАДОЛЖЕННОСТЬ И ПЕРЕРАСЧЕТЫ ПО ОТМЕНЕННЫМ НАЛОГАМ, СБОРАМ И ИНЫМ ОБЯЗАТЕЛЬНЫМ ПЛАТЕЖАМ</t>
  </si>
  <si>
    <t>1 11 00000 00 0000 000</t>
  </si>
  <si>
    <t>ДОХОДЫ ОТ ИСПОЛЬЗОВАНИЯ ИМУЩЕСТВА, НАХОДЯЩЕГОСЯ В ГОСУДАРСТВЕННОЙ И МУНИЦИПАЛЬНОЙ СОБСТВЕННОСТИ</t>
  </si>
  <si>
    <t>1 12 00000 00 0000 000</t>
  </si>
  <si>
    <t>ПЛАТЕЖИ ПРИ ПОЛЬЗОВАНИИ ПРИРОДНЫМИ РЕСУРСАМИ</t>
  </si>
  <si>
    <t>1 13 00000 00 0000 000</t>
  </si>
  <si>
    <t>ДОХОДЫ ОТ ОКАЗАНИЯ ПЛАТНЫХ УСЛУГ (РАБОТ) И КОМПЕНСАЦИИ ЗАТРАТ ГОСУДАРСТВА</t>
  </si>
  <si>
    <t>1 14 00000 00 0000 000</t>
  </si>
  <si>
    <t>ДОХОДЫ ОТ ПРОДАЖИ МАТЕРИАЛЬНЫХ И НЕМАТЕРИАЛЬНЫХ АКТИВОВ</t>
  </si>
  <si>
    <t>1 15 00000 00 0000 000</t>
  </si>
  <si>
    <t>АДМИНИСТРАТИВНЫЕ ПЛАТЕЖИ И СБОРЫ</t>
  </si>
  <si>
    <t>1 16 00000 00 0000 000</t>
  </si>
  <si>
    <t>ШТРАФЫ, САНКЦИИ, ВОЗМЕЩЕНИЕ УЩЕРБА</t>
  </si>
  <si>
    <t>1 17 00000 00 0000 000</t>
  </si>
  <si>
    <t>ПРОЧИЕ НЕНАЛОГОВЫЕ ДОХОДЫ</t>
  </si>
  <si>
    <t>2 00 00000 00 0000 000</t>
  </si>
  <si>
    <t>БЕЗВОЗМЕЗДНЫЕ ПОСТУПЛЕНИЯ</t>
  </si>
  <si>
    <t>2 02 00000 00 0000 000</t>
  </si>
  <si>
    <t>БЕЗВОЗМЕЗДНЫЕ ПОСТУПЛЕНИЯ ОТ ДРУГИХ БЮДЖЕТОВ БЮДЖЕТНОЙ СИСТЕМЫ РОССИЙСКОЙ ФЕДЕРАЦИИ</t>
  </si>
  <si>
    <t>2 02 01000 00 0000 151</t>
  </si>
  <si>
    <t>Дотации бюджетам субъектов Российской Федерации и муниципальных образований</t>
  </si>
  <si>
    <t>2 02 02000 00 0000 151</t>
  </si>
  <si>
    <t>Субсидии бюджетам субъектов Российской Федерации и муниципальных образований (межбюджетные субсидии)</t>
  </si>
  <si>
    <t>2 02 03000 00 0000 151</t>
  </si>
  <si>
    <t xml:space="preserve">Субвенции бюджетам субъектов Российской Федерации и муниципальных образований </t>
  </si>
  <si>
    <t>2 02 04000 00 0000 151</t>
  </si>
  <si>
    <t>Иные межбюджетные трансферты</t>
  </si>
  <si>
    <t>2 02 90000 00 0000 151</t>
  </si>
  <si>
    <t>Прочие безвозмездные поступления от других бюджетов бюджетной системы</t>
  </si>
  <si>
    <r>
      <t xml:space="preserve">2 03 </t>
    </r>
    <r>
      <rPr>
        <sz val="10"/>
        <color rgb="FF000000"/>
        <rFont val="Times New Roman"/>
        <family val="1"/>
        <charset val="204"/>
      </rPr>
      <t>00000 00 0000 000</t>
    </r>
  </si>
  <si>
    <t>БЕЗВОЗМЕЗДНЫЕ ПОСТУПЛЕНИЯ ОТ ГОСУДАРСТВЕННЫХ (МУНИЦИПАЛЬНЫХ) ОРГАНИЗАЦИЙ</t>
  </si>
  <si>
    <t>2 18 00000 00 0000 000</t>
  </si>
  <si>
    <t>ДОХОДЫ БЮДЖЕТОВ БЮДЖЕТНОЙ СИСТЕМЫ РОССИЙСКОЙ ФЕДЕРАЦИИ ОТ ВОЗВРАТА ОСТАТКОВ СУБСИДИЙ, СУБВЕНЦИЙ И ИНЫХ МЕЖБЮДЖЕТНЫХ ТРАНСФЕРТОВ, ИМЕЮЩИХ ЦЕЛЕВОЕ НАЗНАЧЕНИЕ, ПРОШЛЫХ ЛЕТ</t>
  </si>
  <si>
    <t>2 19 00000 00 0000 000</t>
  </si>
  <si>
    <t>ВОЗВРАТ ОСТАТКОВ СУБСИДИЙ, СУБВЕНЦИЙ И ИНЫХ МЕЖБЮДЖЕТНЫХ ТРАНСФЕРТОВ, ИМЕЮЩИХ ЦЕЛЕВОЕ НАЗНАЧЕНИЕ, ПРОШЛЫХ ЛЕТ</t>
  </si>
  <si>
    <t>ИТОГО ДОХОДОВ:</t>
  </si>
  <si>
    <t>Сведения о внесенных изменениях в закон о бюджете в части расходов за 2019 год</t>
  </si>
  <si>
    <t xml:space="preserve">Код бюджетной классификации </t>
  </si>
  <si>
    <t>0100</t>
  </si>
  <si>
    <t>Общегосударственные вопросы</t>
  </si>
  <si>
    <t>0102</t>
  </si>
  <si>
    <t>Функционирование высшего должностного лица субъекта Российской Федерации и муниципального образования</t>
  </si>
  <si>
    <t>0103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</si>
  <si>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</si>
  <si>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0104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</si>
  <si>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</si>
  <si>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0105</t>
  </si>
  <si>
    <t>Судебная система</t>
  </si>
  <si>
    <t>0106</t>
  </si>
  <si>
    <t>Обеспечение деятельности финансовых, налоговых и таможенных органов и органов финансового (финансово-бюджетного) надзора</t>
  </si>
  <si>
    <t>0107</t>
  </si>
  <si>
    <t>Обеспечение проведения выборов и референдумов</t>
  </si>
  <si>
    <t>0111</t>
  </si>
  <si>
    <t>Резервные фонды</t>
  </si>
  <si>
    <t>0112</t>
  </si>
  <si>
    <t>Прикладные научные исследования в области общегосударственных вопросов</t>
  </si>
  <si>
    <t>0113</t>
  </si>
  <si>
    <t>Другие общегосударственные вопросы</t>
  </si>
  <si>
    <t>0200</t>
  </si>
  <si>
    <t>Национальная оборона</t>
  </si>
  <si>
    <t>0203</t>
  </si>
  <si>
    <t xml:space="preserve"> Мобилизационная и вневойсковая подготовка</t>
  </si>
  <si>
    <t>0204</t>
  </si>
  <si>
    <t xml:space="preserve"> Мобилизационная подготовка экономики</t>
  </si>
  <si>
    <t>0300</t>
  </si>
  <si>
    <t>Национальная безопасность и правоохранительная деятельность</t>
  </si>
  <si>
    <t>0304</t>
  </si>
  <si>
    <t>Органы юстиции</t>
  </si>
  <si>
    <t>0309</t>
  </si>
  <si>
    <t>Защита населения и территории от последствий чрезвычайных ситуаций природного и техногенного характера, гражданская оборона</t>
  </si>
  <si>
    <t>0310</t>
  </si>
  <si>
    <t>Обеспечение пожарной безопасности</t>
  </si>
  <si>
    <t>0311</t>
  </si>
  <si>
    <t>Миграционная политика</t>
  </si>
  <si>
    <t>0400</t>
  </si>
  <si>
    <t>Национальная экономика</t>
  </si>
  <si>
    <t>0401</t>
  </si>
  <si>
    <t>Общеэкономические вопросы</t>
  </si>
  <si>
    <t>0402</t>
  </si>
  <si>
    <t>Топливно-энергетический комплекс</t>
  </si>
  <si>
    <t>0405</t>
  </si>
  <si>
    <t>Сельское хозяйство и рыболовство</t>
  </si>
  <si>
    <t>0406</t>
  </si>
  <si>
    <t>Водное хозяйство</t>
  </si>
  <si>
    <t>0407</t>
  </si>
  <si>
    <t>Лесное хозяйство</t>
  </si>
  <si>
    <t>0408</t>
  </si>
  <si>
    <t>Транспорт</t>
  </si>
  <si>
    <t>0409</t>
  </si>
  <si>
    <t>Дорожное хозяйство (дорожные фонды)</t>
  </si>
  <si>
    <t>0410</t>
  </si>
  <si>
    <t>Связь и информатика</t>
  </si>
  <si>
    <t>0411</t>
  </si>
  <si>
    <t>Прикладные научные исследования в области национальной экономики</t>
  </si>
  <si>
    <t>0412</t>
  </si>
  <si>
    <t>Другие вопросы в области национальной экономики</t>
  </si>
  <si>
    <t>0500</t>
  </si>
  <si>
    <t>Жилищно-коммунальное хозяйство</t>
  </si>
  <si>
    <t>0501</t>
  </si>
  <si>
    <t>Жилищное хозяйство</t>
  </si>
  <si>
    <t>0502</t>
  </si>
  <si>
    <t>Коммунальное хозяйство</t>
  </si>
  <si>
    <t>0503</t>
  </si>
  <si>
    <t>Благоустройство</t>
  </si>
  <si>
    <t>0505</t>
  </si>
  <si>
    <t>Другие вопросы в области жилищно-коммунального хозяйства</t>
  </si>
  <si>
    <t>0600</t>
  </si>
  <si>
    <t>Охрана окружающей среды</t>
  </si>
  <si>
    <t>0602</t>
  </si>
  <si>
    <t>Сбор, удаление отходов и очистка сточных вод</t>
  </si>
  <si>
    <t>0603</t>
  </si>
  <si>
    <t>Охрана объектов растительного и животного мира и среды их обитания</t>
  </si>
  <si>
    <t>0604</t>
  </si>
  <si>
    <t>Прикладные научные исследования в области охраны окружающей среды</t>
  </si>
  <si>
    <t>0605</t>
  </si>
  <si>
    <t>Другие вопросы в области охраны окружающей среды</t>
  </si>
  <si>
    <t>0700</t>
  </si>
  <si>
    <t>Образование</t>
  </si>
  <si>
    <t>0701</t>
  </si>
  <si>
    <t>Дошкольное образование</t>
  </si>
  <si>
    <t>0702</t>
  </si>
  <si>
    <t>Общее образование</t>
  </si>
  <si>
    <t>0703</t>
  </si>
  <si>
    <t>Дополнительное образование детей</t>
  </si>
  <si>
    <t>0704</t>
  </si>
  <si>
    <t>Среднее профессиональное образование</t>
  </si>
  <si>
    <t>0705</t>
  </si>
  <si>
    <t>Профессиональная подготовка, переподготовка и повышение квалификации</t>
  </si>
  <si>
    <t>0707</t>
  </si>
  <si>
    <t>Молодежная политика</t>
  </si>
  <si>
    <t>0709</t>
  </si>
  <si>
    <t>Другие вопросы в области образования</t>
  </si>
  <si>
    <t>0800</t>
  </si>
  <si>
    <t>Культура, кинематография</t>
  </si>
  <si>
    <t>0801</t>
  </si>
  <si>
    <t>Культура</t>
  </si>
  <si>
    <t>0804</t>
  </si>
  <si>
    <t>Другие вопросы в области культуры, кинематографии</t>
  </si>
  <si>
    <t>0900</t>
  </si>
  <si>
    <t>Здравоохранение</t>
  </si>
  <si>
    <t>0901</t>
  </si>
  <si>
    <t>Стационарная медицинская помощь</t>
  </si>
  <si>
    <t>0902</t>
  </si>
  <si>
    <t>Амбулаторная помощь</t>
  </si>
  <si>
    <t>0904</t>
  </si>
  <si>
    <t>Скорая медицинская помощь</t>
  </si>
  <si>
    <t>0905</t>
  </si>
  <si>
    <t>Санаторно-оздоровительная помощь</t>
  </si>
  <si>
    <t>0906</t>
  </si>
  <si>
    <t>Заготовка, переработка, хранение и обеспечение безопасности донорской крови и её компонентов</t>
  </si>
  <si>
    <t>0907</t>
  </si>
  <si>
    <t>Санитарно-эпидемиологическое благополучие</t>
  </si>
  <si>
    <t>0909</t>
  </si>
  <si>
    <t>Другие вопросы в области здравоохранения</t>
  </si>
  <si>
    <t>1000</t>
  </si>
  <si>
    <t>Социальная политика</t>
  </si>
  <si>
    <t>1001</t>
  </si>
  <si>
    <t>Пенсионное обеспечение</t>
  </si>
  <si>
    <t>1002</t>
  </si>
  <si>
    <t>Социальное обслуживание населения</t>
  </si>
  <si>
    <t>1003</t>
  </si>
  <si>
    <t>Социальное обеспечение населения</t>
  </si>
  <si>
    <t>1004</t>
  </si>
  <si>
    <t>Охрана семьи и детства</t>
  </si>
  <si>
    <t>1006</t>
  </si>
  <si>
    <t>Другие вопросы в области социальной политики</t>
  </si>
  <si>
    <t>1100</t>
  </si>
  <si>
    <t>Физическая культура и спорт</t>
  </si>
  <si>
    <t>1101</t>
  </si>
  <si>
    <t>Физическая культура</t>
  </si>
  <si>
    <t>1102</t>
  </si>
  <si>
    <t>Массовый спорт</t>
  </si>
  <si>
    <t>1103</t>
  </si>
  <si>
    <t>Спорт высших достижений</t>
  </si>
  <si>
    <t>1105</t>
  </si>
  <si>
    <t>Другие вопросы в области физической культуры и спорта</t>
  </si>
  <si>
    <t>1200</t>
  </si>
  <si>
    <t>Средства массовой информации</t>
  </si>
  <si>
    <t>1201</t>
  </si>
  <si>
    <t>Телевидение и радиовещание</t>
  </si>
  <si>
    <t>1202</t>
  </si>
  <si>
    <t>Периодическая печать и издательства</t>
  </si>
  <si>
    <t>1204</t>
  </si>
  <si>
    <t>Другие вопросы в области средств массовой информации</t>
  </si>
  <si>
    <t>1300</t>
  </si>
  <si>
    <t>Обслуживание государственного долга</t>
  </si>
  <si>
    <t>1301</t>
  </si>
  <si>
    <t>Обслуживание государственного внутреннего и муниципального долга</t>
  </si>
  <si>
    <t>1400</t>
  </si>
  <si>
    <t>Межбюджетные трансферты общего характера бюджетам муниципальных образований</t>
  </si>
  <si>
    <t>1401</t>
  </si>
  <si>
    <t>Дотации на выравнивание бюджетной обеспеченности субъектов Российской Федерации и муниципальных образований</t>
  </si>
  <si>
    <t>1402</t>
  </si>
  <si>
    <t>Иные дотации</t>
  </si>
  <si>
    <t>1403</t>
  </si>
  <si>
    <t>Прочие межбюджетные трансферты общего характера</t>
  </si>
  <si>
    <t>ИТОГО РАСХОДОВ: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</si>
</sst>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_-* #,##0.0_р_._-;\-* #,##0.0_р_._-;_-* &quot;-&quot;?_р_._-;_-@_-"/>
    <numFmt numFmtId="165" formatCode="_-* #,##0.0\ _₽_-;\-* #,##0.0\ _₽_-;_-* &quot;-&quot;?\ _₽_-;_-@_-"/>
    <numFmt numFmtId="166" formatCode="0000"/>
    <numFmt numFmtId="167" formatCode="#,##0.0_р_.;\-#,##0.0_р_."/>
  </numFmts>
  <fonts count="14" x14ac:knownFonts="1">
    <font>
      <sz val="8"/>
      <name val="Arial Cyr"/>
      <charset val="204"/>
    </font>
    <font>
      <b/>
      <sz val="14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sz val="10"/>
      <color rgb="FFFF0000"/>
      <name val="Times New Roman"/>
      <family val="1"/>
      <charset val="204"/>
    </font>
    <font>
      <i/>
      <sz val="10"/>
      <name val="Times New Roman"/>
      <family val="1"/>
      <charset val="204"/>
    </font>
    <font>
      <i/>
      <sz val="10"/>
      <color rgb="FFFF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b/>
      <sz val="12"/>
      <name val="Times New Roman"/>
      <family val="1"/>
      <charset val="204"/>
    </font>
    <font>
      <sz val="10"/>
      <name val="Arial"/>
      <family val="2"/>
      <charset val="204"/>
    </font>
    <font>
      <sz val="12"/>
      <name val="Times New Roman"/>
      <family val="1"/>
      <charset val="204"/>
    </font>
    <font>
      <sz val="8"/>
      <name val="Arial"/>
      <family val="2"/>
      <charset val="204"/>
    </font>
    <font>
      <sz val="8"/>
      <color theme="1"/>
      <name val="Arial"/>
      <family val="2"/>
      <charset val="204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B8D0EE"/>
        <bgColor indexed="64"/>
      </patternFill>
    </fill>
  </fills>
  <borders count="31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">
    <xf numFmtId="0" fontId="0" fillId="0" borderId="0"/>
    <xf numFmtId="0" fontId="10" fillId="0" borderId="0"/>
    <xf numFmtId="4" fontId="12" fillId="0" borderId="30">
      <alignment horizontal="right"/>
    </xf>
    <xf numFmtId="0" fontId="13" fillId="0" borderId="17" applyNumberFormat="0">
      <alignment horizontal="right" vertical="top"/>
    </xf>
  </cellStyleXfs>
  <cellXfs count="88">
    <xf numFmtId="0" fontId="0" fillId="0" borderId="0" xfId="0"/>
    <xf numFmtId="0" fontId="1" fillId="2" borderId="0" xfId="0" applyFont="1" applyFill="1" applyBorder="1" applyAlignment="1">
      <alignment horizontal="center" wrapText="1"/>
    </xf>
    <xf numFmtId="0" fontId="2" fillId="0" borderId="0" xfId="0" applyFont="1"/>
    <xf numFmtId="0" fontId="3" fillId="2" borderId="0" xfId="0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right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2" borderId="10" xfId="0" applyFont="1" applyFill="1" applyBorder="1" applyAlignment="1">
      <alignment horizontal="center" vertical="center" wrapText="1"/>
    </xf>
    <xf numFmtId="0" fontId="2" fillId="0" borderId="11" xfId="0" applyFont="1" applyBorder="1" applyAlignment="1"/>
    <xf numFmtId="0" fontId="4" fillId="2" borderId="11" xfId="0" applyFont="1" applyFill="1" applyBorder="1" applyAlignment="1">
      <alignment horizontal="center" vertical="center" wrapText="1"/>
    </xf>
    <xf numFmtId="0" fontId="4" fillId="2" borderId="12" xfId="0" applyFont="1" applyFill="1" applyBorder="1" applyAlignment="1">
      <alignment horizontal="center" vertical="center" wrapText="1"/>
    </xf>
    <xf numFmtId="0" fontId="3" fillId="2" borderId="12" xfId="0" applyFont="1" applyFill="1" applyBorder="1" applyAlignment="1">
      <alignment horizontal="center" vertical="center" wrapText="1"/>
    </xf>
    <xf numFmtId="0" fontId="3" fillId="2" borderId="12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/>
    </xf>
    <xf numFmtId="0" fontId="3" fillId="3" borderId="13" xfId="0" applyFont="1" applyFill="1" applyBorder="1" applyAlignment="1">
      <alignment horizontal="center" vertical="center"/>
    </xf>
    <xf numFmtId="0" fontId="3" fillId="3" borderId="14" xfId="0" applyFont="1" applyFill="1" applyBorder="1" applyAlignment="1">
      <alignment horizontal="left" vertical="center" wrapText="1"/>
    </xf>
    <xf numFmtId="164" fontId="3" fillId="3" borderId="14" xfId="0" applyNumberFormat="1" applyFont="1" applyFill="1" applyBorder="1" applyAlignment="1">
      <alignment horizontal="center" vertical="center" wrapText="1" shrinkToFit="1"/>
    </xf>
    <xf numFmtId="164" fontId="3" fillId="3" borderId="15" xfId="0" applyNumberFormat="1" applyFont="1" applyFill="1" applyBorder="1" applyAlignment="1">
      <alignment horizontal="center" vertical="center" wrapText="1" shrinkToFit="1"/>
    </xf>
    <xf numFmtId="165" fontId="2" fillId="4" borderId="0" xfId="0" applyNumberFormat="1" applyFont="1" applyFill="1"/>
    <xf numFmtId="0" fontId="2" fillId="4" borderId="0" xfId="0" applyFont="1" applyFill="1"/>
    <xf numFmtId="0" fontId="2" fillId="2" borderId="16" xfId="0" applyFont="1" applyFill="1" applyBorder="1" applyAlignment="1">
      <alignment horizontal="center" vertical="center"/>
    </xf>
    <xf numFmtId="0" fontId="2" fillId="2" borderId="17" xfId="0" applyFont="1" applyFill="1" applyBorder="1" applyAlignment="1">
      <alignment vertical="center" wrapText="1"/>
    </xf>
    <xf numFmtId="164" fontId="2" fillId="2" borderId="17" xfId="0" applyNumberFormat="1" applyFont="1" applyFill="1" applyBorder="1" applyAlignment="1">
      <alignment horizontal="center" vertical="center" wrapText="1" shrinkToFit="1"/>
    </xf>
    <xf numFmtId="164" fontId="5" fillId="5" borderId="17" xfId="0" applyNumberFormat="1" applyFont="1" applyFill="1" applyBorder="1" applyAlignment="1">
      <alignment horizontal="center" vertical="center" wrapText="1" shrinkToFit="1"/>
    </xf>
    <xf numFmtId="164" fontId="2" fillId="0" borderId="17" xfId="0" applyNumberFormat="1" applyFont="1" applyFill="1" applyBorder="1" applyAlignment="1">
      <alignment horizontal="center" vertical="center" wrapText="1" shrinkToFit="1"/>
    </xf>
    <xf numFmtId="164" fontId="2" fillId="5" borderId="17" xfId="0" applyNumberFormat="1" applyFont="1" applyFill="1" applyBorder="1" applyAlignment="1">
      <alignment horizontal="center" vertical="center" wrapText="1" shrinkToFit="1"/>
    </xf>
    <xf numFmtId="164" fontId="2" fillId="6" borderId="18" xfId="0" applyNumberFormat="1" applyFont="1" applyFill="1" applyBorder="1" applyAlignment="1">
      <alignment horizontal="center" vertical="center" wrapText="1" shrinkToFit="1"/>
    </xf>
    <xf numFmtId="0" fontId="6" fillId="2" borderId="17" xfId="0" applyFont="1" applyFill="1" applyBorder="1" applyAlignment="1">
      <alignment vertical="center" wrapText="1"/>
    </xf>
    <xf numFmtId="164" fontId="6" fillId="2" borderId="17" xfId="0" applyNumberFormat="1" applyFont="1" applyFill="1" applyBorder="1" applyAlignment="1">
      <alignment horizontal="center" vertical="center" wrapText="1" shrinkToFit="1"/>
    </xf>
    <xf numFmtId="164" fontId="7" fillId="5" borderId="17" xfId="0" applyNumberFormat="1" applyFont="1" applyFill="1" applyBorder="1" applyAlignment="1">
      <alignment horizontal="center" vertical="center" wrapText="1" shrinkToFit="1"/>
    </xf>
    <xf numFmtId="164" fontId="6" fillId="0" borderId="17" xfId="0" applyNumberFormat="1" applyFont="1" applyFill="1" applyBorder="1" applyAlignment="1">
      <alignment horizontal="center" vertical="center" wrapText="1" shrinkToFit="1"/>
    </xf>
    <xf numFmtId="164" fontId="6" fillId="5" borderId="17" xfId="0" applyNumberFormat="1" applyFont="1" applyFill="1" applyBorder="1" applyAlignment="1">
      <alignment horizontal="center" vertical="center" wrapText="1" shrinkToFit="1"/>
    </xf>
    <xf numFmtId="0" fontId="2" fillId="2" borderId="17" xfId="0" applyFont="1" applyFill="1" applyBorder="1" applyAlignment="1">
      <alignment horizontal="left" vertical="top" wrapText="1"/>
    </xf>
    <xf numFmtId="0" fontId="2" fillId="2" borderId="16" xfId="0" applyFont="1" applyFill="1" applyBorder="1" applyAlignment="1">
      <alignment horizontal="center" vertical="center" wrapText="1"/>
    </xf>
    <xf numFmtId="0" fontId="3" fillId="3" borderId="16" xfId="0" applyFont="1" applyFill="1" applyBorder="1" applyAlignment="1">
      <alignment horizontal="center" vertical="center"/>
    </xf>
    <xf numFmtId="0" fontId="3" fillId="3" borderId="17" xfId="0" applyFont="1" applyFill="1" applyBorder="1" applyAlignment="1">
      <alignment horizontal="left" vertical="center" wrapText="1"/>
    </xf>
    <xf numFmtId="164" fontId="3" fillId="3" borderId="17" xfId="0" applyNumberFormat="1" applyFont="1" applyFill="1" applyBorder="1" applyAlignment="1">
      <alignment horizontal="center" vertical="center" wrapText="1" shrinkToFit="1"/>
    </xf>
    <xf numFmtId="165" fontId="2" fillId="0" borderId="0" xfId="0" applyNumberFormat="1" applyFont="1"/>
    <xf numFmtId="0" fontId="2" fillId="2" borderId="19" xfId="0" applyFont="1" applyFill="1" applyBorder="1" applyAlignment="1">
      <alignment horizontal="center" vertical="center"/>
    </xf>
    <xf numFmtId="0" fontId="2" fillId="2" borderId="20" xfId="0" applyFont="1" applyFill="1" applyBorder="1" applyAlignment="1">
      <alignment vertical="center" wrapText="1"/>
    </xf>
    <xf numFmtId="164" fontId="5" fillId="2" borderId="20" xfId="0" applyNumberFormat="1" applyFont="1" applyFill="1" applyBorder="1" applyAlignment="1">
      <alignment horizontal="center" vertical="center" wrapText="1" shrinkToFit="1"/>
    </xf>
    <xf numFmtId="164" fontId="2" fillId="5" borderId="20" xfId="0" applyNumberFormat="1" applyFont="1" applyFill="1" applyBorder="1" applyAlignment="1">
      <alignment horizontal="center" vertical="center" wrapText="1" shrinkToFit="1"/>
    </xf>
    <xf numFmtId="164" fontId="2" fillId="2" borderId="20" xfId="0" applyNumberFormat="1" applyFont="1" applyFill="1" applyBorder="1" applyAlignment="1">
      <alignment horizontal="center" vertical="center" wrapText="1" shrinkToFit="1"/>
    </xf>
    <xf numFmtId="0" fontId="3" fillId="3" borderId="21" xfId="0" applyFont="1" applyFill="1" applyBorder="1" applyAlignment="1">
      <alignment horizontal="center" vertical="center" wrapText="1"/>
    </xf>
    <xf numFmtId="0" fontId="3" fillId="3" borderId="22" xfId="0" applyFont="1" applyFill="1" applyBorder="1" applyAlignment="1">
      <alignment horizontal="center" vertical="center" wrapText="1"/>
    </xf>
    <xf numFmtId="164" fontId="3" fillId="3" borderId="22" xfId="0" applyNumberFormat="1" applyFont="1" applyFill="1" applyBorder="1" applyAlignment="1">
      <alignment horizontal="center" vertical="center" wrapText="1" shrinkToFit="1"/>
    </xf>
    <xf numFmtId="164" fontId="3" fillId="3" borderId="23" xfId="0" applyNumberFormat="1" applyFont="1" applyFill="1" applyBorder="1" applyAlignment="1">
      <alignment horizontal="center" vertical="center" wrapText="1" shrinkToFit="1"/>
    </xf>
    <xf numFmtId="0" fontId="2" fillId="2" borderId="0" xfId="0" applyFont="1" applyFill="1" applyAlignment="1"/>
    <xf numFmtId="164" fontId="2" fillId="2" borderId="0" xfId="0" applyNumberFormat="1" applyFont="1" applyFill="1" applyAlignment="1"/>
    <xf numFmtId="164" fontId="3" fillId="0" borderId="0" xfId="0" applyNumberFormat="1" applyFont="1"/>
    <xf numFmtId="164" fontId="2" fillId="0" borderId="0" xfId="0" applyNumberFormat="1" applyFont="1"/>
    <xf numFmtId="164" fontId="2" fillId="2" borderId="0" xfId="0" applyNumberFormat="1" applyFont="1" applyFill="1" applyBorder="1" applyAlignment="1"/>
    <xf numFmtId="0" fontId="2" fillId="0" borderId="0" xfId="0" applyFont="1" applyBorder="1"/>
    <xf numFmtId="164" fontId="3" fillId="3" borderId="0" xfId="0" applyNumberFormat="1" applyFont="1" applyFill="1" applyBorder="1" applyAlignment="1">
      <alignment horizontal="center" vertical="center" wrapText="1" shrinkToFit="1"/>
    </xf>
    <xf numFmtId="0" fontId="2" fillId="2" borderId="0" xfId="0" applyFont="1" applyFill="1" applyBorder="1" applyAlignment="1"/>
    <xf numFmtId="0" fontId="1" fillId="2" borderId="0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right"/>
    </xf>
    <xf numFmtId="0" fontId="4" fillId="2" borderId="7" xfId="0" applyFont="1" applyFill="1" applyBorder="1" applyAlignment="1">
      <alignment horizontal="center" vertical="center" wrapText="1"/>
    </xf>
    <xf numFmtId="0" fontId="4" fillId="2" borderId="24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/>
    </xf>
    <xf numFmtId="0" fontId="3" fillId="0" borderId="25" xfId="0" applyFont="1" applyBorder="1" applyAlignment="1">
      <alignment horizontal="center" vertical="center" wrapText="1"/>
    </xf>
    <xf numFmtId="0" fontId="3" fillId="0" borderId="26" xfId="0" applyFont="1" applyBorder="1" applyAlignment="1">
      <alignment horizontal="center" vertical="center" wrapText="1"/>
    </xf>
    <xf numFmtId="0" fontId="3" fillId="2" borderId="11" xfId="0" applyFont="1" applyFill="1" applyBorder="1" applyAlignment="1">
      <alignment horizontal="center" vertical="center" wrapText="1"/>
    </xf>
    <xf numFmtId="49" fontId="4" fillId="3" borderId="13" xfId="0" applyNumberFormat="1" applyFont="1" applyFill="1" applyBorder="1" applyAlignment="1">
      <alignment horizontal="center" vertical="center" wrapText="1" shrinkToFit="1"/>
    </xf>
    <xf numFmtId="165" fontId="9" fillId="0" borderId="0" xfId="0" applyNumberFormat="1" applyFont="1" applyAlignment="1">
      <alignment horizontal="left"/>
    </xf>
    <xf numFmtId="49" fontId="8" fillId="2" borderId="16" xfId="0" applyNumberFormat="1" applyFont="1" applyFill="1" applyBorder="1" applyAlignment="1">
      <alignment horizontal="center" vertical="center" shrinkToFit="1"/>
    </xf>
    <xf numFmtId="0" fontId="2" fillId="2" borderId="17" xfId="0" applyFont="1" applyFill="1" applyBorder="1" applyAlignment="1">
      <alignment horizontal="left" vertical="center" wrapText="1"/>
    </xf>
    <xf numFmtId="164" fontId="2" fillId="0" borderId="27" xfId="0" applyNumberFormat="1" applyFont="1" applyFill="1" applyBorder="1" applyAlignment="1">
      <alignment horizontal="center" vertical="center" wrapText="1" shrinkToFit="1"/>
    </xf>
    <xf numFmtId="164" fontId="5" fillId="5" borderId="27" xfId="0" applyNumberFormat="1" applyFont="1" applyFill="1" applyBorder="1" applyAlignment="1">
      <alignment horizontal="center" vertical="center" wrapText="1" shrinkToFit="1"/>
    </xf>
    <xf numFmtId="164" fontId="2" fillId="2" borderId="27" xfId="0" applyNumberFormat="1" applyFont="1" applyFill="1" applyBorder="1" applyAlignment="1">
      <alignment horizontal="center" vertical="center" wrapText="1" shrinkToFit="1"/>
    </xf>
    <xf numFmtId="164" fontId="2" fillId="5" borderId="27" xfId="0" applyNumberFormat="1" applyFont="1" applyFill="1" applyBorder="1" applyAlignment="1">
      <alignment horizontal="center" vertical="center" wrapText="1" shrinkToFit="1"/>
    </xf>
    <xf numFmtId="166" fontId="2" fillId="0" borderId="17" xfId="1" applyNumberFormat="1" applyFont="1" applyFill="1" applyBorder="1" applyAlignment="1" applyProtection="1">
      <alignment wrapText="1"/>
      <protection hidden="1"/>
    </xf>
    <xf numFmtId="49" fontId="4" fillId="3" borderId="16" xfId="0" applyNumberFormat="1" applyFont="1" applyFill="1" applyBorder="1" applyAlignment="1">
      <alignment horizontal="center" vertical="center" shrinkToFit="1"/>
    </xf>
    <xf numFmtId="167" fontId="2" fillId="2" borderId="17" xfId="0" applyNumberFormat="1" applyFont="1" applyFill="1" applyBorder="1" applyAlignment="1">
      <alignment horizontal="center" vertical="center" wrapText="1" shrinkToFit="1"/>
    </xf>
    <xf numFmtId="0" fontId="3" fillId="3" borderId="28" xfId="0" applyFont="1" applyFill="1" applyBorder="1" applyAlignment="1">
      <alignment horizontal="center" vertical="center" wrapText="1"/>
    </xf>
    <xf numFmtId="0" fontId="3" fillId="3" borderId="29" xfId="0" applyFont="1" applyFill="1" applyBorder="1" applyAlignment="1">
      <alignment horizontal="center" vertical="center" wrapText="1"/>
    </xf>
    <xf numFmtId="165" fontId="11" fillId="0" borderId="0" xfId="0" applyNumberFormat="1" applyFont="1"/>
    <xf numFmtId="165" fontId="2" fillId="0" borderId="0" xfId="0" applyNumberFormat="1" applyFont="1" applyAlignment="1">
      <alignment horizontal="right"/>
    </xf>
  </cellXfs>
  <cellStyles count="4">
    <cellStyle name="xl60" xfId="2"/>
    <cellStyle name="Данные (только для чтения)" xfId="3"/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50"/>
  <sheetViews>
    <sheetView tabSelected="1" view="pageBreakPreview" zoomScale="70" zoomScaleNormal="44" zoomScaleSheetLayoutView="70" workbookViewId="0">
      <pane xSplit="2" ySplit="6" topLeftCell="C7" activePane="bottomRight" state="frozen"/>
      <selection activeCell="O6" sqref="O6"/>
      <selection pane="topRight" activeCell="O6" sqref="O6"/>
      <selection pane="bottomLeft" activeCell="O6" sqref="O6"/>
      <selection pane="bottomRight" activeCell="O6" sqref="O6"/>
    </sheetView>
  </sheetViews>
  <sheetFormatPr defaultRowHeight="12.75" x14ac:dyDescent="0.2"/>
  <cols>
    <col min="1" max="1" width="23.83203125" style="2" customWidth="1"/>
    <col min="2" max="2" width="52.6640625" style="57" customWidth="1"/>
    <col min="3" max="3" width="21.5" style="57" customWidth="1"/>
    <col min="4" max="4" width="15.1640625" style="2" customWidth="1"/>
    <col min="5" max="5" width="17.83203125" style="2" customWidth="1"/>
    <col min="6" max="6" width="14.33203125" style="2" customWidth="1"/>
    <col min="7" max="7" width="17" style="2" customWidth="1"/>
    <col min="8" max="8" width="14.5" style="2" customWidth="1"/>
    <col min="9" max="9" width="17.33203125" style="2" customWidth="1"/>
    <col min="10" max="10" width="16" style="2" customWidth="1"/>
    <col min="11" max="11" width="22.5" style="2" customWidth="1"/>
    <col min="12" max="12" width="18.33203125" style="2" customWidth="1"/>
    <col min="13" max="13" width="18" style="2" customWidth="1"/>
    <col min="14" max="14" width="12.83203125" style="2" customWidth="1"/>
    <col min="15" max="15" width="13.1640625" style="2" customWidth="1"/>
    <col min="16" max="16" width="15.83203125" style="2" bestFit="1" customWidth="1"/>
    <col min="17" max="17" width="16" style="2" bestFit="1" customWidth="1"/>
    <col min="18" max="16384" width="9.33203125" style="2"/>
  </cols>
  <sheetData>
    <row r="1" spans="1:13" ht="38.25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3" ht="19.5" customHeight="1" thickBot="1" x14ac:dyDescent="0.25">
      <c r="B2" s="3"/>
      <c r="C2" s="3"/>
      <c r="L2" s="4" t="s">
        <v>1</v>
      </c>
    </row>
    <row r="3" spans="1:13" ht="100.5" customHeight="1" thickBot="1" x14ac:dyDescent="0.25">
      <c r="A3" s="5" t="s">
        <v>2</v>
      </c>
      <c r="B3" s="5" t="s">
        <v>3</v>
      </c>
      <c r="C3" s="6" t="s">
        <v>4</v>
      </c>
      <c r="D3" s="7" t="s">
        <v>5</v>
      </c>
      <c r="E3" s="8"/>
      <c r="F3" s="8"/>
      <c r="G3" s="8"/>
      <c r="H3" s="8"/>
      <c r="I3" s="8"/>
      <c r="J3" s="9"/>
      <c r="K3" s="10" t="s">
        <v>6</v>
      </c>
      <c r="L3" s="6" t="s">
        <v>7</v>
      </c>
    </row>
    <row r="4" spans="1:13" ht="28.5" customHeight="1" thickBot="1" x14ac:dyDescent="0.25">
      <c r="A4" s="11"/>
      <c r="B4" s="11"/>
      <c r="C4" s="12"/>
      <c r="D4" s="13" t="s">
        <v>8</v>
      </c>
      <c r="E4" s="14"/>
      <c r="F4" s="13" t="s">
        <v>9</v>
      </c>
      <c r="G4" s="14"/>
      <c r="H4" s="13" t="s">
        <v>10</v>
      </c>
      <c r="I4" s="14"/>
      <c r="J4" s="15" t="s">
        <v>11</v>
      </c>
      <c r="K4" s="16"/>
      <c r="L4" s="12"/>
    </row>
    <row r="5" spans="1:13" ht="28.5" customHeight="1" thickBot="1" x14ac:dyDescent="0.25">
      <c r="A5" s="17"/>
      <c r="B5" s="17"/>
      <c r="C5" s="18"/>
      <c r="D5" s="19" t="s">
        <v>12</v>
      </c>
      <c r="E5" s="20" t="s">
        <v>13</v>
      </c>
      <c r="F5" s="19" t="s">
        <v>12</v>
      </c>
      <c r="G5" s="20" t="s">
        <v>13</v>
      </c>
      <c r="H5" s="20" t="s">
        <v>12</v>
      </c>
      <c r="I5" s="20" t="s">
        <v>13</v>
      </c>
      <c r="J5" s="20" t="s">
        <v>12</v>
      </c>
      <c r="K5" s="21"/>
      <c r="L5" s="18"/>
    </row>
    <row r="6" spans="1:13" ht="13.5" thickBot="1" x14ac:dyDescent="0.25">
      <c r="A6" s="22">
        <v>1</v>
      </c>
      <c r="B6" s="23">
        <v>2</v>
      </c>
      <c r="C6" s="23">
        <v>3</v>
      </c>
      <c r="D6" s="23">
        <v>4</v>
      </c>
      <c r="E6" s="23">
        <v>5</v>
      </c>
      <c r="F6" s="23">
        <v>6</v>
      </c>
      <c r="G6" s="23">
        <v>7</v>
      </c>
      <c r="H6" s="23">
        <v>8</v>
      </c>
      <c r="I6" s="23">
        <v>9</v>
      </c>
      <c r="J6" s="23">
        <v>10</v>
      </c>
      <c r="K6" s="23">
        <v>11</v>
      </c>
      <c r="L6" s="23">
        <v>12</v>
      </c>
    </row>
    <row r="7" spans="1:13" s="29" customFormat="1" ht="18" customHeight="1" x14ac:dyDescent="0.2">
      <c r="A7" s="24" t="s">
        <v>14</v>
      </c>
      <c r="B7" s="25" t="s">
        <v>15</v>
      </c>
      <c r="C7" s="26">
        <f t="shared" ref="C7:H7" si="0">SUM(C8,C11,C13,C15,C19,C22,C23,C24,C25,C26,C27,C28,C29,C30)</f>
        <v>67692708.5</v>
      </c>
      <c r="D7" s="26">
        <f t="shared" si="0"/>
        <v>233795.80000000013</v>
      </c>
      <c r="E7" s="26">
        <f t="shared" si="0"/>
        <v>67926504.299999982</v>
      </c>
      <c r="F7" s="26">
        <f t="shared" si="0"/>
        <v>2477.3000000000002</v>
      </c>
      <c r="G7" s="26">
        <f t="shared" si="0"/>
        <v>67928981.599999994</v>
      </c>
      <c r="H7" s="26">
        <f t="shared" si="0"/>
        <v>338392.29999999987</v>
      </c>
      <c r="I7" s="26">
        <f>SUM(I8,I11,I13,I15,I19,I22,I23,I24,I25,I26,I27,I28,I29,I30)</f>
        <v>68267373.900000006</v>
      </c>
      <c r="J7" s="26">
        <f>SUM(J8,J11,J13,J15,J19,J22,J23,J24,J25,J26,J27,J28,J29,J30)</f>
        <v>0</v>
      </c>
      <c r="K7" s="26">
        <f>SUM(K8,K11,K13,K15,K19,K22,K23,K24,K25,K26,K27,K28,K29,K30)</f>
        <v>68267373.900000006</v>
      </c>
      <c r="L7" s="27">
        <f>SUM(L8,L11,L13,L15,L19,L22,L23,L24,L25,L26,L27,L28,L29,L30)</f>
        <v>574665.4</v>
      </c>
      <c r="M7" s="28"/>
    </row>
    <row r="8" spans="1:13" s="29" customFormat="1" ht="15.75" customHeight="1" x14ac:dyDescent="0.2">
      <c r="A8" s="30" t="s">
        <v>16</v>
      </c>
      <c r="B8" s="31" t="s">
        <v>17</v>
      </c>
      <c r="C8" s="32">
        <f>C9+C10</f>
        <v>43754965.299999997</v>
      </c>
      <c r="D8" s="33"/>
      <c r="E8" s="34">
        <f>E9+E10</f>
        <v>43754965.299999997</v>
      </c>
      <c r="F8" s="33"/>
      <c r="G8" s="32">
        <f>G9+G10</f>
        <v>43754965.299999997</v>
      </c>
      <c r="H8" s="35"/>
      <c r="I8" s="32">
        <f>I9+I10</f>
        <v>43754965.299999997</v>
      </c>
      <c r="J8" s="35"/>
      <c r="K8" s="32">
        <f>K9+K10</f>
        <v>43754965.299999997</v>
      </c>
      <c r="L8" s="36"/>
      <c r="M8" s="28"/>
    </row>
    <row r="9" spans="1:13" s="29" customFormat="1" ht="16.5" customHeight="1" x14ac:dyDescent="0.2">
      <c r="A9" s="30" t="s">
        <v>18</v>
      </c>
      <c r="B9" s="37" t="s">
        <v>19</v>
      </c>
      <c r="C9" s="38">
        <v>20771827.600000001</v>
      </c>
      <c r="D9" s="39"/>
      <c r="E9" s="40">
        <f>C9+D9</f>
        <v>20771827.600000001</v>
      </c>
      <c r="F9" s="39"/>
      <c r="G9" s="38">
        <f>E9+F9</f>
        <v>20771827.600000001</v>
      </c>
      <c r="H9" s="41"/>
      <c r="I9" s="38">
        <f>G9+H9</f>
        <v>20771827.600000001</v>
      </c>
      <c r="J9" s="41"/>
      <c r="K9" s="38">
        <f>I9+J9</f>
        <v>20771827.600000001</v>
      </c>
      <c r="L9" s="36"/>
    </row>
    <row r="10" spans="1:13" s="29" customFormat="1" ht="15.75" customHeight="1" x14ac:dyDescent="0.2">
      <c r="A10" s="30" t="s">
        <v>20</v>
      </c>
      <c r="B10" s="37" t="s">
        <v>21</v>
      </c>
      <c r="C10" s="38">
        <v>22983137.699999999</v>
      </c>
      <c r="D10" s="33"/>
      <c r="E10" s="34">
        <f>C10+D10</f>
        <v>22983137.699999999</v>
      </c>
      <c r="F10" s="33"/>
      <c r="G10" s="38">
        <f>E10+F10</f>
        <v>22983137.699999999</v>
      </c>
      <c r="H10" s="35"/>
      <c r="I10" s="38">
        <f>G10+H10</f>
        <v>22983137.699999999</v>
      </c>
      <c r="J10" s="35"/>
      <c r="K10" s="38">
        <f>I10+J10</f>
        <v>22983137.699999999</v>
      </c>
      <c r="L10" s="36"/>
      <c r="M10" s="28"/>
    </row>
    <row r="11" spans="1:13" s="29" customFormat="1" ht="38.25" x14ac:dyDescent="0.2">
      <c r="A11" s="30" t="s">
        <v>22</v>
      </c>
      <c r="B11" s="42" t="s">
        <v>23</v>
      </c>
      <c r="C11" s="32">
        <f>C12</f>
        <v>6825619.2000000002</v>
      </c>
      <c r="D11" s="35">
        <f>D12</f>
        <v>232862.70000000019</v>
      </c>
      <c r="E11" s="34">
        <f>E12</f>
        <v>7058481.9000000004</v>
      </c>
      <c r="F11" s="35"/>
      <c r="G11" s="32">
        <f>G12</f>
        <v>7058481.9000000004</v>
      </c>
      <c r="H11" s="35">
        <f>H12</f>
        <v>334062.29999999981</v>
      </c>
      <c r="I11" s="32">
        <f>I12</f>
        <v>7392544.2000000002</v>
      </c>
      <c r="J11" s="35"/>
      <c r="K11" s="32">
        <f>K12</f>
        <v>7392544.2000000002</v>
      </c>
      <c r="L11" s="36">
        <f t="shared" ref="L11:L30" si="1">D11+F11+H11+J11</f>
        <v>566925</v>
      </c>
    </row>
    <row r="12" spans="1:13" s="29" customFormat="1" ht="38.25" x14ac:dyDescent="0.2">
      <c r="A12" s="30" t="s">
        <v>24</v>
      </c>
      <c r="B12" s="37" t="s">
        <v>25</v>
      </c>
      <c r="C12" s="38">
        <v>6825619.2000000002</v>
      </c>
      <c r="D12" s="41">
        <v>232862.70000000019</v>
      </c>
      <c r="E12" s="40">
        <f>C12+D12</f>
        <v>7058481.9000000004</v>
      </c>
      <c r="F12" s="41"/>
      <c r="G12" s="38">
        <f>E12+F12</f>
        <v>7058481.9000000004</v>
      </c>
      <c r="H12" s="41">
        <v>334062.29999999981</v>
      </c>
      <c r="I12" s="38">
        <f>G12+H12</f>
        <v>7392544.2000000002</v>
      </c>
      <c r="J12" s="41"/>
      <c r="K12" s="38">
        <f>I12+J12</f>
        <v>7392544.2000000002</v>
      </c>
      <c r="L12" s="36">
        <f t="shared" si="1"/>
        <v>566925</v>
      </c>
    </row>
    <row r="13" spans="1:13" s="29" customFormat="1" x14ac:dyDescent="0.2">
      <c r="A13" s="30" t="s">
        <v>26</v>
      </c>
      <c r="B13" s="31" t="s">
        <v>27</v>
      </c>
      <c r="C13" s="32">
        <f>C14</f>
        <v>4293588.3</v>
      </c>
      <c r="D13" s="35"/>
      <c r="E13" s="34">
        <f>E14</f>
        <v>4293588.3</v>
      </c>
      <c r="F13" s="35"/>
      <c r="G13" s="32">
        <f>G14</f>
        <v>4293588.3</v>
      </c>
      <c r="H13" s="35"/>
      <c r="I13" s="32">
        <f>I14</f>
        <v>4293588.3</v>
      </c>
      <c r="J13" s="35"/>
      <c r="K13" s="32">
        <f>K14</f>
        <v>4293588.3</v>
      </c>
      <c r="L13" s="36"/>
    </row>
    <row r="14" spans="1:13" s="29" customFormat="1" ht="30.75" customHeight="1" x14ac:dyDescent="0.2">
      <c r="A14" s="30" t="s">
        <v>28</v>
      </c>
      <c r="B14" s="37" t="s">
        <v>29</v>
      </c>
      <c r="C14" s="38">
        <v>4293588.3</v>
      </c>
      <c r="D14" s="41"/>
      <c r="E14" s="40">
        <f>C14+D14</f>
        <v>4293588.3</v>
      </c>
      <c r="F14" s="41"/>
      <c r="G14" s="38">
        <f>E14+F14</f>
        <v>4293588.3</v>
      </c>
      <c r="H14" s="41"/>
      <c r="I14" s="38">
        <f>G14+H14</f>
        <v>4293588.3</v>
      </c>
      <c r="J14" s="41"/>
      <c r="K14" s="38">
        <f>I14+J14</f>
        <v>4293588.3</v>
      </c>
      <c r="L14" s="36"/>
    </row>
    <row r="15" spans="1:13" s="29" customFormat="1" ht="18" customHeight="1" x14ac:dyDescent="0.2">
      <c r="A15" s="43" t="s">
        <v>30</v>
      </c>
      <c r="B15" s="31" t="s">
        <v>31</v>
      </c>
      <c r="C15" s="32">
        <f>C16+C17+C18</f>
        <v>11134396.199999999</v>
      </c>
      <c r="D15" s="35"/>
      <c r="E15" s="34">
        <f>E16+E17+E18</f>
        <v>11134396.199999999</v>
      </c>
      <c r="F15" s="35"/>
      <c r="G15" s="32">
        <f>G16+G17+G18</f>
        <v>11134396.199999999</v>
      </c>
      <c r="H15" s="35"/>
      <c r="I15" s="32">
        <f>I16+I17+I18</f>
        <v>11134396.199999999</v>
      </c>
      <c r="J15" s="35"/>
      <c r="K15" s="32">
        <f>K16+K17+K18</f>
        <v>11134396.199999999</v>
      </c>
      <c r="L15" s="36"/>
    </row>
    <row r="16" spans="1:13" s="29" customFormat="1" ht="14.25" customHeight="1" x14ac:dyDescent="0.2">
      <c r="A16" s="30" t="s">
        <v>32</v>
      </c>
      <c r="B16" s="37" t="s">
        <v>33</v>
      </c>
      <c r="C16" s="38">
        <v>8511155.9000000004</v>
      </c>
      <c r="D16" s="41"/>
      <c r="E16" s="40">
        <f>C16+D16</f>
        <v>8511155.9000000004</v>
      </c>
      <c r="F16" s="41"/>
      <c r="G16" s="38">
        <f>E16+F16</f>
        <v>8511155.9000000004</v>
      </c>
      <c r="H16" s="41"/>
      <c r="I16" s="38">
        <f>G16+H16</f>
        <v>8511155.9000000004</v>
      </c>
      <c r="J16" s="41"/>
      <c r="K16" s="38">
        <f>I16+J16</f>
        <v>8511155.9000000004</v>
      </c>
      <c r="L16" s="36"/>
    </row>
    <row r="17" spans="1:13" s="29" customFormat="1" ht="15.75" customHeight="1" x14ac:dyDescent="0.2">
      <c r="A17" s="30" t="s">
        <v>34</v>
      </c>
      <c r="B17" s="37" t="s">
        <v>35</v>
      </c>
      <c r="C17" s="38">
        <v>2607740.2999999998</v>
      </c>
      <c r="D17" s="41"/>
      <c r="E17" s="40">
        <f t="shared" ref="E17:E18" si="2">C17+D17</f>
        <v>2607740.2999999998</v>
      </c>
      <c r="F17" s="41"/>
      <c r="G17" s="38">
        <f t="shared" ref="G17:G18" si="3">E17+F17</f>
        <v>2607740.2999999998</v>
      </c>
      <c r="H17" s="41"/>
      <c r="I17" s="38">
        <f t="shared" ref="I17:I18" si="4">G17+H17</f>
        <v>2607740.2999999998</v>
      </c>
      <c r="J17" s="41"/>
      <c r="K17" s="38">
        <f t="shared" ref="K17:K18" si="5">I17+J17</f>
        <v>2607740.2999999998</v>
      </c>
      <c r="L17" s="36"/>
    </row>
    <row r="18" spans="1:13" s="29" customFormat="1" ht="16.5" customHeight="1" x14ac:dyDescent="0.2">
      <c r="A18" s="30" t="s">
        <v>36</v>
      </c>
      <c r="B18" s="37" t="s">
        <v>37</v>
      </c>
      <c r="C18" s="38">
        <v>15500</v>
      </c>
      <c r="D18" s="41"/>
      <c r="E18" s="40">
        <f t="shared" si="2"/>
        <v>15500</v>
      </c>
      <c r="F18" s="41"/>
      <c r="G18" s="38">
        <f t="shared" si="3"/>
        <v>15500</v>
      </c>
      <c r="H18" s="41"/>
      <c r="I18" s="38">
        <f t="shared" si="4"/>
        <v>15500</v>
      </c>
      <c r="J18" s="41"/>
      <c r="K18" s="38">
        <f t="shared" si="5"/>
        <v>15500</v>
      </c>
      <c r="L18" s="36"/>
    </row>
    <row r="19" spans="1:13" s="29" customFormat="1" ht="25.5" x14ac:dyDescent="0.2">
      <c r="A19" s="43" t="s">
        <v>38</v>
      </c>
      <c r="B19" s="31" t="s">
        <v>39</v>
      </c>
      <c r="C19" s="32">
        <f>C20+C21</f>
        <v>59756</v>
      </c>
      <c r="D19" s="35"/>
      <c r="E19" s="34">
        <f>E20+E21</f>
        <v>59756</v>
      </c>
      <c r="F19" s="35"/>
      <c r="G19" s="32">
        <f>G20+G21</f>
        <v>59756</v>
      </c>
      <c r="H19" s="35"/>
      <c r="I19" s="32">
        <f>I20+I21</f>
        <v>59756</v>
      </c>
      <c r="J19" s="35"/>
      <c r="K19" s="32">
        <f>K20+K21</f>
        <v>59756</v>
      </c>
      <c r="L19" s="36"/>
    </row>
    <row r="20" spans="1:13" s="29" customFormat="1" ht="18" customHeight="1" x14ac:dyDescent="0.2">
      <c r="A20" s="30" t="s">
        <v>40</v>
      </c>
      <c r="B20" s="37" t="s">
        <v>41</v>
      </c>
      <c r="C20" s="38">
        <v>57546</v>
      </c>
      <c r="D20" s="41"/>
      <c r="E20" s="40">
        <f>C20+D20</f>
        <v>57546</v>
      </c>
      <c r="F20" s="41"/>
      <c r="G20" s="38">
        <f>E20+F20</f>
        <v>57546</v>
      </c>
      <c r="H20" s="41"/>
      <c r="I20" s="38">
        <f>G20+H20</f>
        <v>57546</v>
      </c>
      <c r="J20" s="41"/>
      <c r="K20" s="38">
        <f>I20+J20</f>
        <v>57546</v>
      </c>
      <c r="L20" s="36"/>
    </row>
    <row r="21" spans="1:13" s="29" customFormat="1" ht="42" customHeight="1" x14ac:dyDescent="0.2">
      <c r="A21" s="30" t="s">
        <v>42</v>
      </c>
      <c r="B21" s="37" t="s">
        <v>43</v>
      </c>
      <c r="C21" s="38">
        <v>2210</v>
      </c>
      <c r="D21" s="41"/>
      <c r="E21" s="40">
        <f>C21+D21</f>
        <v>2210</v>
      </c>
      <c r="F21" s="41"/>
      <c r="G21" s="38">
        <f>E21+F21</f>
        <v>2210</v>
      </c>
      <c r="H21" s="41"/>
      <c r="I21" s="38">
        <f>G21+H21</f>
        <v>2210</v>
      </c>
      <c r="J21" s="41"/>
      <c r="K21" s="38">
        <f>I21+J21</f>
        <v>2210</v>
      </c>
      <c r="L21" s="36"/>
    </row>
    <row r="22" spans="1:13" s="29" customFormat="1" ht="16.5" customHeight="1" x14ac:dyDescent="0.2">
      <c r="A22" s="30" t="s">
        <v>44</v>
      </c>
      <c r="B22" s="31" t="s">
        <v>45</v>
      </c>
      <c r="C22" s="32">
        <v>390116.6</v>
      </c>
      <c r="D22" s="35"/>
      <c r="E22" s="34">
        <f>C22+D22</f>
        <v>390116.6</v>
      </c>
      <c r="F22" s="35"/>
      <c r="G22" s="32">
        <f>E22+F22</f>
        <v>390116.6</v>
      </c>
      <c r="H22" s="35">
        <v>-1540</v>
      </c>
      <c r="I22" s="32">
        <f>G22+H22</f>
        <v>388576.6</v>
      </c>
      <c r="J22" s="35"/>
      <c r="K22" s="32">
        <f>I22+J22</f>
        <v>388576.6</v>
      </c>
      <c r="L22" s="36">
        <f t="shared" si="1"/>
        <v>-1540</v>
      </c>
    </row>
    <row r="23" spans="1:13" s="29" customFormat="1" ht="42" customHeight="1" x14ac:dyDescent="0.2">
      <c r="A23" s="30" t="s">
        <v>46</v>
      </c>
      <c r="B23" s="31" t="s">
        <v>47</v>
      </c>
      <c r="C23" s="32">
        <v>1150</v>
      </c>
      <c r="D23" s="35"/>
      <c r="E23" s="34">
        <f t="shared" ref="E23:E30" si="6">C23+D23</f>
        <v>1150</v>
      </c>
      <c r="F23" s="35"/>
      <c r="G23" s="32">
        <f t="shared" ref="G23:G30" si="7">E23+F23</f>
        <v>1150</v>
      </c>
      <c r="H23" s="35"/>
      <c r="I23" s="32">
        <f t="shared" ref="I23:I30" si="8">G23+H23</f>
        <v>1150</v>
      </c>
      <c r="J23" s="35"/>
      <c r="K23" s="32">
        <f t="shared" ref="K23:K30" si="9">I23+J23</f>
        <v>1150</v>
      </c>
      <c r="L23" s="36"/>
    </row>
    <row r="24" spans="1:13" ht="41.25" customHeight="1" x14ac:dyDescent="0.2">
      <c r="A24" s="30" t="s">
        <v>48</v>
      </c>
      <c r="B24" s="31" t="s">
        <v>49</v>
      </c>
      <c r="C24" s="32">
        <v>77525.8</v>
      </c>
      <c r="D24" s="35"/>
      <c r="E24" s="34">
        <f t="shared" si="6"/>
        <v>77525.8</v>
      </c>
      <c r="F24" s="35"/>
      <c r="G24" s="32">
        <f t="shared" si="7"/>
        <v>77525.8</v>
      </c>
      <c r="H24" s="35">
        <v>644</v>
      </c>
      <c r="I24" s="32">
        <f t="shared" si="8"/>
        <v>78169.8</v>
      </c>
      <c r="J24" s="35"/>
      <c r="K24" s="32">
        <f t="shared" si="9"/>
        <v>78169.8</v>
      </c>
      <c r="L24" s="36">
        <f t="shared" si="1"/>
        <v>644</v>
      </c>
    </row>
    <row r="25" spans="1:13" ht="30.75" customHeight="1" x14ac:dyDescent="0.2">
      <c r="A25" s="30" t="s">
        <v>50</v>
      </c>
      <c r="B25" s="31" t="s">
        <v>51</v>
      </c>
      <c r="C25" s="32">
        <v>80656.5</v>
      </c>
      <c r="D25" s="35"/>
      <c r="E25" s="34">
        <f t="shared" si="6"/>
        <v>80656.5</v>
      </c>
      <c r="F25" s="35"/>
      <c r="G25" s="32">
        <f t="shared" si="7"/>
        <v>80656.5</v>
      </c>
      <c r="H25" s="35">
        <v>1549</v>
      </c>
      <c r="I25" s="32">
        <f t="shared" si="8"/>
        <v>82205.5</v>
      </c>
      <c r="J25" s="35"/>
      <c r="K25" s="32">
        <f t="shared" si="9"/>
        <v>82205.5</v>
      </c>
      <c r="L25" s="36">
        <f t="shared" si="1"/>
        <v>1549</v>
      </c>
    </row>
    <row r="26" spans="1:13" ht="42" customHeight="1" x14ac:dyDescent="0.2">
      <c r="A26" s="30" t="s">
        <v>52</v>
      </c>
      <c r="B26" s="31" t="s">
        <v>53</v>
      </c>
      <c r="C26" s="32">
        <v>242581.5</v>
      </c>
      <c r="D26" s="35">
        <v>777.39999999999418</v>
      </c>
      <c r="E26" s="34">
        <f t="shared" si="6"/>
        <v>243358.9</v>
      </c>
      <c r="F26" s="35">
        <v>2477.3000000000002</v>
      </c>
      <c r="G26" s="32">
        <f t="shared" si="7"/>
        <v>245836.19999999998</v>
      </c>
      <c r="H26" s="35">
        <v>1608.2999999999884</v>
      </c>
      <c r="I26" s="32">
        <f t="shared" si="8"/>
        <v>247444.49999999997</v>
      </c>
      <c r="J26" s="35"/>
      <c r="K26" s="32">
        <f t="shared" si="9"/>
        <v>247444.49999999997</v>
      </c>
      <c r="L26" s="36">
        <f t="shared" si="1"/>
        <v>4862.9999999999827</v>
      </c>
    </row>
    <row r="27" spans="1:13" ht="28.5" customHeight="1" x14ac:dyDescent="0.2">
      <c r="A27" s="30" t="s">
        <v>54</v>
      </c>
      <c r="B27" s="31" t="s">
        <v>55</v>
      </c>
      <c r="C27" s="32"/>
      <c r="D27" s="35"/>
      <c r="E27" s="34"/>
      <c r="F27" s="35"/>
      <c r="G27" s="32"/>
      <c r="H27" s="35"/>
      <c r="I27" s="32"/>
      <c r="J27" s="35"/>
      <c r="K27" s="32">
        <f t="shared" si="9"/>
        <v>0</v>
      </c>
      <c r="L27" s="36"/>
    </row>
    <row r="28" spans="1:13" ht="15.75" customHeight="1" x14ac:dyDescent="0.2">
      <c r="A28" s="30" t="s">
        <v>56</v>
      </c>
      <c r="B28" s="31" t="s">
        <v>57</v>
      </c>
      <c r="C28" s="32">
        <v>14590.1</v>
      </c>
      <c r="D28" s="35"/>
      <c r="E28" s="34">
        <f t="shared" si="6"/>
        <v>14590.1</v>
      </c>
      <c r="F28" s="35"/>
      <c r="G28" s="32">
        <f t="shared" si="7"/>
        <v>14590.1</v>
      </c>
      <c r="H28" s="35"/>
      <c r="I28" s="32">
        <f t="shared" si="8"/>
        <v>14590.1</v>
      </c>
      <c r="J28" s="35"/>
      <c r="K28" s="32">
        <f t="shared" si="9"/>
        <v>14590.1</v>
      </c>
      <c r="L28" s="36"/>
    </row>
    <row r="29" spans="1:13" ht="15.75" customHeight="1" x14ac:dyDescent="0.2">
      <c r="A29" s="30" t="s">
        <v>58</v>
      </c>
      <c r="B29" s="31" t="s">
        <v>59</v>
      </c>
      <c r="C29" s="32">
        <v>811503</v>
      </c>
      <c r="D29" s="35">
        <v>155.69999999995343</v>
      </c>
      <c r="E29" s="34">
        <f t="shared" si="6"/>
        <v>811658.7</v>
      </c>
      <c r="F29" s="35"/>
      <c r="G29" s="32">
        <f t="shared" si="7"/>
        <v>811658.7</v>
      </c>
      <c r="H29" s="35">
        <v>1933.3000000000466</v>
      </c>
      <c r="I29" s="32">
        <f t="shared" si="8"/>
        <v>813592</v>
      </c>
      <c r="J29" s="35"/>
      <c r="K29" s="32">
        <f t="shared" si="9"/>
        <v>813592</v>
      </c>
      <c r="L29" s="36">
        <f t="shared" si="1"/>
        <v>2089</v>
      </c>
    </row>
    <row r="30" spans="1:13" ht="15.75" customHeight="1" x14ac:dyDescent="0.2">
      <c r="A30" s="30" t="s">
        <v>60</v>
      </c>
      <c r="B30" s="31" t="s">
        <v>61</v>
      </c>
      <c r="C30" s="32">
        <v>6260</v>
      </c>
      <c r="D30" s="35"/>
      <c r="E30" s="34">
        <f t="shared" si="6"/>
        <v>6260</v>
      </c>
      <c r="F30" s="35"/>
      <c r="G30" s="32">
        <f t="shared" si="7"/>
        <v>6260</v>
      </c>
      <c r="H30" s="35">
        <v>135.39999999999964</v>
      </c>
      <c r="I30" s="32">
        <f t="shared" si="8"/>
        <v>6395.4</v>
      </c>
      <c r="J30" s="35"/>
      <c r="K30" s="32">
        <f t="shared" si="9"/>
        <v>6395.4</v>
      </c>
      <c r="L30" s="36">
        <f t="shared" si="1"/>
        <v>135.39999999999964</v>
      </c>
    </row>
    <row r="31" spans="1:13" s="29" customFormat="1" ht="18" customHeight="1" x14ac:dyDescent="0.2">
      <c r="A31" s="44" t="s">
        <v>62</v>
      </c>
      <c r="B31" s="45" t="s">
        <v>63</v>
      </c>
      <c r="C31" s="46">
        <f>C32+C38+C39+C40</f>
        <v>28162481.099999998</v>
      </c>
      <c r="D31" s="46">
        <f t="shared" ref="D31:L31" si="10">D32+D38+D39+D40</f>
        <v>695940.69999999937</v>
      </c>
      <c r="E31" s="46">
        <f t="shared" si="10"/>
        <v>28858421.800000001</v>
      </c>
      <c r="F31" s="46">
        <f t="shared" si="10"/>
        <v>1064178.5</v>
      </c>
      <c r="G31" s="46">
        <f t="shared" si="10"/>
        <v>29922600.300000004</v>
      </c>
      <c r="H31" s="46">
        <f>H32+H38+H39+H40</f>
        <v>1815357.6999999993</v>
      </c>
      <c r="I31" s="46">
        <f>I32+I38+I39+I40</f>
        <v>31737958</v>
      </c>
      <c r="J31" s="46">
        <f>J32+J38+J39+J40</f>
        <v>3770427.2999999989</v>
      </c>
      <c r="K31" s="46">
        <f t="shared" si="10"/>
        <v>35508385.29999999</v>
      </c>
      <c r="L31" s="46">
        <f t="shared" si="10"/>
        <v>7345904.1999999974</v>
      </c>
      <c r="M31" s="28"/>
    </row>
    <row r="32" spans="1:13" s="29" customFormat="1" ht="38.25" x14ac:dyDescent="0.2">
      <c r="A32" s="30" t="s">
        <v>64</v>
      </c>
      <c r="B32" s="31" t="s">
        <v>65</v>
      </c>
      <c r="C32" s="32">
        <f>C33+C34+C35+C36+C37</f>
        <v>28162481.099999998</v>
      </c>
      <c r="D32" s="35">
        <f>D33+D34+D35+D36+D37</f>
        <v>652452.39999999944</v>
      </c>
      <c r="E32" s="34">
        <f t="shared" ref="E32:F32" si="11">E33+E34+E35+E36+E37</f>
        <v>28814933.5</v>
      </c>
      <c r="F32" s="35">
        <f t="shared" si="11"/>
        <v>650496.6</v>
      </c>
      <c r="G32" s="32">
        <f>G33+G34+G35+G36+G37</f>
        <v>29465430.100000001</v>
      </c>
      <c r="H32" s="35">
        <f>H33+H34+H35+H36+H37</f>
        <v>1815806.6999999993</v>
      </c>
      <c r="I32" s="32">
        <f>I33+I34+I35+I36+I37</f>
        <v>31281236.799999997</v>
      </c>
      <c r="J32" s="35">
        <f>J33+J34+J35+J36+J37</f>
        <v>3770427.2999999989</v>
      </c>
      <c r="K32" s="32">
        <f>K33+K34+K35+K36+K37</f>
        <v>35051664.099999994</v>
      </c>
      <c r="L32" s="36">
        <f>L33+L34+L35+L36</f>
        <v>6889182.9999999981</v>
      </c>
      <c r="M32" s="28"/>
    </row>
    <row r="33" spans="1:17" ht="27.75" customHeight="1" x14ac:dyDescent="0.2">
      <c r="A33" s="30" t="s">
        <v>66</v>
      </c>
      <c r="B33" s="31" t="s">
        <v>67</v>
      </c>
      <c r="C33" s="32">
        <v>10624682.6</v>
      </c>
      <c r="D33" s="35"/>
      <c r="E33" s="34">
        <f>C33+D33</f>
        <v>10624682.6</v>
      </c>
      <c r="F33" s="35"/>
      <c r="G33" s="32">
        <f>E33+F33</f>
        <v>10624682.6</v>
      </c>
      <c r="H33" s="35"/>
      <c r="I33" s="32">
        <f>G33+H33</f>
        <v>10624682.6</v>
      </c>
      <c r="J33" s="35">
        <v>3633200</v>
      </c>
      <c r="K33" s="32">
        <f>I33+J33</f>
        <v>14257882.6</v>
      </c>
      <c r="L33" s="36">
        <f t="shared" ref="L33:L40" si="12">D33+F33+H33+J33</f>
        <v>3633200</v>
      </c>
      <c r="O33" s="29"/>
      <c r="P33" s="47"/>
    </row>
    <row r="34" spans="1:17" ht="42" customHeight="1" x14ac:dyDescent="0.2">
      <c r="A34" s="30" t="s">
        <v>68</v>
      </c>
      <c r="B34" s="31" t="s">
        <v>69</v>
      </c>
      <c r="C34" s="32">
        <v>8756762.8000000007</v>
      </c>
      <c r="D34" s="35">
        <v>244563.69999999925</v>
      </c>
      <c r="E34" s="34">
        <f t="shared" ref="E34:E40" si="13">C34+D34</f>
        <v>9001326.5</v>
      </c>
      <c r="F34" s="35">
        <v>-3119</v>
      </c>
      <c r="G34" s="32">
        <f t="shared" ref="G34:G36" si="14">E34+F34</f>
        <v>8998207.5</v>
      </c>
      <c r="H34" s="35">
        <v>14203.699999999255</v>
      </c>
      <c r="I34" s="32">
        <f t="shared" ref="I34:I40" si="15">G34+H34</f>
        <v>9012411.1999999993</v>
      </c>
      <c r="J34" s="35">
        <v>60000</v>
      </c>
      <c r="K34" s="32">
        <f t="shared" ref="K34:K40" si="16">I34+J34</f>
        <v>9072411.1999999993</v>
      </c>
      <c r="L34" s="36">
        <f t="shared" si="12"/>
        <v>315648.39999999851</v>
      </c>
      <c r="P34" s="47"/>
    </row>
    <row r="35" spans="1:17" ht="27.75" customHeight="1" x14ac:dyDescent="0.2">
      <c r="A35" s="30" t="s">
        <v>70</v>
      </c>
      <c r="B35" s="31" t="s">
        <v>71</v>
      </c>
      <c r="C35" s="32">
        <v>4275404.4000000004</v>
      </c>
      <c r="D35" s="35">
        <v>264855.59999999963</v>
      </c>
      <c r="E35" s="34">
        <f t="shared" si="13"/>
        <v>4540260</v>
      </c>
      <c r="F35" s="35">
        <v>968.2</v>
      </c>
      <c r="G35" s="32">
        <f t="shared" si="14"/>
        <v>4541228.2</v>
      </c>
      <c r="H35" s="35">
        <v>-187226.29999999981</v>
      </c>
      <c r="I35" s="32">
        <f t="shared" si="15"/>
        <v>4354001.9000000004</v>
      </c>
      <c r="J35" s="35">
        <v>77187.799999999814</v>
      </c>
      <c r="K35" s="32">
        <f t="shared" si="16"/>
        <v>4431189.7</v>
      </c>
      <c r="L35" s="36">
        <f t="shared" si="12"/>
        <v>155785.29999999964</v>
      </c>
      <c r="P35" s="47"/>
    </row>
    <row r="36" spans="1:17" ht="15.75" customHeight="1" x14ac:dyDescent="0.2">
      <c r="A36" s="30" t="s">
        <v>72</v>
      </c>
      <c r="B36" s="31" t="s">
        <v>73</v>
      </c>
      <c r="C36" s="32">
        <v>4505631.3</v>
      </c>
      <c r="D36" s="35">
        <v>143033.10000000056</v>
      </c>
      <c r="E36" s="34">
        <f t="shared" si="13"/>
        <v>4648664.4000000004</v>
      </c>
      <c r="F36" s="35">
        <v>652647.4</v>
      </c>
      <c r="G36" s="32">
        <f t="shared" si="14"/>
        <v>5301311.8000000007</v>
      </c>
      <c r="H36" s="35">
        <v>1988829.2999999998</v>
      </c>
      <c r="I36" s="32">
        <f t="shared" si="15"/>
        <v>7290141.1000000006</v>
      </c>
      <c r="J36" s="35">
        <v>39.499999999068677</v>
      </c>
      <c r="K36" s="32">
        <f t="shared" si="16"/>
        <v>7290180.5999999996</v>
      </c>
      <c r="L36" s="36">
        <f t="shared" si="12"/>
        <v>2784549.2999999993</v>
      </c>
      <c r="P36" s="47"/>
    </row>
    <row r="37" spans="1:17" ht="27.75" customHeight="1" x14ac:dyDescent="0.2">
      <c r="A37" s="48" t="s">
        <v>74</v>
      </c>
      <c r="B37" s="49" t="s">
        <v>75</v>
      </c>
      <c r="C37" s="50"/>
      <c r="D37" s="51"/>
      <c r="E37" s="34"/>
      <c r="F37" s="51"/>
      <c r="G37" s="32"/>
      <c r="H37" s="51"/>
      <c r="I37" s="32">
        <f t="shared" si="15"/>
        <v>0</v>
      </c>
      <c r="J37" s="51"/>
      <c r="K37" s="32">
        <f t="shared" si="16"/>
        <v>0</v>
      </c>
      <c r="L37" s="36"/>
    </row>
    <row r="38" spans="1:17" ht="48" customHeight="1" x14ac:dyDescent="0.2">
      <c r="A38" s="48" t="s">
        <v>76</v>
      </c>
      <c r="B38" s="49" t="s">
        <v>77</v>
      </c>
      <c r="C38" s="50"/>
      <c r="D38" s="51">
        <v>-2668.5</v>
      </c>
      <c r="E38" s="34">
        <f t="shared" si="13"/>
        <v>-2668.5</v>
      </c>
      <c r="F38" s="51">
        <v>259872.6</v>
      </c>
      <c r="G38" s="52">
        <f>E38+F38</f>
        <v>257204.1</v>
      </c>
      <c r="H38" s="51">
        <v>-131.80000000001746</v>
      </c>
      <c r="I38" s="32">
        <f t="shared" si="15"/>
        <v>257072.3</v>
      </c>
      <c r="J38" s="51"/>
      <c r="K38" s="32">
        <f t="shared" si="16"/>
        <v>257072.3</v>
      </c>
      <c r="L38" s="36">
        <f t="shared" si="12"/>
        <v>257072.3</v>
      </c>
    </row>
    <row r="39" spans="1:17" ht="66.75" customHeight="1" x14ac:dyDescent="0.2">
      <c r="A39" s="48" t="s">
        <v>78</v>
      </c>
      <c r="B39" s="49" t="s">
        <v>79</v>
      </c>
      <c r="C39" s="50"/>
      <c r="D39" s="35">
        <v>49047.199999999997</v>
      </c>
      <c r="E39" s="34">
        <f t="shared" si="13"/>
        <v>49047.199999999997</v>
      </c>
      <c r="F39" s="35">
        <v>176142.6</v>
      </c>
      <c r="G39" s="52">
        <f t="shared" ref="G39:G40" si="17">E39+F39</f>
        <v>225189.8</v>
      </c>
      <c r="H39" s="35">
        <v>61.800000000017462</v>
      </c>
      <c r="I39" s="32">
        <f t="shared" si="15"/>
        <v>225251.6</v>
      </c>
      <c r="J39" s="35"/>
      <c r="K39" s="32">
        <f t="shared" si="16"/>
        <v>225251.6</v>
      </c>
      <c r="L39" s="36">
        <f t="shared" si="12"/>
        <v>225251.6</v>
      </c>
    </row>
    <row r="40" spans="1:17" ht="55.5" customHeight="1" x14ac:dyDescent="0.2">
      <c r="A40" s="48" t="s">
        <v>80</v>
      </c>
      <c r="B40" s="49" t="s">
        <v>81</v>
      </c>
      <c r="C40" s="50"/>
      <c r="D40" s="51">
        <v>-2890.4</v>
      </c>
      <c r="E40" s="34">
        <f t="shared" si="13"/>
        <v>-2890.4</v>
      </c>
      <c r="F40" s="51">
        <v>-22333.3</v>
      </c>
      <c r="G40" s="52">
        <f t="shared" si="17"/>
        <v>-25223.7</v>
      </c>
      <c r="H40" s="51">
        <v>-379</v>
      </c>
      <c r="I40" s="32">
        <f t="shared" si="15"/>
        <v>-25602.7</v>
      </c>
      <c r="J40" s="51"/>
      <c r="K40" s="32">
        <f t="shared" si="16"/>
        <v>-25602.7</v>
      </c>
      <c r="L40" s="36">
        <f t="shared" si="12"/>
        <v>-25602.7</v>
      </c>
    </row>
    <row r="41" spans="1:17" s="29" customFormat="1" ht="19.5" customHeight="1" thickBot="1" x14ac:dyDescent="0.25">
      <c r="A41" s="53" t="s">
        <v>82</v>
      </c>
      <c r="B41" s="54"/>
      <c r="C41" s="55">
        <f t="shared" ref="C41:K41" si="18">C7+C31</f>
        <v>95855189.599999994</v>
      </c>
      <c r="D41" s="55">
        <f t="shared" si="18"/>
        <v>929736.49999999953</v>
      </c>
      <c r="E41" s="55">
        <f t="shared" si="18"/>
        <v>96784926.099999979</v>
      </c>
      <c r="F41" s="55">
        <f t="shared" si="18"/>
        <v>1066655.8</v>
      </c>
      <c r="G41" s="55">
        <f t="shared" si="18"/>
        <v>97851581.900000006</v>
      </c>
      <c r="H41" s="55">
        <f t="shared" si="18"/>
        <v>2153749.9999999991</v>
      </c>
      <c r="I41" s="55">
        <f t="shared" si="18"/>
        <v>100005331.90000001</v>
      </c>
      <c r="J41" s="55">
        <f t="shared" si="18"/>
        <v>3770427.2999999989</v>
      </c>
      <c r="K41" s="55">
        <f t="shared" si="18"/>
        <v>103775759.19999999</v>
      </c>
      <c r="L41" s="56">
        <f>L7+L31</f>
        <v>7920569.5999999978</v>
      </c>
    </row>
    <row r="43" spans="1:17" x14ac:dyDescent="0.2">
      <c r="M43" s="47"/>
      <c r="Q43" s="47"/>
    </row>
    <row r="44" spans="1:17" x14ac:dyDescent="0.2">
      <c r="C44" s="58"/>
      <c r="K44" s="59"/>
    </row>
    <row r="46" spans="1:17" x14ac:dyDescent="0.2">
      <c r="K46" s="60"/>
    </row>
    <row r="47" spans="1:17" x14ac:dyDescent="0.2">
      <c r="C47" s="61"/>
      <c r="D47" s="62"/>
      <c r="E47" s="62"/>
      <c r="F47" s="62"/>
      <c r="G47" s="62"/>
      <c r="H47" s="62"/>
      <c r="I47" s="62"/>
      <c r="J47" s="62"/>
      <c r="K47" s="47"/>
    </row>
    <row r="48" spans="1:17" x14ac:dyDescent="0.2">
      <c r="C48" s="63"/>
      <c r="D48" s="63"/>
      <c r="E48" s="63"/>
      <c r="F48" s="63"/>
      <c r="G48" s="63"/>
      <c r="H48" s="63"/>
      <c r="I48" s="63"/>
      <c r="J48" s="63"/>
      <c r="K48" s="60"/>
      <c r="L48" s="47"/>
    </row>
    <row r="49" spans="3:10" x14ac:dyDescent="0.2">
      <c r="C49" s="64"/>
      <c r="D49" s="62"/>
      <c r="E49" s="62"/>
      <c r="F49" s="62"/>
      <c r="G49" s="62"/>
      <c r="H49" s="62"/>
      <c r="I49" s="62"/>
      <c r="J49" s="62"/>
    </row>
    <row r="50" spans="3:10" x14ac:dyDescent="0.2">
      <c r="C50" s="64"/>
      <c r="D50" s="62"/>
      <c r="E50" s="62"/>
      <c r="F50" s="62"/>
      <c r="G50" s="62"/>
      <c r="H50" s="62"/>
      <c r="I50" s="62"/>
      <c r="J50" s="62"/>
    </row>
  </sheetData>
  <mergeCells count="11">
    <mergeCell ref="A41:B41"/>
    <mergeCell ref="A1:L1"/>
    <mergeCell ref="A3:A5"/>
    <mergeCell ref="B3:B5"/>
    <mergeCell ref="C3:C5"/>
    <mergeCell ref="D3:J3"/>
    <mergeCell ref="K3:K5"/>
    <mergeCell ref="L3:L5"/>
    <mergeCell ref="D4:E4"/>
    <mergeCell ref="F4:G4"/>
    <mergeCell ref="H4:I4"/>
  </mergeCells>
  <printOptions horizontalCentered="1"/>
  <pageMargins left="0.19685039370078741" right="0.19685039370078741" top="0.27559055118110237" bottom="0.35433070866141736" header="0.15748031496062992" footer="0.15748031496062992"/>
  <pageSetup paperSize="9" scale="72" fitToHeight="0" orientation="landscape" r:id="rId1"/>
  <rowBreaks count="1" manualBreakCount="1">
    <brk id="30" max="11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93"/>
  <sheetViews>
    <sheetView view="pageBreakPreview" zoomScale="85" zoomScaleNormal="44" zoomScaleSheetLayoutView="85" workbookViewId="0">
      <pane xSplit="2" ySplit="6" topLeftCell="C7" activePane="bottomRight" state="frozen"/>
      <selection activeCell="O6" sqref="O6"/>
      <selection pane="topRight" activeCell="O6" sqref="O6"/>
      <selection pane="bottomLeft" activeCell="O6" sqref="O6"/>
      <selection pane="bottomRight" activeCell="O6" sqref="O6"/>
    </sheetView>
  </sheetViews>
  <sheetFormatPr defaultRowHeight="12.75" x14ac:dyDescent="0.2"/>
  <cols>
    <col min="1" max="1" width="19" style="2" customWidth="1"/>
    <col min="2" max="2" width="54.1640625" style="57" customWidth="1"/>
    <col min="3" max="3" width="21.83203125" style="57" customWidth="1"/>
    <col min="4" max="4" width="15.33203125" style="66" customWidth="1"/>
    <col min="5" max="5" width="17.1640625" style="66" customWidth="1"/>
    <col min="6" max="6" width="15" style="66" customWidth="1"/>
    <col min="7" max="7" width="16.1640625" style="66" customWidth="1"/>
    <col min="8" max="8" width="15.5" style="66" customWidth="1"/>
    <col min="9" max="9" width="16.83203125" style="66" customWidth="1"/>
    <col min="10" max="10" width="15.5" style="66" customWidth="1"/>
    <col min="11" max="11" width="23.5" style="2" customWidth="1"/>
    <col min="12" max="12" width="15.5" style="2" customWidth="1"/>
    <col min="13" max="13" width="29" style="2" customWidth="1"/>
    <col min="14" max="14" width="23.6640625" style="2" customWidth="1"/>
    <col min="15" max="16384" width="9.33203125" style="2"/>
  </cols>
  <sheetData>
    <row r="1" spans="1:14" ht="29.25" customHeight="1" x14ac:dyDescent="0.2">
      <c r="A1" s="65" t="s">
        <v>83</v>
      </c>
      <c r="B1" s="65"/>
      <c r="C1" s="65"/>
      <c r="D1" s="65"/>
      <c r="E1" s="65"/>
      <c r="F1" s="65"/>
      <c r="G1" s="65"/>
      <c r="H1" s="65"/>
      <c r="I1" s="65"/>
      <c r="J1" s="65"/>
      <c r="K1" s="65"/>
      <c r="L1" s="65"/>
    </row>
    <row r="2" spans="1:14" ht="15.75" customHeight="1" thickBot="1" x14ac:dyDescent="0.25">
      <c r="B2" s="3"/>
      <c r="C2" s="3"/>
      <c r="L2" s="4" t="s">
        <v>1</v>
      </c>
    </row>
    <row r="3" spans="1:14" ht="77.25" customHeight="1" thickBot="1" x14ac:dyDescent="0.25">
      <c r="A3" s="6" t="s">
        <v>84</v>
      </c>
      <c r="B3" s="5" t="s">
        <v>3</v>
      </c>
      <c r="C3" s="6" t="s">
        <v>4</v>
      </c>
      <c r="D3" s="67" t="s">
        <v>5</v>
      </c>
      <c r="E3" s="68"/>
      <c r="F3" s="68"/>
      <c r="G3" s="68"/>
      <c r="H3" s="68"/>
      <c r="I3" s="68"/>
      <c r="J3" s="69"/>
      <c r="K3" s="10" t="s">
        <v>6</v>
      </c>
      <c r="L3" s="5" t="s">
        <v>7</v>
      </c>
    </row>
    <row r="4" spans="1:14" ht="26.25" customHeight="1" thickBot="1" x14ac:dyDescent="0.25">
      <c r="A4" s="12"/>
      <c r="B4" s="11"/>
      <c r="C4" s="12"/>
      <c r="D4" s="70" t="s">
        <v>8</v>
      </c>
      <c r="E4" s="71"/>
      <c r="F4" s="70" t="s">
        <v>9</v>
      </c>
      <c r="G4" s="71"/>
      <c r="H4" s="13" t="s">
        <v>10</v>
      </c>
      <c r="I4" s="14"/>
      <c r="J4" s="15" t="s">
        <v>11</v>
      </c>
      <c r="K4" s="16"/>
      <c r="L4" s="11"/>
    </row>
    <row r="5" spans="1:14" ht="36" customHeight="1" thickBot="1" x14ac:dyDescent="0.25">
      <c r="A5" s="17"/>
      <c r="B5" s="17"/>
      <c r="C5" s="18"/>
      <c r="D5" s="19" t="s">
        <v>12</v>
      </c>
      <c r="E5" s="20" t="s">
        <v>13</v>
      </c>
      <c r="F5" s="19" t="s">
        <v>12</v>
      </c>
      <c r="G5" s="20" t="s">
        <v>13</v>
      </c>
      <c r="H5" s="19" t="s">
        <v>12</v>
      </c>
      <c r="I5" s="20" t="s">
        <v>13</v>
      </c>
      <c r="J5" s="20" t="s">
        <v>12</v>
      </c>
      <c r="K5" s="21"/>
      <c r="L5" s="72"/>
    </row>
    <row r="6" spans="1:14" ht="13.5" thickBot="1" x14ac:dyDescent="0.25">
      <c r="A6" s="23">
        <v>1</v>
      </c>
      <c r="B6" s="22">
        <v>2</v>
      </c>
      <c r="C6" s="23">
        <v>3</v>
      </c>
      <c r="D6" s="23">
        <v>4</v>
      </c>
      <c r="E6" s="23">
        <v>5</v>
      </c>
      <c r="F6" s="23">
        <v>6</v>
      </c>
      <c r="G6" s="23">
        <v>7</v>
      </c>
      <c r="H6" s="23">
        <v>8</v>
      </c>
      <c r="I6" s="23">
        <v>9</v>
      </c>
      <c r="J6" s="23">
        <v>10</v>
      </c>
      <c r="K6" s="23">
        <v>11</v>
      </c>
      <c r="L6" s="23">
        <v>12</v>
      </c>
    </row>
    <row r="7" spans="1:14" s="29" customFormat="1" ht="15.75" x14ac:dyDescent="0.25">
      <c r="A7" s="73" t="s">
        <v>85</v>
      </c>
      <c r="B7" s="25" t="s">
        <v>86</v>
      </c>
      <c r="C7" s="26">
        <f>SUM(C8:C16)</f>
        <v>5012492</v>
      </c>
      <c r="D7" s="26">
        <f t="shared" ref="D7:L7" si="0">SUM(D8:D16)</f>
        <v>117657.6999999999</v>
      </c>
      <c r="E7" s="26">
        <f t="shared" si="0"/>
        <v>5130149.7</v>
      </c>
      <c r="F7" s="26">
        <f t="shared" si="0"/>
        <v>-529038.69999999995</v>
      </c>
      <c r="G7" s="26">
        <f t="shared" si="0"/>
        <v>4601111</v>
      </c>
      <c r="H7" s="26">
        <f t="shared" si="0"/>
        <v>-886653.70000000007</v>
      </c>
      <c r="I7" s="26">
        <f t="shared" si="0"/>
        <v>3714457.3</v>
      </c>
      <c r="J7" s="26">
        <f t="shared" si="0"/>
        <v>54425.3</v>
      </c>
      <c r="K7" s="26">
        <f t="shared" si="0"/>
        <v>3768882.5999999996</v>
      </c>
      <c r="L7" s="26">
        <f t="shared" si="0"/>
        <v>-1243609.4000000001</v>
      </c>
      <c r="M7" s="74"/>
      <c r="N7" s="28"/>
    </row>
    <row r="8" spans="1:14" ht="43.5" customHeight="1" x14ac:dyDescent="0.25">
      <c r="A8" s="75" t="s">
        <v>87</v>
      </c>
      <c r="B8" s="76" t="s">
        <v>88</v>
      </c>
      <c r="C8" s="32">
        <v>4513.6000000000004</v>
      </c>
      <c r="D8" s="33"/>
      <c r="E8" s="77">
        <f>C8+D8</f>
        <v>4513.6000000000004</v>
      </c>
      <c r="F8" s="78"/>
      <c r="G8" s="79">
        <f>E8+F8</f>
        <v>4513.6000000000004</v>
      </c>
      <c r="H8" s="78"/>
      <c r="I8" s="79">
        <f>G8+H8</f>
        <v>4513.6000000000004</v>
      </c>
      <c r="J8" s="80">
        <v>44.6</v>
      </c>
      <c r="K8" s="79">
        <f>I8+J8</f>
        <v>4558.2000000000007</v>
      </c>
      <c r="L8" s="36">
        <f>D8+F8+H8+J8</f>
        <v>44.6</v>
      </c>
      <c r="M8" s="74"/>
      <c r="N8" s="28"/>
    </row>
    <row r="9" spans="1:14" ht="53.25" customHeight="1" x14ac:dyDescent="0.25">
      <c r="A9" s="75" t="s">
        <v>89</v>
      </c>
      <c r="B9" s="76" t="s">
        <v>90</v>
      </c>
      <c r="C9" s="32">
        <v>196474.3</v>
      </c>
      <c r="D9" s="35">
        <v>4897</v>
      </c>
      <c r="E9" s="77">
        <f t="shared" ref="E9:E72" si="1">C9+D9</f>
        <v>201371.3</v>
      </c>
      <c r="F9" s="80"/>
      <c r="G9" s="79">
        <f t="shared" ref="G9:G72" si="2">E9+F9</f>
        <v>201371.3</v>
      </c>
      <c r="H9" s="80">
        <v>2983.3000000000175</v>
      </c>
      <c r="I9" s="79">
        <f t="shared" ref="I9:I72" si="3">G9+H9</f>
        <v>204354.6</v>
      </c>
      <c r="J9" s="80">
        <v>1257.2</v>
      </c>
      <c r="K9" s="79">
        <f t="shared" ref="K9:K72" si="4">I9+J9</f>
        <v>205611.80000000002</v>
      </c>
      <c r="L9" s="36">
        <f t="shared" ref="L9:L72" si="5">D9+F9+H9+J9</f>
        <v>9137.5000000000182</v>
      </c>
      <c r="M9" s="74"/>
      <c r="N9" s="28"/>
    </row>
    <row r="10" spans="1:14" ht="57.75" customHeight="1" x14ac:dyDescent="0.25">
      <c r="A10" s="75" t="s">
        <v>91</v>
      </c>
      <c r="B10" s="76" t="s">
        <v>92</v>
      </c>
      <c r="C10" s="32">
        <v>215749.7</v>
      </c>
      <c r="D10" s="35">
        <v>-8.8000000000174623</v>
      </c>
      <c r="E10" s="77">
        <f t="shared" si="1"/>
        <v>215740.9</v>
      </c>
      <c r="F10" s="80">
        <v>2471.1</v>
      </c>
      <c r="G10" s="79">
        <f t="shared" si="2"/>
        <v>218212</v>
      </c>
      <c r="H10" s="80">
        <v>17269.600000000006</v>
      </c>
      <c r="I10" s="79">
        <f t="shared" si="3"/>
        <v>235481.60000000001</v>
      </c>
      <c r="J10" s="80">
        <v>2589.4</v>
      </c>
      <c r="K10" s="79">
        <f t="shared" si="4"/>
        <v>238071</v>
      </c>
      <c r="L10" s="36">
        <f t="shared" si="5"/>
        <v>22321.299999999988</v>
      </c>
      <c r="M10" s="74"/>
      <c r="N10" s="28"/>
    </row>
    <row r="11" spans="1:14" ht="17.25" customHeight="1" x14ac:dyDescent="0.25">
      <c r="A11" s="75" t="s">
        <v>93</v>
      </c>
      <c r="B11" s="76" t="s">
        <v>94</v>
      </c>
      <c r="C11" s="32">
        <v>296903.90000000002</v>
      </c>
      <c r="D11" s="35">
        <v>38754.199999999953</v>
      </c>
      <c r="E11" s="77">
        <f t="shared" si="1"/>
        <v>335658.1</v>
      </c>
      <c r="F11" s="80">
        <v>48925.7</v>
      </c>
      <c r="G11" s="79">
        <f t="shared" si="2"/>
        <v>384583.8</v>
      </c>
      <c r="H11" s="80">
        <v>6022</v>
      </c>
      <c r="I11" s="79">
        <f t="shared" si="3"/>
        <v>390605.8</v>
      </c>
      <c r="J11" s="80">
        <v>2765</v>
      </c>
      <c r="K11" s="79">
        <f t="shared" si="4"/>
        <v>393370.8</v>
      </c>
      <c r="L11" s="36">
        <f t="shared" si="5"/>
        <v>96466.899999999951</v>
      </c>
      <c r="M11" s="74"/>
      <c r="N11" s="28"/>
    </row>
    <row r="12" spans="1:14" ht="38.25" x14ac:dyDescent="0.25">
      <c r="A12" s="75" t="s">
        <v>95</v>
      </c>
      <c r="B12" s="76" t="s">
        <v>96</v>
      </c>
      <c r="C12" s="32">
        <v>268090.59999999998</v>
      </c>
      <c r="D12" s="35">
        <v>-110.19999999995343</v>
      </c>
      <c r="E12" s="77">
        <f t="shared" si="1"/>
        <v>267980.40000000002</v>
      </c>
      <c r="F12" s="80">
        <v>-2.4</v>
      </c>
      <c r="G12" s="79">
        <f t="shared" si="2"/>
        <v>267978</v>
      </c>
      <c r="H12" s="80"/>
      <c r="I12" s="79">
        <f t="shared" si="3"/>
        <v>267978</v>
      </c>
      <c r="J12" s="80">
        <v>-10455.6</v>
      </c>
      <c r="K12" s="79">
        <f t="shared" si="4"/>
        <v>257522.4</v>
      </c>
      <c r="L12" s="36">
        <f t="shared" si="5"/>
        <v>-10568.199999999953</v>
      </c>
      <c r="M12" s="74"/>
      <c r="N12" s="28"/>
    </row>
    <row r="13" spans="1:14" ht="17.25" customHeight="1" x14ac:dyDescent="0.25">
      <c r="A13" s="75" t="s">
        <v>97</v>
      </c>
      <c r="B13" s="76" t="s">
        <v>98</v>
      </c>
      <c r="C13" s="32">
        <v>82886.3</v>
      </c>
      <c r="D13" s="35">
        <v>-0.60000000000582077</v>
      </c>
      <c r="E13" s="77">
        <f t="shared" si="1"/>
        <v>82885.7</v>
      </c>
      <c r="F13" s="80">
        <v>1999.4</v>
      </c>
      <c r="G13" s="79">
        <f t="shared" si="2"/>
        <v>84885.099999999991</v>
      </c>
      <c r="H13" s="80"/>
      <c r="I13" s="79">
        <f t="shared" si="3"/>
        <v>84885.099999999991</v>
      </c>
      <c r="J13" s="80">
        <v>1090.2</v>
      </c>
      <c r="K13" s="79">
        <f t="shared" si="4"/>
        <v>85975.299999999988</v>
      </c>
      <c r="L13" s="36">
        <f t="shared" si="5"/>
        <v>3088.9999999999945</v>
      </c>
      <c r="M13" s="74"/>
      <c r="N13" s="28"/>
    </row>
    <row r="14" spans="1:14" ht="16.5" customHeight="1" x14ac:dyDescent="0.25">
      <c r="A14" s="75" t="s">
        <v>99</v>
      </c>
      <c r="B14" s="76" t="s">
        <v>100</v>
      </c>
      <c r="C14" s="32">
        <v>300000</v>
      </c>
      <c r="D14" s="35">
        <v>-28720.299999999988</v>
      </c>
      <c r="E14" s="77">
        <f t="shared" si="1"/>
        <v>271279.7</v>
      </c>
      <c r="F14" s="80">
        <v>-1525</v>
      </c>
      <c r="G14" s="79">
        <f t="shared" si="2"/>
        <v>269754.7</v>
      </c>
      <c r="H14" s="80">
        <v>-135</v>
      </c>
      <c r="I14" s="79">
        <f t="shared" si="3"/>
        <v>269619.7</v>
      </c>
      <c r="J14" s="80">
        <v>-389.5</v>
      </c>
      <c r="K14" s="79">
        <f t="shared" si="4"/>
        <v>269230.2</v>
      </c>
      <c r="L14" s="36">
        <f t="shared" si="5"/>
        <v>-30769.799999999988</v>
      </c>
      <c r="M14" s="74"/>
      <c r="N14" s="28"/>
    </row>
    <row r="15" spans="1:14" ht="26.25" x14ac:dyDescent="0.25">
      <c r="A15" s="75" t="s">
        <v>101</v>
      </c>
      <c r="B15" s="81" t="s">
        <v>102</v>
      </c>
      <c r="C15" s="32">
        <v>187.6</v>
      </c>
      <c r="D15" s="35"/>
      <c r="E15" s="77">
        <f t="shared" si="1"/>
        <v>187.6</v>
      </c>
      <c r="F15" s="80"/>
      <c r="G15" s="79">
        <f t="shared" si="2"/>
        <v>187.6</v>
      </c>
      <c r="H15" s="80"/>
      <c r="I15" s="79">
        <f t="shared" si="3"/>
        <v>187.6</v>
      </c>
      <c r="J15" s="80">
        <v>2</v>
      </c>
      <c r="K15" s="79">
        <f t="shared" si="4"/>
        <v>189.6</v>
      </c>
      <c r="L15" s="36">
        <f t="shared" si="5"/>
        <v>2</v>
      </c>
      <c r="M15" s="74"/>
      <c r="N15" s="28"/>
    </row>
    <row r="16" spans="1:14" ht="19.5" customHeight="1" x14ac:dyDescent="0.25">
      <c r="A16" s="75" t="s">
        <v>103</v>
      </c>
      <c r="B16" s="76" t="s">
        <v>104</v>
      </c>
      <c r="C16" s="32">
        <v>3647686</v>
      </c>
      <c r="D16" s="35">
        <v>102846.39999999991</v>
      </c>
      <c r="E16" s="77">
        <f t="shared" si="1"/>
        <v>3750532.4</v>
      </c>
      <c r="F16" s="80">
        <v>-580907.5</v>
      </c>
      <c r="G16" s="79">
        <f t="shared" si="2"/>
        <v>3169624.9</v>
      </c>
      <c r="H16" s="80">
        <v>-912793.60000000009</v>
      </c>
      <c r="I16" s="79">
        <f t="shared" si="3"/>
        <v>2256831.2999999998</v>
      </c>
      <c r="J16" s="80">
        <v>57522</v>
      </c>
      <c r="K16" s="79">
        <f t="shared" si="4"/>
        <v>2314353.2999999998</v>
      </c>
      <c r="L16" s="36">
        <f t="shared" si="5"/>
        <v>-1333332.7000000002</v>
      </c>
      <c r="M16" s="74"/>
      <c r="N16" s="28"/>
    </row>
    <row r="17" spans="1:14" s="29" customFormat="1" ht="17.25" customHeight="1" x14ac:dyDescent="0.25">
      <c r="A17" s="82" t="s">
        <v>105</v>
      </c>
      <c r="B17" s="45" t="s">
        <v>106</v>
      </c>
      <c r="C17" s="46">
        <f>SUM(C18:C19)</f>
        <v>47045.2</v>
      </c>
      <c r="D17" s="46"/>
      <c r="E17" s="46">
        <f t="shared" ref="E17:L17" si="6">SUM(E18:E19)</f>
        <v>47045.2</v>
      </c>
      <c r="F17" s="46">
        <f t="shared" si="6"/>
        <v>968.2</v>
      </c>
      <c r="G17" s="46">
        <f t="shared" si="6"/>
        <v>48013.399999999994</v>
      </c>
      <c r="H17" s="46"/>
      <c r="I17" s="46">
        <f t="shared" si="6"/>
        <v>48013.399999999994</v>
      </c>
      <c r="J17" s="46"/>
      <c r="K17" s="46">
        <f t="shared" si="6"/>
        <v>48013.399999999994</v>
      </c>
      <c r="L17" s="46">
        <f t="shared" si="6"/>
        <v>968.2</v>
      </c>
      <c r="M17" s="74"/>
      <c r="N17" s="28"/>
    </row>
    <row r="18" spans="1:14" ht="16.5" customHeight="1" x14ac:dyDescent="0.25">
      <c r="A18" s="75" t="s">
        <v>107</v>
      </c>
      <c r="B18" s="76" t="s">
        <v>108</v>
      </c>
      <c r="C18" s="32">
        <v>44608.5</v>
      </c>
      <c r="D18" s="35"/>
      <c r="E18" s="77">
        <f t="shared" si="1"/>
        <v>44608.5</v>
      </c>
      <c r="F18" s="80">
        <v>968.2</v>
      </c>
      <c r="G18" s="79">
        <f t="shared" si="2"/>
        <v>45576.7</v>
      </c>
      <c r="H18" s="80"/>
      <c r="I18" s="79">
        <f t="shared" si="3"/>
        <v>45576.7</v>
      </c>
      <c r="J18" s="80"/>
      <c r="K18" s="79">
        <f t="shared" si="4"/>
        <v>45576.7</v>
      </c>
      <c r="L18" s="36">
        <f t="shared" si="5"/>
        <v>968.2</v>
      </c>
      <c r="M18" s="74"/>
      <c r="N18" s="28"/>
    </row>
    <row r="19" spans="1:14" ht="18" customHeight="1" x14ac:dyDescent="0.25">
      <c r="A19" s="75" t="s">
        <v>109</v>
      </c>
      <c r="B19" s="76" t="s">
        <v>110</v>
      </c>
      <c r="C19" s="32">
        <v>2436.6999999999998</v>
      </c>
      <c r="D19" s="35"/>
      <c r="E19" s="77">
        <f t="shared" si="1"/>
        <v>2436.6999999999998</v>
      </c>
      <c r="F19" s="80"/>
      <c r="G19" s="79">
        <f t="shared" si="2"/>
        <v>2436.6999999999998</v>
      </c>
      <c r="H19" s="80"/>
      <c r="I19" s="79">
        <f t="shared" si="3"/>
        <v>2436.6999999999998</v>
      </c>
      <c r="J19" s="80"/>
      <c r="K19" s="79">
        <f t="shared" si="4"/>
        <v>2436.6999999999998</v>
      </c>
      <c r="L19" s="36"/>
      <c r="M19" s="74"/>
      <c r="N19" s="28"/>
    </row>
    <row r="20" spans="1:14" s="29" customFormat="1" ht="29.25" customHeight="1" x14ac:dyDescent="0.25">
      <c r="A20" s="82" t="s">
        <v>111</v>
      </c>
      <c r="B20" s="45" t="s">
        <v>112</v>
      </c>
      <c r="C20" s="46">
        <f>SUM(C21:C24)</f>
        <v>498786.4</v>
      </c>
      <c r="D20" s="46">
        <f>SUM(D21:D24)</f>
        <v>4087.400000000006</v>
      </c>
      <c r="E20" s="46">
        <f>SUM(E21:E24)</f>
        <v>502873.80000000005</v>
      </c>
      <c r="F20" s="46">
        <f>SUM(F21:F24)</f>
        <v>29020.699999999983</v>
      </c>
      <c r="G20" s="46">
        <f>SUM(G21:G24)</f>
        <v>531894.5</v>
      </c>
      <c r="H20" s="46">
        <f t="shared" ref="H20:L20" si="7">SUM(H21:H24)</f>
        <v>9162.800000000032</v>
      </c>
      <c r="I20" s="46">
        <f t="shared" si="7"/>
        <v>541057.30000000005</v>
      </c>
      <c r="J20" s="46">
        <f t="shared" si="7"/>
        <v>3139.8999999999996</v>
      </c>
      <c r="K20" s="46">
        <f t="shared" si="7"/>
        <v>544197.19999999995</v>
      </c>
      <c r="L20" s="46">
        <f t="shared" si="7"/>
        <v>45410.800000000025</v>
      </c>
      <c r="M20" s="74"/>
      <c r="N20" s="28"/>
    </row>
    <row r="21" spans="1:14" ht="18" customHeight="1" x14ac:dyDescent="0.25">
      <c r="A21" s="75" t="s">
        <v>113</v>
      </c>
      <c r="B21" s="76" t="s">
        <v>114</v>
      </c>
      <c r="C21" s="32">
        <v>180700</v>
      </c>
      <c r="D21" s="35">
        <v>-10.199999999999999</v>
      </c>
      <c r="E21" s="77">
        <f t="shared" si="1"/>
        <v>180689.8</v>
      </c>
      <c r="F21" s="80"/>
      <c r="G21" s="79">
        <f t="shared" si="2"/>
        <v>180689.8</v>
      </c>
      <c r="H21" s="80"/>
      <c r="I21" s="79">
        <f t="shared" si="3"/>
        <v>180689.8</v>
      </c>
      <c r="J21" s="80"/>
      <c r="K21" s="79">
        <f t="shared" si="4"/>
        <v>180689.8</v>
      </c>
      <c r="L21" s="36">
        <f t="shared" si="5"/>
        <v>-10.199999999999999</v>
      </c>
      <c r="M21" s="74"/>
      <c r="N21" s="28"/>
    </row>
    <row r="22" spans="1:14" ht="38.25" x14ac:dyDescent="0.25">
      <c r="A22" s="75" t="s">
        <v>115</v>
      </c>
      <c r="B22" s="76" t="s">
        <v>116</v>
      </c>
      <c r="C22" s="32">
        <v>203478</v>
      </c>
      <c r="D22" s="35">
        <v>2497.6000000000058</v>
      </c>
      <c r="E22" s="77">
        <f t="shared" si="1"/>
        <v>205975.6</v>
      </c>
      <c r="F22" s="80">
        <v>29020.699999999983</v>
      </c>
      <c r="G22" s="79">
        <f t="shared" si="2"/>
        <v>234996.3</v>
      </c>
      <c r="H22" s="80">
        <v>2561.4000000000233</v>
      </c>
      <c r="I22" s="79">
        <f t="shared" si="3"/>
        <v>237557.7</v>
      </c>
      <c r="J22" s="80">
        <v>1900.8</v>
      </c>
      <c r="K22" s="79">
        <f t="shared" si="4"/>
        <v>239458.5</v>
      </c>
      <c r="L22" s="36">
        <f t="shared" si="5"/>
        <v>35980.500000000015</v>
      </c>
      <c r="M22" s="74"/>
      <c r="N22" s="28"/>
    </row>
    <row r="23" spans="1:14" ht="17.25" customHeight="1" x14ac:dyDescent="0.25">
      <c r="A23" s="75" t="s">
        <v>117</v>
      </c>
      <c r="B23" s="76" t="s">
        <v>118</v>
      </c>
      <c r="C23" s="32">
        <v>105008.4</v>
      </c>
      <c r="D23" s="35">
        <v>1600</v>
      </c>
      <c r="E23" s="77">
        <f t="shared" si="1"/>
        <v>106608.4</v>
      </c>
      <c r="F23" s="80"/>
      <c r="G23" s="79">
        <f t="shared" si="2"/>
        <v>106608.4</v>
      </c>
      <c r="H23" s="80">
        <v>6601.4000000000087</v>
      </c>
      <c r="I23" s="79">
        <f t="shared" si="3"/>
        <v>113209.8</v>
      </c>
      <c r="J23" s="80">
        <v>1239.0999999999999</v>
      </c>
      <c r="K23" s="79">
        <f t="shared" si="4"/>
        <v>114448.90000000001</v>
      </c>
      <c r="L23" s="36">
        <f t="shared" si="5"/>
        <v>9440.5000000000091</v>
      </c>
      <c r="M23" s="74"/>
      <c r="N23" s="28"/>
    </row>
    <row r="24" spans="1:14" ht="16.5" customHeight="1" x14ac:dyDescent="0.25">
      <c r="A24" s="75" t="s">
        <v>119</v>
      </c>
      <c r="B24" s="76" t="s">
        <v>120</v>
      </c>
      <c r="C24" s="32">
        <v>9600</v>
      </c>
      <c r="D24" s="35"/>
      <c r="E24" s="77">
        <f t="shared" si="1"/>
        <v>9600</v>
      </c>
      <c r="F24" s="80"/>
      <c r="G24" s="79">
        <f t="shared" si="2"/>
        <v>9600</v>
      </c>
      <c r="H24" s="80"/>
      <c r="I24" s="79">
        <f t="shared" si="3"/>
        <v>9600</v>
      </c>
      <c r="J24" s="80"/>
      <c r="K24" s="79">
        <f t="shared" si="4"/>
        <v>9600</v>
      </c>
      <c r="L24" s="36"/>
      <c r="M24" s="74"/>
      <c r="N24" s="28"/>
    </row>
    <row r="25" spans="1:14" s="29" customFormat="1" ht="19.5" customHeight="1" x14ac:dyDescent="0.25">
      <c r="A25" s="82" t="s">
        <v>121</v>
      </c>
      <c r="B25" s="45" t="s">
        <v>122</v>
      </c>
      <c r="C25" s="46">
        <f>SUM(C26:C35)</f>
        <v>15851522.1</v>
      </c>
      <c r="D25" s="46">
        <f>SUM(D26:D35)</f>
        <v>1641871.9999999995</v>
      </c>
      <c r="E25" s="46">
        <f t="shared" ref="E25:L25" si="8">SUM(E26:E35)</f>
        <v>17493394.099999998</v>
      </c>
      <c r="F25" s="46">
        <f t="shared" si="8"/>
        <v>443480.90000000061</v>
      </c>
      <c r="G25" s="46">
        <f t="shared" si="8"/>
        <v>17936875</v>
      </c>
      <c r="H25" s="46">
        <f t="shared" si="8"/>
        <v>1148761.0999999987</v>
      </c>
      <c r="I25" s="46">
        <f t="shared" si="8"/>
        <v>19085636.100000001</v>
      </c>
      <c r="J25" s="46">
        <f t="shared" si="8"/>
        <v>71493</v>
      </c>
      <c r="K25" s="46">
        <f t="shared" si="8"/>
        <v>19157129.099999998</v>
      </c>
      <c r="L25" s="46">
        <f t="shared" si="8"/>
        <v>3305606.9999999986</v>
      </c>
      <c r="M25" s="74"/>
      <c r="N25" s="28"/>
    </row>
    <row r="26" spans="1:14" ht="18" customHeight="1" x14ac:dyDescent="0.25">
      <c r="A26" s="75" t="s">
        <v>123</v>
      </c>
      <c r="B26" s="76" t="s">
        <v>124</v>
      </c>
      <c r="C26" s="32">
        <v>462330.7</v>
      </c>
      <c r="D26" s="35">
        <v>12323.599999999977</v>
      </c>
      <c r="E26" s="77">
        <f t="shared" si="1"/>
        <v>474654.3</v>
      </c>
      <c r="F26" s="80">
        <v>15263.700000000012</v>
      </c>
      <c r="G26" s="79">
        <f t="shared" si="2"/>
        <v>489918</v>
      </c>
      <c r="H26" s="80">
        <v>24468</v>
      </c>
      <c r="I26" s="79">
        <f t="shared" si="3"/>
        <v>514386</v>
      </c>
      <c r="J26" s="80">
        <v>-164.4</v>
      </c>
      <c r="K26" s="79">
        <f t="shared" si="4"/>
        <v>514221.6</v>
      </c>
      <c r="L26" s="36">
        <f t="shared" si="5"/>
        <v>51890.899999999987</v>
      </c>
      <c r="M26" s="74"/>
      <c r="N26" s="28"/>
    </row>
    <row r="27" spans="1:14" ht="18.75" customHeight="1" x14ac:dyDescent="0.25">
      <c r="A27" s="75" t="s">
        <v>125</v>
      </c>
      <c r="B27" s="76" t="s">
        <v>126</v>
      </c>
      <c r="C27" s="32">
        <v>1554.7</v>
      </c>
      <c r="D27" s="35">
        <v>-28.5</v>
      </c>
      <c r="E27" s="77">
        <f t="shared" si="1"/>
        <v>1526.2</v>
      </c>
      <c r="F27" s="80"/>
      <c r="G27" s="79">
        <f t="shared" si="2"/>
        <v>1526.2</v>
      </c>
      <c r="H27" s="80">
        <v>241380</v>
      </c>
      <c r="I27" s="79">
        <f t="shared" si="3"/>
        <v>242906.2</v>
      </c>
      <c r="J27" s="80"/>
      <c r="K27" s="79">
        <f t="shared" si="4"/>
        <v>242906.2</v>
      </c>
      <c r="L27" s="36">
        <f t="shared" si="5"/>
        <v>241351.5</v>
      </c>
      <c r="M27" s="74"/>
      <c r="N27" s="28"/>
    </row>
    <row r="28" spans="1:14" ht="18" customHeight="1" x14ac:dyDescent="0.25">
      <c r="A28" s="75" t="s">
        <v>127</v>
      </c>
      <c r="B28" s="76" t="s">
        <v>128</v>
      </c>
      <c r="C28" s="32">
        <v>2576031</v>
      </c>
      <c r="D28" s="35">
        <v>164757.60000000009</v>
      </c>
      <c r="E28" s="77">
        <f t="shared" si="1"/>
        <v>2740788.6</v>
      </c>
      <c r="F28" s="80">
        <v>114799.10000000009</v>
      </c>
      <c r="G28" s="79">
        <f t="shared" si="2"/>
        <v>2855587.7</v>
      </c>
      <c r="H28" s="80">
        <v>4.7999999998137355</v>
      </c>
      <c r="I28" s="79">
        <f t="shared" si="3"/>
        <v>2855592.5</v>
      </c>
      <c r="J28" s="80">
        <v>4255.3</v>
      </c>
      <c r="K28" s="79">
        <f t="shared" si="4"/>
        <v>2859847.8</v>
      </c>
      <c r="L28" s="36">
        <f t="shared" si="5"/>
        <v>283816.8</v>
      </c>
      <c r="M28" s="74"/>
      <c r="N28" s="28"/>
    </row>
    <row r="29" spans="1:14" ht="18.75" customHeight="1" x14ac:dyDescent="0.25">
      <c r="A29" s="75" t="s">
        <v>129</v>
      </c>
      <c r="B29" s="76" t="s">
        <v>130</v>
      </c>
      <c r="C29" s="32">
        <v>293615.59999999998</v>
      </c>
      <c r="D29" s="35">
        <v>297000</v>
      </c>
      <c r="E29" s="77">
        <f t="shared" si="1"/>
        <v>590615.6</v>
      </c>
      <c r="F29" s="80">
        <v>146.80000000004657</v>
      </c>
      <c r="G29" s="79">
        <f t="shared" si="2"/>
        <v>590762.4</v>
      </c>
      <c r="H29" s="80">
        <v>3790</v>
      </c>
      <c r="I29" s="79">
        <f t="shared" si="3"/>
        <v>594552.4</v>
      </c>
      <c r="J29" s="80"/>
      <c r="K29" s="79">
        <f t="shared" si="4"/>
        <v>594552.4</v>
      </c>
      <c r="L29" s="36">
        <f t="shared" si="5"/>
        <v>300936.80000000005</v>
      </c>
      <c r="M29" s="74"/>
      <c r="N29" s="28"/>
    </row>
    <row r="30" spans="1:14" ht="18.75" customHeight="1" x14ac:dyDescent="0.25">
      <c r="A30" s="75" t="s">
        <v>131</v>
      </c>
      <c r="B30" s="76" t="s">
        <v>132</v>
      </c>
      <c r="C30" s="32">
        <v>295596.3</v>
      </c>
      <c r="D30" s="35">
        <v>11082.100000000035</v>
      </c>
      <c r="E30" s="77">
        <f t="shared" si="1"/>
        <v>306678.40000000002</v>
      </c>
      <c r="F30" s="80">
        <v>15000</v>
      </c>
      <c r="G30" s="79">
        <f t="shared" si="2"/>
        <v>321678.40000000002</v>
      </c>
      <c r="H30" s="80">
        <v>3000</v>
      </c>
      <c r="I30" s="79">
        <f t="shared" si="3"/>
        <v>324678.40000000002</v>
      </c>
      <c r="J30" s="80">
        <v>65669.7</v>
      </c>
      <c r="K30" s="79">
        <f t="shared" si="4"/>
        <v>390348.10000000003</v>
      </c>
      <c r="L30" s="36">
        <f t="shared" si="5"/>
        <v>94751.800000000032</v>
      </c>
      <c r="M30" s="74"/>
      <c r="N30" s="28"/>
    </row>
    <row r="31" spans="1:14" ht="17.25" customHeight="1" x14ac:dyDescent="0.25">
      <c r="A31" s="75" t="s">
        <v>133</v>
      </c>
      <c r="B31" s="76" t="s">
        <v>134</v>
      </c>
      <c r="C31" s="32">
        <v>325882.7</v>
      </c>
      <c r="D31" s="35">
        <v>-2443.1000000000349</v>
      </c>
      <c r="E31" s="77">
        <f t="shared" si="1"/>
        <v>323439.59999999998</v>
      </c>
      <c r="F31" s="80">
        <v>99040.300000000047</v>
      </c>
      <c r="G31" s="79">
        <f t="shared" si="2"/>
        <v>422479.9</v>
      </c>
      <c r="H31" s="80">
        <v>49432</v>
      </c>
      <c r="I31" s="79">
        <f t="shared" si="3"/>
        <v>471911.9</v>
      </c>
      <c r="J31" s="80">
        <v>537.6</v>
      </c>
      <c r="K31" s="79">
        <f t="shared" si="4"/>
        <v>472449.5</v>
      </c>
      <c r="L31" s="36">
        <f t="shared" si="5"/>
        <v>146566.80000000002</v>
      </c>
      <c r="M31" s="74"/>
      <c r="N31" s="28"/>
    </row>
    <row r="32" spans="1:14" ht="18" customHeight="1" x14ac:dyDescent="0.25">
      <c r="A32" s="75" t="s">
        <v>135</v>
      </c>
      <c r="B32" s="76" t="s">
        <v>136</v>
      </c>
      <c r="C32" s="32">
        <v>11222277.800000001</v>
      </c>
      <c r="D32" s="35">
        <v>1116124.1999999993</v>
      </c>
      <c r="E32" s="77">
        <f t="shared" si="1"/>
        <v>12338402</v>
      </c>
      <c r="F32" s="80">
        <v>-380.09999999962747</v>
      </c>
      <c r="G32" s="79">
        <f t="shared" si="2"/>
        <v>12338021.9</v>
      </c>
      <c r="H32" s="80">
        <v>771062.29999999888</v>
      </c>
      <c r="I32" s="79">
        <f t="shared" si="3"/>
        <v>13109084.199999999</v>
      </c>
      <c r="J32" s="80"/>
      <c r="K32" s="79">
        <f t="shared" si="4"/>
        <v>13109084.199999999</v>
      </c>
      <c r="L32" s="36">
        <f t="shared" si="5"/>
        <v>1886806.3999999985</v>
      </c>
      <c r="M32" s="74"/>
      <c r="N32" s="28"/>
    </row>
    <row r="33" spans="1:14" ht="18" customHeight="1" x14ac:dyDescent="0.25">
      <c r="A33" s="75" t="s">
        <v>137</v>
      </c>
      <c r="B33" s="76" t="s">
        <v>138</v>
      </c>
      <c r="C33" s="32">
        <v>41702.199999999997</v>
      </c>
      <c r="D33" s="35"/>
      <c r="E33" s="77">
        <f t="shared" si="1"/>
        <v>41702.199999999997</v>
      </c>
      <c r="F33" s="80">
        <v>1167.3000000000029</v>
      </c>
      <c r="G33" s="79">
        <f t="shared" si="2"/>
        <v>42869.5</v>
      </c>
      <c r="H33" s="80"/>
      <c r="I33" s="79">
        <f t="shared" si="3"/>
        <v>42869.5</v>
      </c>
      <c r="J33" s="80"/>
      <c r="K33" s="79">
        <f t="shared" si="4"/>
        <v>42869.5</v>
      </c>
      <c r="L33" s="36">
        <f t="shared" si="5"/>
        <v>1167.3000000000029</v>
      </c>
      <c r="M33" s="74"/>
      <c r="N33" s="28"/>
    </row>
    <row r="34" spans="1:14" ht="25.5" x14ac:dyDescent="0.25">
      <c r="A34" s="75" t="s">
        <v>139</v>
      </c>
      <c r="B34" s="76" t="s">
        <v>140</v>
      </c>
      <c r="C34" s="32">
        <v>6000</v>
      </c>
      <c r="D34" s="35"/>
      <c r="E34" s="77">
        <f t="shared" si="1"/>
        <v>6000</v>
      </c>
      <c r="F34" s="80"/>
      <c r="G34" s="79">
        <f t="shared" si="2"/>
        <v>6000</v>
      </c>
      <c r="H34" s="80"/>
      <c r="I34" s="79">
        <f t="shared" si="3"/>
        <v>6000</v>
      </c>
      <c r="J34" s="80"/>
      <c r="K34" s="79">
        <f t="shared" si="4"/>
        <v>6000</v>
      </c>
      <c r="L34" s="36"/>
      <c r="M34" s="74"/>
      <c r="N34" s="28"/>
    </row>
    <row r="35" spans="1:14" ht="17.25" customHeight="1" x14ac:dyDescent="0.25">
      <c r="A35" s="75" t="s">
        <v>141</v>
      </c>
      <c r="B35" s="76" t="s">
        <v>142</v>
      </c>
      <c r="C35" s="32">
        <v>626531.1</v>
      </c>
      <c r="D35" s="35">
        <v>43056.099999999977</v>
      </c>
      <c r="E35" s="77">
        <f t="shared" si="1"/>
        <v>669587.19999999995</v>
      </c>
      <c r="F35" s="80">
        <v>198443.80000000005</v>
      </c>
      <c r="G35" s="79">
        <f t="shared" si="2"/>
        <v>868031</v>
      </c>
      <c r="H35" s="80">
        <v>55624</v>
      </c>
      <c r="I35" s="79">
        <f t="shared" si="3"/>
        <v>923655</v>
      </c>
      <c r="J35" s="80">
        <v>1194.8</v>
      </c>
      <c r="K35" s="79">
        <f t="shared" si="4"/>
        <v>924849.8</v>
      </c>
      <c r="L35" s="36">
        <f t="shared" si="5"/>
        <v>298318.7</v>
      </c>
      <c r="M35" s="74"/>
      <c r="N35" s="28"/>
    </row>
    <row r="36" spans="1:14" s="29" customFormat="1" ht="20.25" customHeight="1" x14ac:dyDescent="0.25">
      <c r="A36" s="82" t="s">
        <v>143</v>
      </c>
      <c r="B36" s="45" t="s">
        <v>144</v>
      </c>
      <c r="C36" s="46">
        <f>SUM(C37:C40)</f>
        <v>1831902.3</v>
      </c>
      <c r="D36" s="46">
        <f t="shared" ref="D36:L36" si="9">SUM(D37:D40)</f>
        <v>109680.2999999999</v>
      </c>
      <c r="E36" s="46">
        <f t="shared" si="9"/>
        <v>1941582.6</v>
      </c>
      <c r="F36" s="46">
        <f t="shared" si="9"/>
        <v>389892.1</v>
      </c>
      <c r="G36" s="46">
        <f t="shared" si="9"/>
        <v>2331474.7000000002</v>
      </c>
      <c r="H36" s="46">
        <f t="shared" si="9"/>
        <v>132894.40000000002</v>
      </c>
      <c r="I36" s="46">
        <f t="shared" si="9"/>
        <v>2464369.1</v>
      </c>
      <c r="J36" s="46">
        <f t="shared" si="9"/>
        <v>463789.2</v>
      </c>
      <c r="K36" s="46">
        <f t="shared" si="9"/>
        <v>2928158.3000000003</v>
      </c>
      <c r="L36" s="46">
        <f t="shared" si="9"/>
        <v>1096255.9999999998</v>
      </c>
      <c r="M36" s="74"/>
      <c r="N36" s="28"/>
    </row>
    <row r="37" spans="1:14" ht="18.75" customHeight="1" x14ac:dyDescent="0.25">
      <c r="A37" s="75" t="s">
        <v>145</v>
      </c>
      <c r="B37" s="76" t="s">
        <v>146</v>
      </c>
      <c r="C37" s="32">
        <v>388336.7</v>
      </c>
      <c r="D37" s="35">
        <v>601.20000000001164</v>
      </c>
      <c r="E37" s="77">
        <f t="shared" si="1"/>
        <v>388937.9</v>
      </c>
      <c r="F37" s="80">
        <v>435251.1</v>
      </c>
      <c r="G37" s="79">
        <f t="shared" si="2"/>
        <v>824189</v>
      </c>
      <c r="H37" s="80">
        <v>101891.59999999998</v>
      </c>
      <c r="I37" s="79">
        <f t="shared" si="3"/>
        <v>926080.6</v>
      </c>
      <c r="J37" s="80">
        <v>463000</v>
      </c>
      <c r="K37" s="79">
        <f t="shared" si="4"/>
        <v>1389080.6</v>
      </c>
      <c r="L37" s="36">
        <f t="shared" si="5"/>
        <v>1000743.8999999999</v>
      </c>
      <c r="M37" s="74"/>
      <c r="N37" s="28"/>
    </row>
    <row r="38" spans="1:14" ht="18.75" customHeight="1" x14ac:dyDescent="0.25">
      <c r="A38" s="75" t="s">
        <v>147</v>
      </c>
      <c r="B38" s="76" t="s">
        <v>148</v>
      </c>
      <c r="C38" s="32">
        <v>110200.1</v>
      </c>
      <c r="D38" s="35"/>
      <c r="E38" s="77">
        <f t="shared" si="1"/>
        <v>110200.1</v>
      </c>
      <c r="F38" s="80"/>
      <c r="G38" s="79">
        <f t="shared" si="2"/>
        <v>110200.1</v>
      </c>
      <c r="H38" s="80"/>
      <c r="I38" s="79">
        <f t="shared" si="3"/>
        <v>110200.1</v>
      </c>
      <c r="J38" s="80"/>
      <c r="K38" s="79">
        <f t="shared" si="4"/>
        <v>110200.1</v>
      </c>
      <c r="L38" s="36"/>
      <c r="M38" s="74"/>
      <c r="N38" s="28"/>
    </row>
    <row r="39" spans="1:14" ht="16.5" customHeight="1" x14ac:dyDescent="0.25">
      <c r="A39" s="75" t="s">
        <v>149</v>
      </c>
      <c r="B39" s="76" t="s">
        <v>150</v>
      </c>
      <c r="C39" s="32">
        <v>1162755.1000000001</v>
      </c>
      <c r="D39" s="35">
        <v>10696.59999999986</v>
      </c>
      <c r="E39" s="77">
        <f t="shared" si="1"/>
        <v>1173451.7</v>
      </c>
      <c r="F39" s="80">
        <v>-65419.699999999953</v>
      </c>
      <c r="G39" s="79">
        <f t="shared" si="2"/>
        <v>1108032</v>
      </c>
      <c r="H39" s="80">
        <v>30739</v>
      </c>
      <c r="I39" s="79">
        <f t="shared" si="3"/>
        <v>1138771</v>
      </c>
      <c r="J39" s="80"/>
      <c r="K39" s="79">
        <f t="shared" si="4"/>
        <v>1138771</v>
      </c>
      <c r="L39" s="36">
        <f t="shared" si="5"/>
        <v>-23984.100000000093</v>
      </c>
      <c r="M39" s="74"/>
      <c r="N39" s="28"/>
    </row>
    <row r="40" spans="1:14" ht="25.5" x14ac:dyDescent="0.25">
      <c r="A40" s="75" t="s">
        <v>151</v>
      </c>
      <c r="B40" s="76" t="s">
        <v>152</v>
      </c>
      <c r="C40" s="32">
        <v>170610.4</v>
      </c>
      <c r="D40" s="35">
        <v>98382.500000000029</v>
      </c>
      <c r="E40" s="77">
        <f t="shared" si="1"/>
        <v>268992.90000000002</v>
      </c>
      <c r="F40" s="80">
        <v>20060.699999999953</v>
      </c>
      <c r="G40" s="79">
        <f t="shared" si="2"/>
        <v>289053.59999999998</v>
      </c>
      <c r="H40" s="80">
        <v>263.80000000004657</v>
      </c>
      <c r="I40" s="79">
        <f t="shared" si="3"/>
        <v>289317.40000000002</v>
      </c>
      <c r="J40" s="80">
        <v>789.2</v>
      </c>
      <c r="K40" s="79">
        <f t="shared" si="4"/>
        <v>290106.60000000003</v>
      </c>
      <c r="L40" s="36">
        <f t="shared" si="5"/>
        <v>119496.20000000003</v>
      </c>
      <c r="M40" s="74"/>
      <c r="N40" s="28"/>
    </row>
    <row r="41" spans="1:14" s="29" customFormat="1" ht="18.75" customHeight="1" x14ac:dyDescent="0.25">
      <c r="A41" s="82" t="s">
        <v>153</v>
      </c>
      <c r="B41" s="45" t="s">
        <v>154</v>
      </c>
      <c r="C41" s="46">
        <f>SUM(C42:C45)</f>
        <v>185517.5</v>
      </c>
      <c r="D41" s="46">
        <f t="shared" ref="D41:L41" si="10">SUM(D42:D45)</f>
        <v>-3.7</v>
      </c>
      <c r="E41" s="46">
        <f t="shared" si="10"/>
        <v>185513.8</v>
      </c>
      <c r="F41" s="46">
        <f t="shared" si="10"/>
        <v>-89458.8</v>
      </c>
      <c r="G41" s="46">
        <f t="shared" si="10"/>
        <v>96055</v>
      </c>
      <c r="H41" s="46">
        <f t="shared" si="10"/>
        <v>1441.8000000000102</v>
      </c>
      <c r="I41" s="46">
        <f t="shared" si="10"/>
        <v>97496.8</v>
      </c>
      <c r="J41" s="46">
        <f t="shared" si="10"/>
        <v>48990.5</v>
      </c>
      <c r="K41" s="46">
        <f t="shared" si="10"/>
        <v>146487.29999999999</v>
      </c>
      <c r="L41" s="46">
        <f t="shared" si="10"/>
        <v>-39030.199999999997</v>
      </c>
      <c r="M41" s="74"/>
      <c r="N41" s="28"/>
    </row>
    <row r="42" spans="1:14" ht="15.75" x14ac:dyDescent="0.25">
      <c r="A42" s="75" t="s">
        <v>155</v>
      </c>
      <c r="B42" s="76" t="s">
        <v>156</v>
      </c>
      <c r="C42" s="32">
        <v>33277.300000000003</v>
      </c>
      <c r="D42" s="35"/>
      <c r="E42" s="77">
        <f t="shared" si="1"/>
        <v>33277.300000000003</v>
      </c>
      <c r="F42" s="80"/>
      <c r="G42" s="79">
        <f t="shared" si="2"/>
        <v>33277.300000000003</v>
      </c>
      <c r="H42" s="80"/>
      <c r="I42" s="79">
        <f t="shared" si="3"/>
        <v>33277.300000000003</v>
      </c>
      <c r="J42" s="80">
        <v>48500</v>
      </c>
      <c r="K42" s="79">
        <f t="shared" si="4"/>
        <v>81777.3</v>
      </c>
      <c r="L42" s="36">
        <f t="shared" si="5"/>
        <v>48500</v>
      </c>
      <c r="M42" s="74"/>
      <c r="N42" s="28"/>
    </row>
    <row r="43" spans="1:14" ht="25.5" x14ac:dyDescent="0.25">
      <c r="A43" s="75" t="s">
        <v>157</v>
      </c>
      <c r="B43" s="76" t="s">
        <v>158</v>
      </c>
      <c r="C43" s="32">
        <v>16178</v>
      </c>
      <c r="D43" s="35"/>
      <c r="E43" s="77">
        <f t="shared" si="1"/>
        <v>16178</v>
      </c>
      <c r="F43" s="80">
        <v>655.79999999999927</v>
      </c>
      <c r="G43" s="79">
        <f t="shared" si="2"/>
        <v>16833.8</v>
      </c>
      <c r="H43" s="80">
        <v>761.90000000000146</v>
      </c>
      <c r="I43" s="79">
        <f t="shared" si="3"/>
        <v>17595.7</v>
      </c>
      <c r="J43" s="80">
        <v>91</v>
      </c>
      <c r="K43" s="79">
        <f t="shared" si="4"/>
        <v>17686.7</v>
      </c>
      <c r="L43" s="36">
        <f t="shared" si="5"/>
        <v>1508.7000000000007</v>
      </c>
      <c r="M43" s="74"/>
      <c r="N43" s="28"/>
    </row>
    <row r="44" spans="1:14" ht="25.5" x14ac:dyDescent="0.25">
      <c r="A44" s="75" t="s">
        <v>159</v>
      </c>
      <c r="B44" s="76" t="s">
        <v>160</v>
      </c>
      <c r="C44" s="32">
        <v>150</v>
      </c>
      <c r="D44" s="35"/>
      <c r="E44" s="77">
        <f t="shared" si="1"/>
        <v>150</v>
      </c>
      <c r="F44" s="80"/>
      <c r="G44" s="79">
        <f t="shared" si="2"/>
        <v>150</v>
      </c>
      <c r="H44" s="80"/>
      <c r="I44" s="79">
        <f t="shared" si="3"/>
        <v>150</v>
      </c>
      <c r="J44" s="80"/>
      <c r="K44" s="79">
        <f t="shared" si="4"/>
        <v>150</v>
      </c>
      <c r="L44" s="36"/>
      <c r="M44" s="74"/>
      <c r="N44" s="28"/>
    </row>
    <row r="45" spans="1:14" ht="20.25" customHeight="1" x14ac:dyDescent="0.25">
      <c r="A45" s="75" t="s">
        <v>161</v>
      </c>
      <c r="B45" s="76" t="s">
        <v>162</v>
      </c>
      <c r="C45" s="32">
        <v>135912.20000000001</v>
      </c>
      <c r="D45" s="35">
        <v>-3.7</v>
      </c>
      <c r="E45" s="77">
        <f t="shared" si="1"/>
        <v>135908.5</v>
      </c>
      <c r="F45" s="80">
        <v>-90114.6</v>
      </c>
      <c r="G45" s="79">
        <f t="shared" si="2"/>
        <v>45793.899999999994</v>
      </c>
      <c r="H45" s="80">
        <v>679.90000000000873</v>
      </c>
      <c r="I45" s="79">
        <f t="shared" si="3"/>
        <v>46473.8</v>
      </c>
      <c r="J45" s="80">
        <v>399.5</v>
      </c>
      <c r="K45" s="79">
        <f t="shared" si="4"/>
        <v>46873.3</v>
      </c>
      <c r="L45" s="36">
        <f t="shared" si="5"/>
        <v>-89038.9</v>
      </c>
      <c r="M45" s="74"/>
      <c r="N45" s="28"/>
    </row>
    <row r="46" spans="1:14" s="29" customFormat="1" ht="15.75" x14ac:dyDescent="0.25">
      <c r="A46" s="82" t="s">
        <v>163</v>
      </c>
      <c r="B46" s="45" t="s">
        <v>164</v>
      </c>
      <c r="C46" s="46">
        <f>SUM(C47:C53)</f>
        <v>25127602.599999998</v>
      </c>
      <c r="D46" s="46">
        <f t="shared" ref="D46:L46" si="11">SUM(D47:D53)</f>
        <v>450114.60000000033</v>
      </c>
      <c r="E46" s="46">
        <f t="shared" si="11"/>
        <v>25577717.200000003</v>
      </c>
      <c r="F46" s="46">
        <f t="shared" si="11"/>
        <v>493732.60000000056</v>
      </c>
      <c r="G46" s="46">
        <f t="shared" si="11"/>
        <v>26071449.799999997</v>
      </c>
      <c r="H46" s="46">
        <f t="shared" si="11"/>
        <v>946482.20000000042</v>
      </c>
      <c r="I46" s="46">
        <f t="shared" si="11"/>
        <v>27017932.000000004</v>
      </c>
      <c r="J46" s="46">
        <f t="shared" si="11"/>
        <v>880881.00000000012</v>
      </c>
      <c r="K46" s="46">
        <f t="shared" si="11"/>
        <v>27898813.000000004</v>
      </c>
      <c r="L46" s="46">
        <f t="shared" si="11"/>
        <v>2771210.4000000018</v>
      </c>
      <c r="M46" s="74"/>
      <c r="N46" s="28"/>
    </row>
    <row r="47" spans="1:14" ht="17.25" customHeight="1" x14ac:dyDescent="0.25">
      <c r="A47" s="75" t="s">
        <v>165</v>
      </c>
      <c r="B47" s="76" t="s">
        <v>166</v>
      </c>
      <c r="C47" s="32">
        <v>7004229.2999999998</v>
      </c>
      <c r="D47" s="35">
        <v>-121545</v>
      </c>
      <c r="E47" s="77">
        <f t="shared" si="1"/>
        <v>6882684.2999999998</v>
      </c>
      <c r="F47" s="80">
        <v>22600</v>
      </c>
      <c r="G47" s="79">
        <f t="shared" si="2"/>
        <v>6905284.2999999998</v>
      </c>
      <c r="H47" s="80">
        <v>542.5</v>
      </c>
      <c r="I47" s="79">
        <f t="shared" si="3"/>
        <v>6905826.7999999998</v>
      </c>
      <c r="J47" s="80">
        <v>426523.1</v>
      </c>
      <c r="K47" s="79">
        <f t="shared" si="4"/>
        <v>7332349.8999999994</v>
      </c>
      <c r="L47" s="36">
        <f t="shared" si="5"/>
        <v>328120.59999999998</v>
      </c>
      <c r="M47" s="74"/>
      <c r="N47" s="28"/>
    </row>
    <row r="48" spans="1:14" ht="18" customHeight="1" x14ac:dyDescent="0.25">
      <c r="A48" s="75" t="s">
        <v>167</v>
      </c>
      <c r="B48" s="76" t="s">
        <v>168</v>
      </c>
      <c r="C48" s="32">
        <v>14340656.699999999</v>
      </c>
      <c r="D48" s="35">
        <v>211071.80000000075</v>
      </c>
      <c r="E48" s="77">
        <f t="shared" si="1"/>
        <v>14551728.5</v>
      </c>
      <c r="F48" s="80">
        <v>384246.90000000037</v>
      </c>
      <c r="G48" s="79">
        <f t="shared" si="2"/>
        <v>14935975.4</v>
      </c>
      <c r="H48" s="80">
        <v>939217.40000000037</v>
      </c>
      <c r="I48" s="79">
        <f t="shared" si="3"/>
        <v>15875192.800000001</v>
      </c>
      <c r="J48" s="80">
        <v>393345.7</v>
      </c>
      <c r="K48" s="79">
        <f t="shared" si="4"/>
        <v>16268538.5</v>
      </c>
      <c r="L48" s="36">
        <f t="shared" si="5"/>
        <v>1927881.8000000014</v>
      </c>
      <c r="M48" s="74"/>
      <c r="N48" s="28"/>
    </row>
    <row r="49" spans="1:14" ht="19.5" customHeight="1" x14ac:dyDescent="0.25">
      <c r="A49" s="75" t="s">
        <v>169</v>
      </c>
      <c r="B49" s="76" t="s">
        <v>170</v>
      </c>
      <c r="C49" s="32">
        <v>242215.1</v>
      </c>
      <c r="D49" s="35">
        <v>3978</v>
      </c>
      <c r="E49" s="77">
        <f t="shared" si="1"/>
        <v>246193.1</v>
      </c>
      <c r="F49" s="80">
        <v>6091.8999999999942</v>
      </c>
      <c r="G49" s="79">
        <f t="shared" si="2"/>
        <v>252285</v>
      </c>
      <c r="H49" s="80">
        <v>6308</v>
      </c>
      <c r="I49" s="79">
        <f t="shared" si="3"/>
        <v>258593</v>
      </c>
      <c r="J49" s="80">
        <v>1862.8</v>
      </c>
      <c r="K49" s="79">
        <f t="shared" si="4"/>
        <v>260455.8</v>
      </c>
      <c r="L49" s="36">
        <f t="shared" si="5"/>
        <v>18240.699999999993</v>
      </c>
      <c r="M49" s="74"/>
      <c r="N49" s="28"/>
    </row>
    <row r="50" spans="1:14" ht="18" customHeight="1" x14ac:dyDescent="0.25">
      <c r="A50" s="75" t="s">
        <v>171</v>
      </c>
      <c r="B50" s="76" t="s">
        <v>172</v>
      </c>
      <c r="C50" s="32">
        <v>2574657.2000000002</v>
      </c>
      <c r="D50" s="35">
        <v>343782.59999999963</v>
      </c>
      <c r="E50" s="77">
        <f t="shared" si="1"/>
        <v>2918439.8</v>
      </c>
      <c r="F50" s="80">
        <v>42952.800000000279</v>
      </c>
      <c r="G50" s="79">
        <f t="shared" si="2"/>
        <v>2961392.6</v>
      </c>
      <c r="H50" s="80">
        <v>5003.1000000000931</v>
      </c>
      <c r="I50" s="79">
        <f t="shared" si="3"/>
        <v>2966395.7</v>
      </c>
      <c r="J50" s="80">
        <v>49270.7</v>
      </c>
      <c r="K50" s="79">
        <f t="shared" si="4"/>
        <v>3015666.4000000004</v>
      </c>
      <c r="L50" s="36">
        <f t="shared" si="5"/>
        <v>441009.2</v>
      </c>
      <c r="M50" s="74"/>
      <c r="N50" s="28"/>
    </row>
    <row r="51" spans="1:14" ht="25.5" x14ac:dyDescent="0.25">
      <c r="A51" s="75" t="s">
        <v>173</v>
      </c>
      <c r="B51" s="76" t="s">
        <v>174</v>
      </c>
      <c r="C51" s="32">
        <v>139375</v>
      </c>
      <c r="D51" s="35">
        <v>5747.2999999999884</v>
      </c>
      <c r="E51" s="77">
        <f t="shared" si="1"/>
        <v>145122.29999999999</v>
      </c>
      <c r="F51" s="80">
        <v>9246.6000000000058</v>
      </c>
      <c r="G51" s="79">
        <f t="shared" si="2"/>
        <v>154368.9</v>
      </c>
      <c r="H51" s="80">
        <v>601.10000000000582</v>
      </c>
      <c r="I51" s="79">
        <f t="shared" si="3"/>
        <v>154970</v>
      </c>
      <c r="J51" s="80">
        <v>7245.3</v>
      </c>
      <c r="K51" s="79">
        <f t="shared" si="4"/>
        <v>162215.29999999999</v>
      </c>
      <c r="L51" s="36">
        <f t="shared" si="5"/>
        <v>22840.3</v>
      </c>
      <c r="M51" s="74"/>
      <c r="N51" s="28"/>
    </row>
    <row r="52" spans="1:14" ht="17.25" customHeight="1" x14ac:dyDescent="0.25">
      <c r="A52" s="75" t="s">
        <v>175</v>
      </c>
      <c r="B52" s="76" t="s">
        <v>176</v>
      </c>
      <c r="C52" s="32">
        <v>603731.4</v>
      </c>
      <c r="D52" s="35">
        <v>692.59999999997672</v>
      </c>
      <c r="E52" s="77">
        <f t="shared" si="1"/>
        <v>604424</v>
      </c>
      <c r="F52" s="80">
        <v>23463.199999999953</v>
      </c>
      <c r="G52" s="79">
        <f t="shared" si="2"/>
        <v>627887.19999999995</v>
      </c>
      <c r="H52" s="80">
        <v>-5216.0999999999767</v>
      </c>
      <c r="I52" s="79">
        <f t="shared" si="3"/>
        <v>622671.1</v>
      </c>
      <c r="J52" s="80">
        <v>-2300</v>
      </c>
      <c r="K52" s="79">
        <f t="shared" si="4"/>
        <v>620371.1</v>
      </c>
      <c r="L52" s="36">
        <f t="shared" si="5"/>
        <v>16639.699999999953</v>
      </c>
      <c r="M52" s="74"/>
      <c r="N52" s="28"/>
    </row>
    <row r="53" spans="1:14" ht="16.5" customHeight="1" x14ac:dyDescent="0.25">
      <c r="A53" s="75" t="s">
        <v>177</v>
      </c>
      <c r="B53" s="76" t="s">
        <v>178</v>
      </c>
      <c r="C53" s="32">
        <v>222737.9</v>
      </c>
      <c r="D53" s="35">
        <v>6387.3000000000175</v>
      </c>
      <c r="E53" s="77">
        <f t="shared" si="1"/>
        <v>229125.2</v>
      </c>
      <c r="F53" s="80">
        <v>5131.1999999999825</v>
      </c>
      <c r="G53" s="79">
        <f t="shared" si="2"/>
        <v>234256.4</v>
      </c>
      <c r="H53" s="80">
        <v>26.200000000011642</v>
      </c>
      <c r="I53" s="79">
        <f t="shared" si="3"/>
        <v>234282.6</v>
      </c>
      <c r="J53" s="80">
        <v>4933.3999999999996</v>
      </c>
      <c r="K53" s="79">
        <f t="shared" si="4"/>
        <v>239216</v>
      </c>
      <c r="L53" s="36">
        <f t="shared" si="5"/>
        <v>16478.100000000013</v>
      </c>
      <c r="M53" s="74"/>
      <c r="N53" s="28"/>
    </row>
    <row r="54" spans="1:14" s="29" customFormat="1" ht="21" customHeight="1" x14ac:dyDescent="0.25">
      <c r="A54" s="82" t="s">
        <v>179</v>
      </c>
      <c r="B54" s="45" t="s">
        <v>180</v>
      </c>
      <c r="C54" s="46">
        <f>SUM(C55:C56)</f>
        <v>1288686.0999999999</v>
      </c>
      <c r="D54" s="46">
        <f t="shared" ref="D54:L54" si="12">SUM(D55:D56)</f>
        <v>90563</v>
      </c>
      <c r="E54" s="46">
        <f t="shared" si="12"/>
        <v>1379249.0999999999</v>
      </c>
      <c r="F54" s="46">
        <f t="shared" si="12"/>
        <v>212209.30000000005</v>
      </c>
      <c r="G54" s="46">
        <f t="shared" si="12"/>
        <v>1591458.4</v>
      </c>
      <c r="H54" s="46">
        <f t="shared" si="12"/>
        <v>174996.5</v>
      </c>
      <c r="I54" s="46">
        <f t="shared" si="12"/>
        <v>1766454.9</v>
      </c>
      <c r="J54" s="46">
        <f t="shared" si="12"/>
        <v>68780.5</v>
      </c>
      <c r="K54" s="46">
        <f t="shared" si="12"/>
        <v>1835235.4</v>
      </c>
      <c r="L54" s="46">
        <f t="shared" si="12"/>
        <v>546549.30000000005</v>
      </c>
      <c r="M54" s="74"/>
      <c r="N54" s="28"/>
    </row>
    <row r="55" spans="1:14" ht="18" customHeight="1" x14ac:dyDescent="0.25">
      <c r="A55" s="75" t="s">
        <v>181</v>
      </c>
      <c r="B55" s="76" t="s">
        <v>182</v>
      </c>
      <c r="C55" s="32">
        <v>1249910.2</v>
      </c>
      <c r="D55" s="35">
        <v>90565</v>
      </c>
      <c r="E55" s="77">
        <f t="shared" si="1"/>
        <v>1340475.2</v>
      </c>
      <c r="F55" s="80">
        <v>212209.30000000005</v>
      </c>
      <c r="G55" s="79">
        <f t="shared" si="2"/>
        <v>1552684.5</v>
      </c>
      <c r="H55" s="80">
        <v>165223.5</v>
      </c>
      <c r="I55" s="79">
        <f t="shared" si="3"/>
        <v>1717908</v>
      </c>
      <c r="J55" s="80">
        <v>68355.399999999994</v>
      </c>
      <c r="K55" s="79">
        <f t="shared" si="4"/>
        <v>1786263.4</v>
      </c>
      <c r="L55" s="36">
        <f t="shared" si="5"/>
        <v>536353.20000000007</v>
      </c>
      <c r="M55" s="74"/>
      <c r="N55" s="28"/>
    </row>
    <row r="56" spans="1:14" ht="18.75" customHeight="1" x14ac:dyDescent="0.25">
      <c r="A56" s="75" t="s">
        <v>183</v>
      </c>
      <c r="B56" s="76" t="s">
        <v>184</v>
      </c>
      <c r="C56" s="32">
        <v>38775.9</v>
      </c>
      <c r="D56" s="35">
        <v>-2</v>
      </c>
      <c r="E56" s="77">
        <f t="shared" si="1"/>
        <v>38773.9</v>
      </c>
      <c r="F56" s="80"/>
      <c r="G56" s="79">
        <f t="shared" si="2"/>
        <v>38773.9</v>
      </c>
      <c r="H56" s="80">
        <v>9773</v>
      </c>
      <c r="I56" s="79">
        <f t="shared" si="3"/>
        <v>48546.9</v>
      </c>
      <c r="J56" s="80">
        <v>425.1</v>
      </c>
      <c r="K56" s="79">
        <f t="shared" si="4"/>
        <v>48972</v>
      </c>
      <c r="L56" s="36">
        <f t="shared" si="5"/>
        <v>10196.1</v>
      </c>
      <c r="M56" s="74"/>
      <c r="N56" s="28"/>
    </row>
    <row r="57" spans="1:14" s="29" customFormat="1" ht="20.25" customHeight="1" x14ac:dyDescent="0.25">
      <c r="A57" s="82" t="s">
        <v>185</v>
      </c>
      <c r="B57" s="45" t="s">
        <v>186</v>
      </c>
      <c r="C57" s="46">
        <f>SUM(C58:C64)</f>
        <v>5881524.0999999996</v>
      </c>
      <c r="D57" s="46">
        <f t="shared" ref="D57:L57" si="13">SUM(D58:D64)</f>
        <v>490215.3</v>
      </c>
      <c r="E57" s="46">
        <f t="shared" si="13"/>
        <v>6371739.3999999994</v>
      </c>
      <c r="F57" s="46">
        <f t="shared" si="13"/>
        <v>395578.8000000001</v>
      </c>
      <c r="G57" s="46">
        <f t="shared" si="13"/>
        <v>6767318.2000000002</v>
      </c>
      <c r="H57" s="46">
        <f t="shared" si="13"/>
        <v>230660.00000000023</v>
      </c>
      <c r="I57" s="46">
        <f t="shared" si="13"/>
        <v>6997978.2000000002</v>
      </c>
      <c r="J57" s="46">
        <f t="shared" si="13"/>
        <v>1033427.5</v>
      </c>
      <c r="K57" s="46">
        <f t="shared" si="13"/>
        <v>8031405.7000000011</v>
      </c>
      <c r="L57" s="46">
        <f t="shared" si="13"/>
        <v>2149881.6</v>
      </c>
      <c r="M57" s="74"/>
      <c r="N57" s="28"/>
    </row>
    <row r="58" spans="1:14" ht="18.75" customHeight="1" x14ac:dyDescent="0.25">
      <c r="A58" s="75" t="s">
        <v>187</v>
      </c>
      <c r="B58" s="76" t="s">
        <v>188</v>
      </c>
      <c r="C58" s="32">
        <v>3447926.3</v>
      </c>
      <c r="D58" s="35">
        <v>3990</v>
      </c>
      <c r="E58" s="77">
        <f t="shared" si="1"/>
        <v>3451916.3</v>
      </c>
      <c r="F58" s="80">
        <v>129435.30000000028</v>
      </c>
      <c r="G58" s="79">
        <f t="shared" si="2"/>
        <v>3581351.6</v>
      </c>
      <c r="H58" s="80">
        <v>145957</v>
      </c>
      <c r="I58" s="79">
        <f t="shared" si="3"/>
        <v>3727308.6</v>
      </c>
      <c r="J58" s="80">
        <v>632006.80000000005</v>
      </c>
      <c r="K58" s="79">
        <f t="shared" si="4"/>
        <v>4359315.4000000004</v>
      </c>
      <c r="L58" s="36">
        <f t="shared" si="5"/>
        <v>911389.10000000033</v>
      </c>
      <c r="M58" s="74"/>
      <c r="N58" s="28"/>
    </row>
    <row r="59" spans="1:14" ht="21" customHeight="1" x14ac:dyDescent="0.25">
      <c r="A59" s="75" t="s">
        <v>189</v>
      </c>
      <c r="B59" s="76" t="s">
        <v>190</v>
      </c>
      <c r="C59" s="32">
        <v>432561.1</v>
      </c>
      <c r="D59" s="35">
        <v>6701.2000000000116</v>
      </c>
      <c r="E59" s="77">
        <f t="shared" si="1"/>
        <v>439262.3</v>
      </c>
      <c r="F59" s="80">
        <v>79078.700000000012</v>
      </c>
      <c r="G59" s="79">
        <f t="shared" si="2"/>
        <v>518341</v>
      </c>
      <c r="H59" s="80">
        <v>12206.800000000047</v>
      </c>
      <c r="I59" s="79">
        <f t="shared" si="3"/>
        <v>530547.80000000005</v>
      </c>
      <c r="J59" s="80">
        <v>-46837.2</v>
      </c>
      <c r="K59" s="79">
        <f t="shared" si="4"/>
        <v>483710.60000000003</v>
      </c>
      <c r="L59" s="36">
        <f t="shared" si="5"/>
        <v>51149.500000000073</v>
      </c>
      <c r="M59" s="74"/>
      <c r="N59" s="28"/>
    </row>
    <row r="60" spans="1:14" ht="17.25" customHeight="1" x14ac:dyDescent="0.25">
      <c r="A60" s="75" t="s">
        <v>191</v>
      </c>
      <c r="B60" s="76" t="s">
        <v>192</v>
      </c>
      <c r="C60" s="32">
        <v>55613.5</v>
      </c>
      <c r="D60" s="35">
        <v>-219.59999999999854</v>
      </c>
      <c r="E60" s="77">
        <f t="shared" si="1"/>
        <v>55393.9</v>
      </c>
      <c r="F60" s="80">
        <v>263</v>
      </c>
      <c r="G60" s="79">
        <f t="shared" si="2"/>
        <v>55656.9</v>
      </c>
      <c r="H60" s="80">
        <v>-10556.099999999999</v>
      </c>
      <c r="I60" s="79">
        <f t="shared" si="3"/>
        <v>45100.800000000003</v>
      </c>
      <c r="J60" s="80">
        <v>24001.1</v>
      </c>
      <c r="K60" s="79">
        <f t="shared" si="4"/>
        <v>69101.899999999994</v>
      </c>
      <c r="L60" s="36">
        <f t="shared" si="5"/>
        <v>13488.400000000001</v>
      </c>
      <c r="M60" s="74"/>
      <c r="N60" s="28"/>
    </row>
    <row r="61" spans="1:14" ht="17.25" customHeight="1" x14ac:dyDescent="0.25">
      <c r="A61" s="75" t="s">
        <v>193</v>
      </c>
      <c r="B61" s="76" t="s">
        <v>194</v>
      </c>
      <c r="C61" s="32">
        <v>80706</v>
      </c>
      <c r="D61" s="35"/>
      <c r="E61" s="77">
        <f t="shared" si="1"/>
        <v>80706</v>
      </c>
      <c r="F61" s="80"/>
      <c r="G61" s="79">
        <f t="shared" si="2"/>
        <v>80706</v>
      </c>
      <c r="H61" s="80">
        <v>2000.8000000000029</v>
      </c>
      <c r="I61" s="79">
        <f t="shared" si="3"/>
        <v>82706.8</v>
      </c>
      <c r="J61" s="80">
        <v>1359.2</v>
      </c>
      <c r="K61" s="79">
        <f t="shared" si="4"/>
        <v>84066</v>
      </c>
      <c r="L61" s="36">
        <f t="shared" si="5"/>
        <v>3360.0000000000027</v>
      </c>
      <c r="M61" s="74"/>
      <c r="N61" s="28"/>
    </row>
    <row r="62" spans="1:14" ht="25.5" x14ac:dyDescent="0.25">
      <c r="A62" s="75" t="s">
        <v>195</v>
      </c>
      <c r="B62" s="76" t="s">
        <v>196</v>
      </c>
      <c r="C62" s="32">
        <v>175358.4</v>
      </c>
      <c r="D62" s="35"/>
      <c r="E62" s="77">
        <f t="shared" si="1"/>
        <v>175358.4</v>
      </c>
      <c r="F62" s="80"/>
      <c r="G62" s="79">
        <f t="shared" si="2"/>
        <v>175358.4</v>
      </c>
      <c r="H62" s="80">
        <v>34.899999999994179</v>
      </c>
      <c r="I62" s="79">
        <f t="shared" si="3"/>
        <v>175393.3</v>
      </c>
      <c r="J62" s="80">
        <v>2574.6999999999998</v>
      </c>
      <c r="K62" s="79">
        <f t="shared" si="4"/>
        <v>177968</v>
      </c>
      <c r="L62" s="36">
        <f t="shared" si="5"/>
        <v>2609.599999999994</v>
      </c>
      <c r="M62" s="74"/>
      <c r="N62" s="28"/>
    </row>
    <row r="63" spans="1:14" ht="17.25" customHeight="1" x14ac:dyDescent="0.25">
      <c r="A63" s="75" t="s">
        <v>197</v>
      </c>
      <c r="B63" s="76" t="s">
        <v>198</v>
      </c>
      <c r="C63" s="32">
        <v>6070.5</v>
      </c>
      <c r="D63" s="35"/>
      <c r="E63" s="77">
        <f t="shared" si="1"/>
        <v>6070.5</v>
      </c>
      <c r="F63" s="80"/>
      <c r="G63" s="79">
        <f t="shared" si="2"/>
        <v>6070.5</v>
      </c>
      <c r="H63" s="80">
        <v>181.89999999999964</v>
      </c>
      <c r="I63" s="79">
        <f t="shared" si="3"/>
        <v>6252.4</v>
      </c>
      <c r="J63" s="80">
        <v>129.80000000000001</v>
      </c>
      <c r="K63" s="79">
        <f t="shared" si="4"/>
        <v>6382.2</v>
      </c>
      <c r="L63" s="36">
        <f t="shared" si="5"/>
        <v>311.69999999999965</v>
      </c>
      <c r="M63" s="74"/>
      <c r="N63" s="28"/>
    </row>
    <row r="64" spans="1:14" ht="18.75" customHeight="1" x14ac:dyDescent="0.25">
      <c r="A64" s="75" t="s">
        <v>199</v>
      </c>
      <c r="B64" s="76" t="s">
        <v>200</v>
      </c>
      <c r="C64" s="32">
        <v>1683288.3</v>
      </c>
      <c r="D64" s="35">
        <v>479743.69999999995</v>
      </c>
      <c r="E64" s="77">
        <f t="shared" si="1"/>
        <v>2163032</v>
      </c>
      <c r="F64" s="80">
        <v>186801.79999999981</v>
      </c>
      <c r="G64" s="79">
        <f t="shared" si="2"/>
        <v>2349833.7999999998</v>
      </c>
      <c r="H64" s="80">
        <v>80834.700000000186</v>
      </c>
      <c r="I64" s="79">
        <f t="shared" si="3"/>
        <v>2430668.5</v>
      </c>
      <c r="J64" s="80">
        <v>420193.1</v>
      </c>
      <c r="K64" s="79">
        <f t="shared" si="4"/>
        <v>2850861.6</v>
      </c>
      <c r="L64" s="36">
        <f t="shared" si="5"/>
        <v>1167573.2999999998</v>
      </c>
      <c r="M64" s="74"/>
      <c r="N64" s="28"/>
    </row>
    <row r="65" spans="1:14" s="29" customFormat="1" ht="24" customHeight="1" x14ac:dyDescent="0.25">
      <c r="A65" s="82" t="s">
        <v>201</v>
      </c>
      <c r="B65" s="45" t="s">
        <v>202</v>
      </c>
      <c r="C65" s="46">
        <f>SUM(C66:C70)</f>
        <v>31691451.799999997</v>
      </c>
      <c r="D65" s="46">
        <f t="shared" ref="D65:L65" si="14">SUM(D66:D70)</f>
        <v>326818.20000000135</v>
      </c>
      <c r="E65" s="46">
        <f t="shared" si="14"/>
        <v>32018270</v>
      </c>
      <c r="F65" s="46">
        <f t="shared" si="14"/>
        <v>111731.90000000177</v>
      </c>
      <c r="G65" s="46">
        <f t="shared" si="14"/>
        <v>32130001.900000002</v>
      </c>
      <c r="H65" s="46">
        <f t="shared" si="14"/>
        <v>-238197.80000000141</v>
      </c>
      <c r="I65" s="46">
        <f t="shared" si="14"/>
        <v>31891804.099999998</v>
      </c>
      <c r="J65" s="46">
        <f t="shared" si="14"/>
        <v>133935.69999999937</v>
      </c>
      <c r="K65" s="46">
        <f t="shared" si="14"/>
        <v>32025739.799999997</v>
      </c>
      <c r="L65" s="46">
        <f t="shared" si="14"/>
        <v>334288.00000000105</v>
      </c>
      <c r="M65" s="74"/>
      <c r="N65" s="28"/>
    </row>
    <row r="66" spans="1:14" ht="19.5" customHeight="1" x14ac:dyDescent="0.25">
      <c r="A66" s="75" t="s">
        <v>203</v>
      </c>
      <c r="B66" s="76" t="s">
        <v>204</v>
      </c>
      <c r="C66" s="32">
        <v>135422.79999999999</v>
      </c>
      <c r="D66" s="35"/>
      <c r="E66" s="77">
        <f t="shared" si="1"/>
        <v>135422.79999999999</v>
      </c>
      <c r="F66" s="80"/>
      <c r="G66" s="79">
        <f t="shared" si="2"/>
        <v>135422.79999999999</v>
      </c>
      <c r="H66" s="80">
        <v>6215.6000000000058</v>
      </c>
      <c r="I66" s="79">
        <f t="shared" si="3"/>
        <v>141638.39999999999</v>
      </c>
      <c r="J66" s="80">
        <v>684.5</v>
      </c>
      <c r="K66" s="79">
        <f t="shared" si="4"/>
        <v>142322.9</v>
      </c>
      <c r="L66" s="36">
        <f t="shared" si="5"/>
        <v>6900.1000000000058</v>
      </c>
      <c r="M66" s="74"/>
      <c r="N66" s="28"/>
    </row>
    <row r="67" spans="1:14" ht="20.25" customHeight="1" x14ac:dyDescent="0.25">
      <c r="A67" s="75" t="s">
        <v>205</v>
      </c>
      <c r="B67" s="76" t="s">
        <v>206</v>
      </c>
      <c r="C67" s="32">
        <v>4877893.5</v>
      </c>
      <c r="D67" s="35">
        <v>315.40000000037253</v>
      </c>
      <c r="E67" s="77">
        <f t="shared" si="1"/>
        <v>4878208.9000000004</v>
      </c>
      <c r="F67" s="80">
        <v>25763.399999999441</v>
      </c>
      <c r="G67" s="79">
        <f t="shared" si="2"/>
        <v>4903972.3</v>
      </c>
      <c r="H67" s="80">
        <v>14061.100000000559</v>
      </c>
      <c r="I67" s="79">
        <f t="shared" si="3"/>
        <v>4918033.4000000004</v>
      </c>
      <c r="J67" s="80">
        <v>234072.89999999944</v>
      </c>
      <c r="K67" s="79">
        <f t="shared" si="4"/>
        <v>5152106.3</v>
      </c>
      <c r="L67" s="36">
        <f t="shared" si="5"/>
        <v>274212.79999999981</v>
      </c>
      <c r="M67" s="74"/>
      <c r="N67" s="28"/>
    </row>
    <row r="68" spans="1:14" ht="20.25" customHeight="1" x14ac:dyDescent="0.25">
      <c r="A68" s="75" t="s">
        <v>207</v>
      </c>
      <c r="B68" s="76" t="s">
        <v>208</v>
      </c>
      <c r="C68" s="32">
        <v>19177686.399999999</v>
      </c>
      <c r="D68" s="35">
        <v>-77335.699999999255</v>
      </c>
      <c r="E68" s="77">
        <f t="shared" si="1"/>
        <v>19100350.699999999</v>
      </c>
      <c r="F68" s="80">
        <v>114972.40000000224</v>
      </c>
      <c r="G68" s="79">
        <f t="shared" si="2"/>
        <v>19215323.100000001</v>
      </c>
      <c r="H68" s="80">
        <v>-219184.90000000224</v>
      </c>
      <c r="I68" s="79">
        <f t="shared" si="3"/>
        <v>18996138.199999999</v>
      </c>
      <c r="J68" s="80">
        <v>-34200</v>
      </c>
      <c r="K68" s="79">
        <f t="shared" si="4"/>
        <v>18961938.199999999</v>
      </c>
      <c r="L68" s="36">
        <f t="shared" si="5"/>
        <v>-215748.19999999925</v>
      </c>
      <c r="M68" s="74"/>
      <c r="N68" s="28"/>
    </row>
    <row r="69" spans="1:14" ht="20.25" customHeight="1" x14ac:dyDescent="0.25">
      <c r="A69" s="75" t="s">
        <v>209</v>
      </c>
      <c r="B69" s="76" t="s">
        <v>210</v>
      </c>
      <c r="C69" s="32">
        <v>6493185.5999999996</v>
      </c>
      <c r="D69" s="35">
        <v>361516.20000000019</v>
      </c>
      <c r="E69" s="77">
        <f t="shared" si="1"/>
        <v>6854701.7999999998</v>
      </c>
      <c r="F69" s="80">
        <v>-45028.799999999814</v>
      </c>
      <c r="G69" s="79">
        <f t="shared" si="2"/>
        <v>6809673</v>
      </c>
      <c r="H69" s="80">
        <v>-13584.799999999814</v>
      </c>
      <c r="I69" s="79">
        <f t="shared" si="3"/>
        <v>6796088.2000000002</v>
      </c>
      <c r="J69" s="80">
        <v>-71478</v>
      </c>
      <c r="K69" s="79">
        <f t="shared" si="4"/>
        <v>6724610.2000000002</v>
      </c>
      <c r="L69" s="36">
        <f t="shared" si="5"/>
        <v>231424.60000000056</v>
      </c>
      <c r="M69" s="74"/>
      <c r="N69" s="28"/>
    </row>
    <row r="70" spans="1:14" ht="18" customHeight="1" x14ac:dyDescent="0.25">
      <c r="A70" s="75" t="s">
        <v>211</v>
      </c>
      <c r="B70" s="76" t="s">
        <v>212</v>
      </c>
      <c r="C70" s="32">
        <v>1007263.5</v>
      </c>
      <c r="D70" s="35">
        <v>42322.300000000047</v>
      </c>
      <c r="E70" s="77">
        <f t="shared" si="1"/>
        <v>1049585.8</v>
      </c>
      <c r="F70" s="80">
        <v>16024.899999999907</v>
      </c>
      <c r="G70" s="79">
        <f t="shared" si="2"/>
        <v>1065610.7</v>
      </c>
      <c r="H70" s="80">
        <v>-25704.79999999993</v>
      </c>
      <c r="I70" s="79">
        <f t="shared" si="3"/>
        <v>1039905.9</v>
      </c>
      <c r="J70" s="80">
        <v>4856.2999999999302</v>
      </c>
      <c r="K70" s="79">
        <f t="shared" si="4"/>
        <v>1044762.2</v>
      </c>
      <c r="L70" s="36">
        <f t="shared" si="5"/>
        <v>37498.699999999953</v>
      </c>
      <c r="M70" s="74"/>
      <c r="N70" s="28"/>
    </row>
    <row r="71" spans="1:14" s="29" customFormat="1" ht="18.75" customHeight="1" x14ac:dyDescent="0.25">
      <c r="A71" s="82" t="s">
        <v>213</v>
      </c>
      <c r="B71" s="45" t="s">
        <v>214</v>
      </c>
      <c r="C71" s="46">
        <f>SUM(C72:C75)</f>
        <v>1141707.8</v>
      </c>
      <c r="D71" s="46">
        <f>SUM(D72:D75)</f>
        <v>367986.5</v>
      </c>
      <c r="E71" s="46">
        <f t="shared" ref="E71:G71" si="15">SUM(E72:E75)</f>
        <v>1509694.3</v>
      </c>
      <c r="F71" s="46">
        <f>SUM(F72:F75)</f>
        <v>95000</v>
      </c>
      <c r="G71" s="46">
        <f t="shared" si="15"/>
        <v>1604694.3</v>
      </c>
      <c r="H71" s="46">
        <f>SUM(H72:H75)</f>
        <v>132216.09999999992</v>
      </c>
      <c r="I71" s="46">
        <f>SUM(I72:I75)</f>
        <v>1736910.4</v>
      </c>
      <c r="J71" s="46">
        <f t="shared" ref="J71:L71" si="16">SUM(J72:J75)</f>
        <v>10130.599999999999</v>
      </c>
      <c r="K71" s="46">
        <f t="shared" si="16"/>
        <v>1747041</v>
      </c>
      <c r="L71" s="46">
        <f t="shared" si="16"/>
        <v>605333.19999999984</v>
      </c>
      <c r="M71" s="74"/>
      <c r="N71" s="28"/>
    </row>
    <row r="72" spans="1:14" ht="20.25" customHeight="1" x14ac:dyDescent="0.25">
      <c r="A72" s="75" t="s">
        <v>215</v>
      </c>
      <c r="B72" s="76" t="s">
        <v>216</v>
      </c>
      <c r="C72" s="32">
        <v>469622.4</v>
      </c>
      <c r="D72" s="35">
        <v>71551.400000000023</v>
      </c>
      <c r="E72" s="77">
        <f t="shared" si="1"/>
        <v>541173.80000000005</v>
      </c>
      <c r="F72" s="80">
        <v>10500</v>
      </c>
      <c r="G72" s="79">
        <f t="shared" si="2"/>
        <v>551673.80000000005</v>
      </c>
      <c r="H72" s="80">
        <v>32113.199999999953</v>
      </c>
      <c r="I72" s="79">
        <f t="shared" si="3"/>
        <v>583787</v>
      </c>
      <c r="J72" s="80">
        <v>10373.699999999953</v>
      </c>
      <c r="K72" s="79">
        <f t="shared" si="4"/>
        <v>594160.69999999995</v>
      </c>
      <c r="L72" s="36">
        <f t="shared" si="5"/>
        <v>124538.29999999993</v>
      </c>
      <c r="M72" s="74"/>
      <c r="N72" s="28"/>
    </row>
    <row r="73" spans="1:14" ht="19.5" customHeight="1" x14ac:dyDescent="0.25">
      <c r="A73" s="75" t="s">
        <v>217</v>
      </c>
      <c r="B73" s="76" t="s">
        <v>218</v>
      </c>
      <c r="C73" s="32">
        <v>372760.3</v>
      </c>
      <c r="D73" s="35">
        <v>39918.400000000023</v>
      </c>
      <c r="E73" s="77">
        <f t="shared" ref="E73:E85" si="17">C73+D73</f>
        <v>412678.7</v>
      </c>
      <c r="F73" s="80">
        <v>76500</v>
      </c>
      <c r="G73" s="79">
        <f t="shared" ref="G73:G85" si="18">E73+F73</f>
        <v>489178.7</v>
      </c>
      <c r="H73" s="80">
        <v>100103.49999999994</v>
      </c>
      <c r="I73" s="79">
        <f t="shared" ref="I73:I85" si="19">G73+H73</f>
        <v>589282.19999999995</v>
      </c>
      <c r="J73" s="80">
        <v>624</v>
      </c>
      <c r="K73" s="79">
        <f t="shared" ref="K73:K85" si="20">I73+J73</f>
        <v>589906.19999999995</v>
      </c>
      <c r="L73" s="36">
        <f t="shared" ref="L73:L85" si="21">D73+F73+H73+J73</f>
        <v>217145.89999999997</v>
      </c>
      <c r="M73" s="74"/>
      <c r="N73" s="28"/>
    </row>
    <row r="74" spans="1:14" ht="19.5" customHeight="1" x14ac:dyDescent="0.25">
      <c r="A74" s="75" t="s">
        <v>219</v>
      </c>
      <c r="B74" s="76" t="s">
        <v>220</v>
      </c>
      <c r="C74" s="32">
        <v>280470.90000000002</v>
      </c>
      <c r="D74" s="35">
        <v>256516.69999999995</v>
      </c>
      <c r="E74" s="77">
        <f t="shared" si="17"/>
        <v>536987.6</v>
      </c>
      <c r="F74" s="80">
        <v>8000</v>
      </c>
      <c r="G74" s="79">
        <f t="shared" si="18"/>
        <v>544987.6</v>
      </c>
      <c r="H74" s="80">
        <v>-0.59999999997671694</v>
      </c>
      <c r="I74" s="79">
        <f t="shared" si="19"/>
        <v>544987</v>
      </c>
      <c r="J74" s="80">
        <v>-1077.6999999999534</v>
      </c>
      <c r="K74" s="79">
        <f t="shared" si="20"/>
        <v>543909.30000000005</v>
      </c>
      <c r="L74" s="36">
        <f t="shared" si="21"/>
        <v>263438.40000000002</v>
      </c>
      <c r="M74" s="74"/>
      <c r="N74" s="28"/>
    </row>
    <row r="75" spans="1:14" ht="27.75" customHeight="1" x14ac:dyDescent="0.25">
      <c r="A75" s="75" t="s">
        <v>221</v>
      </c>
      <c r="B75" s="76" t="s">
        <v>222</v>
      </c>
      <c r="C75" s="32">
        <v>18854.2</v>
      </c>
      <c r="D75" s="35"/>
      <c r="E75" s="77">
        <f t="shared" si="17"/>
        <v>18854.2</v>
      </c>
      <c r="F75" s="80"/>
      <c r="G75" s="79">
        <f t="shared" si="18"/>
        <v>18854.2</v>
      </c>
      <c r="H75" s="80"/>
      <c r="I75" s="79">
        <f t="shared" si="19"/>
        <v>18854.2</v>
      </c>
      <c r="J75" s="80">
        <v>210.59999999999854</v>
      </c>
      <c r="K75" s="79">
        <f t="shared" si="20"/>
        <v>19064.8</v>
      </c>
      <c r="L75" s="36">
        <f t="shared" si="21"/>
        <v>210.59999999999854</v>
      </c>
      <c r="M75" s="74"/>
      <c r="N75" s="28"/>
    </row>
    <row r="76" spans="1:14" s="29" customFormat="1" ht="21" customHeight="1" x14ac:dyDescent="0.25">
      <c r="A76" s="82" t="s">
        <v>223</v>
      </c>
      <c r="B76" s="45" t="s">
        <v>224</v>
      </c>
      <c r="C76" s="46">
        <f t="shared" ref="C76:L76" si="22">SUM(C77:C79)</f>
        <v>49812</v>
      </c>
      <c r="D76" s="46">
        <f t="shared" si="22"/>
        <v>22657.5</v>
      </c>
      <c r="E76" s="46">
        <f t="shared" si="22"/>
        <v>72469.5</v>
      </c>
      <c r="F76" s="46">
        <f t="shared" si="22"/>
        <v>27367.000000000004</v>
      </c>
      <c r="G76" s="46">
        <f t="shared" si="22"/>
        <v>99836.5</v>
      </c>
      <c r="H76" s="46"/>
      <c r="I76" s="46">
        <f t="shared" si="22"/>
        <v>99836.5</v>
      </c>
      <c r="J76" s="46">
        <f t="shared" si="22"/>
        <v>441.59999999999491</v>
      </c>
      <c r="K76" s="46">
        <f t="shared" si="22"/>
        <v>100278.09999999999</v>
      </c>
      <c r="L76" s="46">
        <f t="shared" si="22"/>
        <v>50466.1</v>
      </c>
      <c r="M76" s="74"/>
      <c r="N76" s="28"/>
    </row>
    <row r="77" spans="1:14" ht="22.5" customHeight="1" x14ac:dyDescent="0.25">
      <c r="A77" s="75" t="s">
        <v>225</v>
      </c>
      <c r="B77" s="76" t="s">
        <v>226</v>
      </c>
      <c r="C77" s="83">
        <v>10273.6</v>
      </c>
      <c r="D77" s="35">
        <v>20000</v>
      </c>
      <c r="E77" s="77">
        <f t="shared" si="17"/>
        <v>30273.599999999999</v>
      </c>
      <c r="F77" s="80"/>
      <c r="G77" s="79">
        <f t="shared" si="18"/>
        <v>30273.599999999999</v>
      </c>
      <c r="H77" s="80"/>
      <c r="I77" s="79">
        <f t="shared" si="19"/>
        <v>30273.599999999999</v>
      </c>
      <c r="J77" s="80">
        <v>107.70000000000073</v>
      </c>
      <c r="K77" s="79">
        <f t="shared" si="20"/>
        <v>30381.3</v>
      </c>
      <c r="L77" s="36">
        <f t="shared" si="21"/>
        <v>20107.7</v>
      </c>
      <c r="M77" s="74"/>
      <c r="N77" s="28"/>
    </row>
    <row r="78" spans="1:14" ht="21" customHeight="1" x14ac:dyDescent="0.25">
      <c r="A78" s="75" t="s">
        <v>227</v>
      </c>
      <c r="B78" s="76" t="s">
        <v>228</v>
      </c>
      <c r="C78" s="83">
        <v>17009.099999999999</v>
      </c>
      <c r="D78" s="35"/>
      <c r="E78" s="77">
        <f t="shared" si="17"/>
        <v>17009.099999999999</v>
      </c>
      <c r="F78" s="80"/>
      <c r="G78" s="79">
        <f t="shared" si="18"/>
        <v>17009.099999999999</v>
      </c>
      <c r="H78" s="80"/>
      <c r="I78" s="79">
        <f t="shared" si="19"/>
        <v>17009.099999999999</v>
      </c>
      <c r="J78" s="80">
        <v>309.5</v>
      </c>
      <c r="K78" s="79">
        <f t="shared" si="20"/>
        <v>17318.599999999999</v>
      </c>
      <c r="L78" s="36">
        <f t="shared" si="21"/>
        <v>309.5</v>
      </c>
      <c r="M78" s="74"/>
      <c r="N78" s="28"/>
    </row>
    <row r="79" spans="1:14" ht="25.5" x14ac:dyDescent="0.25">
      <c r="A79" s="75" t="s">
        <v>229</v>
      </c>
      <c r="B79" s="76" t="s">
        <v>230</v>
      </c>
      <c r="C79" s="32">
        <v>22529.3</v>
      </c>
      <c r="D79" s="35">
        <v>2657.5</v>
      </c>
      <c r="E79" s="77">
        <f t="shared" si="17"/>
        <v>25186.799999999999</v>
      </c>
      <c r="F79" s="80">
        <v>27367.000000000004</v>
      </c>
      <c r="G79" s="79">
        <f t="shared" si="18"/>
        <v>52553.8</v>
      </c>
      <c r="H79" s="80"/>
      <c r="I79" s="79">
        <f t="shared" si="19"/>
        <v>52553.8</v>
      </c>
      <c r="J79" s="80">
        <v>24.399999999994179</v>
      </c>
      <c r="K79" s="79">
        <f t="shared" si="20"/>
        <v>52578.2</v>
      </c>
      <c r="L79" s="36">
        <f t="shared" si="21"/>
        <v>30048.899999999998</v>
      </c>
      <c r="M79" s="74"/>
      <c r="N79" s="28"/>
    </row>
    <row r="80" spans="1:14" s="29" customFormat="1" ht="17.25" customHeight="1" x14ac:dyDescent="0.25">
      <c r="A80" s="82" t="s">
        <v>231</v>
      </c>
      <c r="B80" s="45" t="s">
        <v>232</v>
      </c>
      <c r="C80" s="46">
        <f>SUM(C81)</f>
        <v>3500000</v>
      </c>
      <c r="D80" s="46">
        <f t="shared" ref="D80:L80" si="23">SUM(D81)</f>
        <v>-1000000</v>
      </c>
      <c r="E80" s="46">
        <f t="shared" si="23"/>
        <v>2500000</v>
      </c>
      <c r="F80" s="46">
        <f t="shared" si="23"/>
        <v>-300000</v>
      </c>
      <c r="G80" s="46">
        <f t="shared" si="23"/>
        <v>2200000</v>
      </c>
      <c r="H80" s="46"/>
      <c r="I80" s="46">
        <f t="shared" si="23"/>
        <v>2200000</v>
      </c>
      <c r="J80" s="46"/>
      <c r="K80" s="46">
        <f t="shared" si="23"/>
        <v>2200000</v>
      </c>
      <c r="L80" s="46">
        <f t="shared" si="23"/>
        <v>-1300000</v>
      </c>
      <c r="M80" s="74"/>
      <c r="N80" s="28"/>
    </row>
    <row r="81" spans="1:14" ht="25.5" x14ac:dyDescent="0.25">
      <c r="A81" s="75" t="s">
        <v>233</v>
      </c>
      <c r="B81" s="76" t="s">
        <v>234</v>
      </c>
      <c r="C81" s="32">
        <v>3500000</v>
      </c>
      <c r="D81" s="35">
        <v>-1000000</v>
      </c>
      <c r="E81" s="77">
        <f t="shared" si="17"/>
        <v>2500000</v>
      </c>
      <c r="F81" s="80">
        <v>-300000</v>
      </c>
      <c r="G81" s="79">
        <f t="shared" si="18"/>
        <v>2200000</v>
      </c>
      <c r="H81" s="80"/>
      <c r="I81" s="79">
        <f t="shared" si="19"/>
        <v>2200000</v>
      </c>
      <c r="J81" s="80"/>
      <c r="K81" s="79">
        <f t="shared" si="20"/>
        <v>2200000</v>
      </c>
      <c r="L81" s="36">
        <f t="shared" si="21"/>
        <v>-1300000</v>
      </c>
      <c r="M81" s="74"/>
      <c r="N81" s="28"/>
    </row>
    <row r="82" spans="1:14" s="29" customFormat="1" ht="27" customHeight="1" x14ac:dyDescent="0.25">
      <c r="A82" s="82" t="s">
        <v>235</v>
      </c>
      <c r="B82" s="45" t="s">
        <v>236</v>
      </c>
      <c r="C82" s="46">
        <f t="shared" ref="C82:L82" si="24">SUM(C83:C85)</f>
        <v>5563985.9000000004</v>
      </c>
      <c r="D82" s="46">
        <f t="shared" si="24"/>
        <v>251187.30000000028</v>
      </c>
      <c r="E82" s="46">
        <f t="shared" si="24"/>
        <v>5815173.2000000002</v>
      </c>
      <c r="F82" s="46">
        <f t="shared" si="24"/>
        <v>295861.10000000009</v>
      </c>
      <c r="G82" s="46">
        <f t="shared" si="24"/>
        <v>6111034.3000000007</v>
      </c>
      <c r="H82" s="46">
        <f t="shared" si="24"/>
        <v>501986.59999999963</v>
      </c>
      <c r="I82" s="46">
        <f t="shared" si="24"/>
        <v>6613020.9000000004</v>
      </c>
      <c r="J82" s="46">
        <f t="shared" si="24"/>
        <v>1000992.5</v>
      </c>
      <c r="K82" s="46">
        <f t="shared" si="24"/>
        <v>7614013.4000000004</v>
      </c>
      <c r="L82" s="46">
        <f t="shared" si="24"/>
        <v>2050027.5</v>
      </c>
      <c r="M82" s="74"/>
      <c r="N82" s="28"/>
    </row>
    <row r="83" spans="1:14" ht="38.25" x14ac:dyDescent="0.25">
      <c r="A83" s="75" t="s">
        <v>237</v>
      </c>
      <c r="B83" s="76" t="s">
        <v>238</v>
      </c>
      <c r="C83" s="32">
        <v>3330951.9</v>
      </c>
      <c r="D83" s="35">
        <v>-5638.6999999997206</v>
      </c>
      <c r="E83" s="77">
        <f t="shared" si="17"/>
        <v>3325313.2</v>
      </c>
      <c r="F83" s="80">
        <v>-3441.2000000001863</v>
      </c>
      <c r="G83" s="79">
        <f t="shared" si="18"/>
        <v>3321872</v>
      </c>
      <c r="H83" s="80">
        <v>-3379.6000000000931</v>
      </c>
      <c r="I83" s="79">
        <f t="shared" si="19"/>
        <v>3318492.4</v>
      </c>
      <c r="J83" s="80"/>
      <c r="K83" s="79">
        <f t="shared" si="20"/>
        <v>3318492.4</v>
      </c>
      <c r="L83" s="36">
        <f t="shared" si="21"/>
        <v>-12459.5</v>
      </c>
      <c r="M83" s="74"/>
      <c r="N83" s="28"/>
    </row>
    <row r="84" spans="1:14" ht="18" customHeight="1" x14ac:dyDescent="0.25">
      <c r="A84" s="75" t="s">
        <v>239</v>
      </c>
      <c r="B84" s="76" t="s">
        <v>240</v>
      </c>
      <c r="C84" s="32">
        <v>343339.1</v>
      </c>
      <c r="D84" s="35"/>
      <c r="E84" s="77">
        <f t="shared" si="17"/>
        <v>343339.1</v>
      </c>
      <c r="F84" s="80"/>
      <c r="G84" s="79">
        <f t="shared" si="18"/>
        <v>343339.1</v>
      </c>
      <c r="H84" s="80"/>
      <c r="I84" s="79">
        <f t="shared" si="19"/>
        <v>343339.1</v>
      </c>
      <c r="J84" s="80">
        <v>827763.00000000012</v>
      </c>
      <c r="K84" s="79">
        <f t="shared" si="20"/>
        <v>1171102.1000000001</v>
      </c>
      <c r="L84" s="36">
        <f t="shared" si="21"/>
        <v>827763.00000000012</v>
      </c>
      <c r="M84" s="74"/>
      <c r="N84" s="28"/>
    </row>
    <row r="85" spans="1:14" ht="20.25" customHeight="1" x14ac:dyDescent="0.25">
      <c r="A85" s="75" t="s">
        <v>241</v>
      </c>
      <c r="B85" s="76" t="s">
        <v>242</v>
      </c>
      <c r="C85" s="32">
        <v>1889694.9</v>
      </c>
      <c r="D85" s="35">
        <v>256826</v>
      </c>
      <c r="E85" s="77">
        <f t="shared" si="17"/>
        <v>2146520.9</v>
      </c>
      <c r="F85" s="80">
        <v>299302.30000000028</v>
      </c>
      <c r="G85" s="79">
        <f t="shared" si="18"/>
        <v>2445823.2000000002</v>
      </c>
      <c r="H85" s="80">
        <v>505366.19999999972</v>
      </c>
      <c r="I85" s="79">
        <f t="shared" si="19"/>
        <v>2951189.4</v>
      </c>
      <c r="J85" s="80">
        <v>173229.49999999988</v>
      </c>
      <c r="K85" s="79">
        <f t="shared" si="20"/>
        <v>3124418.9</v>
      </c>
      <c r="L85" s="36">
        <f t="shared" si="21"/>
        <v>1234724</v>
      </c>
      <c r="M85" s="74"/>
      <c r="N85" s="28"/>
    </row>
    <row r="86" spans="1:14" s="29" customFormat="1" ht="15.75" customHeight="1" thickBot="1" x14ac:dyDescent="0.3">
      <c r="A86" s="84" t="s">
        <v>243</v>
      </c>
      <c r="B86" s="85"/>
      <c r="C86" s="55">
        <f>SUM(C7+C17+C20+C25+C36+C41+C46+C54+C57+C65+C71+C76+C80+C82)</f>
        <v>97672035.799999997</v>
      </c>
      <c r="D86" s="55">
        <f>SUM(D7+D17+D20+D25+D36+D41+D46+D54+D57+D65+D71+D76+D80+D82)</f>
        <v>2872836.100000001</v>
      </c>
      <c r="E86" s="55">
        <f t="shared" ref="E86:K86" si="25">SUM(E7+E17+E20+E25+E36+E41+E46+E54+E57+E65+E71+E76+E80+E82)</f>
        <v>100544871.90000001</v>
      </c>
      <c r="F86" s="55">
        <f t="shared" si="25"/>
        <v>1576345.1000000031</v>
      </c>
      <c r="G86" s="55">
        <f t="shared" si="25"/>
        <v>102121216.99999999</v>
      </c>
      <c r="H86" s="55">
        <f t="shared" si="25"/>
        <v>2153749.9999999972</v>
      </c>
      <c r="I86" s="55">
        <f t="shared" si="25"/>
        <v>104274967.00000001</v>
      </c>
      <c r="J86" s="55">
        <f t="shared" si="25"/>
        <v>3770427.3</v>
      </c>
      <c r="K86" s="55">
        <f t="shared" si="25"/>
        <v>108045394.30000001</v>
      </c>
      <c r="L86" s="56">
        <f>SUM(L7+L17+L20+L25+L36+L41+L46+L54+L57+L65+L71+L76+L80+L82)</f>
        <v>10373358.500000002</v>
      </c>
      <c r="M86" s="86"/>
      <c r="N86" s="28"/>
    </row>
    <row r="88" spans="1:14" x14ac:dyDescent="0.2">
      <c r="K88" s="47"/>
    </row>
    <row r="89" spans="1:14" x14ac:dyDescent="0.2">
      <c r="C89" s="58"/>
      <c r="D89" s="87"/>
      <c r="E89" s="87"/>
      <c r="F89" s="87"/>
      <c r="G89" s="87"/>
      <c r="H89" s="87"/>
      <c r="I89" s="87"/>
      <c r="J89" s="87"/>
      <c r="N89" s="47"/>
    </row>
    <row r="91" spans="1:14" x14ac:dyDescent="0.2">
      <c r="D91" s="87"/>
      <c r="E91" s="87"/>
      <c r="F91" s="87"/>
      <c r="G91" s="87"/>
      <c r="H91" s="87"/>
      <c r="I91" s="87"/>
      <c r="J91" s="87"/>
    </row>
    <row r="92" spans="1:14" x14ac:dyDescent="0.2">
      <c r="J92" s="87"/>
    </row>
    <row r="93" spans="1:14" x14ac:dyDescent="0.2">
      <c r="K93" s="47"/>
    </row>
  </sheetData>
  <mergeCells count="11">
    <mergeCell ref="A86:B86"/>
    <mergeCell ref="A1:L1"/>
    <mergeCell ref="A3:A5"/>
    <mergeCell ref="B3:B5"/>
    <mergeCell ref="C3:C5"/>
    <mergeCell ref="D3:J3"/>
    <mergeCell ref="K3:K5"/>
    <mergeCell ref="L3:L5"/>
    <mergeCell ref="D4:E4"/>
    <mergeCell ref="F4:G4"/>
    <mergeCell ref="H4:I4"/>
  </mergeCells>
  <printOptions horizontalCentered="1"/>
  <pageMargins left="0.39370078740157483" right="0.39370078740157483" top="0.39370078740157483" bottom="0.39370078740157483" header="0" footer="0"/>
  <pageSetup paperSize="9" scale="71" fitToHeight="0" orientation="landscape" r:id="rId1"/>
  <rowBreaks count="2" manualBreakCount="2">
    <brk id="32" max="11" man="1"/>
    <brk id="64" max="11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4</vt:i4>
      </vt:variant>
    </vt:vector>
  </HeadingPairs>
  <TitlesOfParts>
    <vt:vector size="6" baseType="lpstr">
      <vt:lpstr>ДОХОДЫ </vt:lpstr>
      <vt:lpstr>РАСХОДЫ</vt:lpstr>
      <vt:lpstr>'ДОХОДЫ '!Заголовки_для_печати</vt:lpstr>
      <vt:lpstr>РАСХОДЫ!Заголовки_для_печати</vt:lpstr>
      <vt:lpstr>'ДОХОДЫ '!Область_печати</vt:lpstr>
      <vt:lpstr>РАСХОДЫ!Область_печати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Хохлова Анна Юрьевна</dc:creator>
  <cp:lastModifiedBy>Хохлова Анна Юрьевна</cp:lastModifiedBy>
  <dcterms:created xsi:type="dcterms:W3CDTF">2019-11-01T11:05:13Z</dcterms:created>
  <dcterms:modified xsi:type="dcterms:W3CDTF">2019-11-01T13:28:42Z</dcterms:modified>
</cp:coreProperties>
</file>