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05" yWindow="-90" windowWidth="15750" windowHeight="12495"/>
  </bookViews>
  <sheets>
    <sheet name="ДОХОДЫ" sheetId="1" r:id="rId1"/>
    <sheet name="РАСХОДЫ" sheetId="2" r:id="rId2"/>
  </sheets>
  <definedNames>
    <definedName name="_xlnm.Print_Area" localSheetId="0">ДОХОДЫ!$A$1:$G$50</definedName>
    <definedName name="_xlnm.Print_Area" localSheetId="1">РАСХОДЫ!$A$1:$G$87</definedName>
  </definedNames>
  <calcPr calcId="145621"/>
</workbook>
</file>

<file path=xl/calcChain.xml><?xml version="1.0" encoding="utf-8"?>
<calcChain xmlns="http://schemas.openxmlformats.org/spreadsheetml/2006/main">
  <c r="F50" i="1" l="1"/>
  <c r="D50" i="1"/>
  <c r="C50" i="1"/>
  <c r="F39" i="1"/>
  <c r="D39" i="1"/>
  <c r="C39" i="1"/>
  <c r="F40" i="1"/>
  <c r="D40" i="1"/>
  <c r="C40" i="1"/>
  <c r="C31" i="1"/>
  <c r="C20" i="1"/>
  <c r="G82" i="2"/>
  <c r="E82" i="2"/>
  <c r="F81" i="2"/>
  <c r="D81" i="2"/>
  <c r="E81" i="2" s="1"/>
  <c r="C81" i="2"/>
  <c r="G80" i="2"/>
  <c r="E80" i="2"/>
  <c r="G79" i="2"/>
  <c r="E79" i="2"/>
  <c r="G78" i="2"/>
  <c r="E78" i="2"/>
  <c r="F77" i="2"/>
  <c r="D77" i="2"/>
  <c r="C77" i="2"/>
  <c r="G76" i="2"/>
  <c r="E76" i="2"/>
  <c r="G75" i="2"/>
  <c r="E75" i="2"/>
  <c r="E74" i="2"/>
  <c r="E73" i="2"/>
  <c r="F72" i="2"/>
  <c r="D72" i="2"/>
  <c r="C72" i="2"/>
  <c r="G71" i="2"/>
  <c r="E71" i="2"/>
  <c r="G70" i="2"/>
  <c r="E70" i="2"/>
  <c r="G69" i="2"/>
  <c r="E69" i="2"/>
  <c r="E68" i="2"/>
  <c r="G67" i="2"/>
  <c r="E67" i="2"/>
  <c r="F66" i="2"/>
  <c r="D66" i="2"/>
  <c r="G66" i="2" s="1"/>
  <c r="C66" i="2"/>
  <c r="E65" i="2"/>
  <c r="G64" i="2"/>
  <c r="E64" i="2"/>
  <c r="G63" i="2"/>
  <c r="E63" i="2"/>
  <c r="E62" i="2"/>
  <c r="G61" i="2"/>
  <c r="E61" i="2"/>
  <c r="G60" i="2"/>
  <c r="E60" i="2"/>
  <c r="E59" i="2"/>
  <c r="F58" i="2"/>
  <c r="D58" i="2"/>
  <c r="C58" i="2"/>
  <c r="E57" i="2"/>
  <c r="G56" i="2"/>
  <c r="E56" i="2"/>
  <c r="F55" i="2"/>
  <c r="D55" i="2"/>
  <c r="G55" i="2" s="1"/>
  <c r="C55" i="2"/>
  <c r="G54" i="2"/>
  <c r="E54" i="2"/>
  <c r="E53" i="2"/>
  <c r="G52" i="2"/>
  <c r="E52" i="2"/>
  <c r="G51" i="2"/>
  <c r="E51" i="2"/>
  <c r="G50" i="2"/>
  <c r="G49" i="2"/>
  <c r="E49" i="2"/>
  <c r="G48" i="2"/>
  <c r="E48" i="2"/>
  <c r="F47" i="2"/>
  <c r="D47" i="2"/>
  <c r="C47" i="2"/>
  <c r="E46" i="2"/>
  <c r="G45" i="2"/>
  <c r="G44" i="2"/>
  <c r="E44" i="2"/>
  <c r="F42" i="2"/>
  <c r="D42" i="2"/>
  <c r="G42" i="2" s="1"/>
  <c r="C42" i="2"/>
  <c r="G41" i="2"/>
  <c r="E41" i="2"/>
  <c r="G40" i="2"/>
  <c r="E40" i="2"/>
  <c r="G39" i="2"/>
  <c r="E39" i="2"/>
  <c r="G38" i="2"/>
  <c r="E38" i="2"/>
  <c r="F37" i="2"/>
  <c r="D37" i="2"/>
  <c r="G37" i="2" s="1"/>
  <c r="C37" i="2"/>
  <c r="G36" i="2"/>
  <c r="E36" i="2"/>
  <c r="G35" i="2"/>
  <c r="G34" i="2"/>
  <c r="G33" i="2"/>
  <c r="E33" i="2"/>
  <c r="G32" i="2"/>
  <c r="E32" i="2"/>
  <c r="G31" i="2"/>
  <c r="E31" i="2"/>
  <c r="G30" i="2"/>
  <c r="E30" i="2"/>
  <c r="G29" i="2"/>
  <c r="E29" i="2"/>
  <c r="E28" i="2"/>
  <c r="G27" i="2"/>
  <c r="E27" i="2"/>
  <c r="F26" i="2"/>
  <c r="D26" i="2"/>
  <c r="C26" i="2"/>
  <c r="G24" i="2"/>
  <c r="E24" i="2"/>
  <c r="G23" i="2"/>
  <c r="E23" i="2"/>
  <c r="G22" i="2"/>
  <c r="E22" i="2"/>
  <c r="G21" i="2"/>
  <c r="E21" i="2"/>
  <c r="F20" i="2"/>
  <c r="D20" i="2"/>
  <c r="G20" i="2" s="1"/>
  <c r="C20" i="2"/>
  <c r="E19" i="2"/>
  <c r="G18" i="2"/>
  <c r="E18" i="2"/>
  <c r="F17" i="2"/>
  <c r="D17" i="2"/>
  <c r="E17" i="2" s="1"/>
  <c r="C17" i="2"/>
  <c r="G16" i="2"/>
  <c r="E16" i="2"/>
  <c r="E15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G7" i="2" s="1"/>
  <c r="C7" i="2"/>
  <c r="E72" i="2" l="1"/>
  <c r="C87" i="2"/>
  <c r="G47" i="2"/>
  <c r="G77" i="2"/>
  <c r="F87" i="2"/>
  <c r="G81" i="2"/>
  <c r="E26" i="2"/>
  <c r="G26" i="2"/>
  <c r="E58" i="2"/>
  <c r="E77" i="2"/>
  <c r="G17" i="2"/>
  <c r="E20" i="2"/>
  <c r="E42" i="2"/>
  <c r="E47" i="2"/>
  <c r="E66" i="2"/>
  <c r="E55" i="2"/>
  <c r="D87" i="2"/>
  <c r="E7" i="2"/>
  <c r="E37" i="2"/>
  <c r="G87" i="2" l="1"/>
  <c r="E87" i="2"/>
  <c r="F23" i="1" l="1"/>
  <c r="F14" i="1"/>
  <c r="D21" i="1" l="1"/>
  <c r="F8" i="1" l="1"/>
  <c r="G49" i="1"/>
  <c r="G46" i="1"/>
  <c r="G43" i="1"/>
  <c r="G42" i="1"/>
  <c r="G41" i="1"/>
  <c r="G40" i="1"/>
  <c r="G38" i="1"/>
  <c r="G37" i="1"/>
  <c r="G36" i="1"/>
  <c r="G35" i="1"/>
  <c r="G34" i="1"/>
  <c r="G32" i="1"/>
  <c r="G30" i="1"/>
  <c r="G29" i="1"/>
  <c r="G27" i="1"/>
  <c r="G25" i="1"/>
  <c r="G24" i="1"/>
  <c r="G23" i="1"/>
  <c r="G22" i="1"/>
  <c r="G21" i="1"/>
  <c r="G19" i="1"/>
  <c r="G18" i="1"/>
  <c r="G17" i="1"/>
  <c r="G16" i="1"/>
  <c r="G14" i="1"/>
  <c r="G12" i="1"/>
  <c r="G10" i="1"/>
  <c r="G9" i="1"/>
  <c r="G39" i="1"/>
  <c r="F26" i="1"/>
  <c r="E49" i="1"/>
  <c r="E48" i="1"/>
  <c r="E47" i="1"/>
  <c r="E46" i="1"/>
  <c r="F20" i="1"/>
  <c r="D20" i="1"/>
  <c r="F15" i="1"/>
  <c r="D15" i="1"/>
  <c r="G15" i="1" s="1"/>
  <c r="C15" i="1"/>
  <c r="F12" i="1"/>
  <c r="D12" i="1"/>
  <c r="F11" i="1"/>
  <c r="D11" i="1"/>
  <c r="C11" i="1"/>
  <c r="C12" i="1"/>
  <c r="E45" i="1"/>
  <c r="E44" i="1"/>
  <c r="E43" i="1"/>
  <c r="E42" i="1"/>
  <c r="E41" i="1"/>
  <c r="E38" i="1"/>
  <c r="E37" i="1"/>
  <c r="E36" i="1"/>
  <c r="E35" i="1"/>
  <c r="E34" i="1"/>
  <c r="E33" i="1"/>
  <c r="E32" i="1"/>
  <c r="E30" i="1"/>
  <c r="E29" i="1"/>
  <c r="E28" i="1"/>
  <c r="E27" i="1"/>
  <c r="E24" i="1"/>
  <c r="E23" i="1"/>
  <c r="E22" i="1"/>
  <c r="E18" i="1"/>
  <c r="E16" i="1"/>
  <c r="E14" i="1"/>
  <c r="E13" i="1"/>
  <c r="E10" i="1"/>
  <c r="E9" i="1"/>
  <c r="G11" i="1" l="1"/>
  <c r="G20" i="1"/>
  <c r="E40" i="1"/>
  <c r="F7" i="1"/>
  <c r="F31" i="1"/>
  <c r="D31" i="1"/>
  <c r="D26" i="1"/>
  <c r="G26" i="1" s="1"/>
  <c r="C26" i="1"/>
  <c r="D8" i="1"/>
  <c r="G8" i="1" s="1"/>
  <c r="C8" i="1"/>
  <c r="G31" i="1" l="1"/>
  <c r="F6" i="1"/>
  <c r="E39" i="1"/>
  <c r="E31" i="1"/>
  <c r="E26" i="1"/>
  <c r="E20" i="1"/>
  <c r="E15" i="1"/>
  <c r="D7" i="1"/>
  <c r="G7" i="1" s="1"/>
  <c r="E8" i="1"/>
  <c r="D6" i="1" l="1"/>
  <c r="G6" i="1" l="1"/>
  <c r="G50" i="1"/>
  <c r="E12" i="1"/>
  <c r="C7" i="1"/>
  <c r="C6" i="1" l="1"/>
  <c r="E7" i="1"/>
  <c r="E11" i="1"/>
  <c r="E50" i="1" l="1"/>
  <c r="E6" i="1"/>
</calcChain>
</file>

<file path=xl/sharedStrings.xml><?xml version="1.0" encoding="utf-8"?>
<sst xmlns="http://schemas.openxmlformats.org/spreadsheetml/2006/main" count="289" uniqueCount="272">
  <si>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</si>
  <si>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</si>
  <si>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</si>
  <si>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</si>
  <si>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</si>
  <si>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</si>
  <si>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</si>
  <si>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</si>
  <si>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</si>
  <si>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</si>
  <si>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</si>
  <si>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</si>
  <si>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</si>
  <si>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</si>
  <si>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</si>
  <si>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</si>
  <si>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</si>
  <si>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</si>
  <si>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</si>
  <si>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</si>
  <si>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</si>
  <si>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</si>
  <si>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</si>
  <si>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</si>
  <si>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</si>
  <si>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</si>
  <si>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</si>
  <si>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</si>
  <si>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</si>
  <si>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</si>
  <si>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</si>
  <si>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</si>
  <si>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</si>
  <si>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</si>
  <si>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</si>
  <si>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</si>
  <si>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</si>
  <si>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</si>
  <si>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</si>
  <si>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</si>
  <si>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</si>
  <si>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</si>
  <si>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</si>
  <si>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</si>
  <si>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</si>
  <si>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</si>
  <si>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</si>
  <si>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</si>
  <si>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</si>
  <si>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</si>
  <si>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</si>
  <si>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</si>
  <si>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</si>
  <si>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</si>
  <si>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</si>
  <si>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</si>
  <si>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</si>
  <si>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</si>
  <si>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</si>
  <si>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</si>
  <si>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</si>
  <si>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</si>
  <si>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</si>
  <si>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</si>
  <si>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</si>
  <si>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</si>
  <si>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</si>
  <si>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</si>
  <si>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</si>
  <si>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</si>
  <si>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</si>
  <si>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</si>
  <si>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>на 1 апреля 2018 года</t>
  </si>
  <si>
    <t>на 1 апреля 2017 года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</si>
  <si>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</si>
  <si>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</si>
  <si>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</si>
  <si>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</si>
  <si>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ВСЕГО ДОХОДОВ:</t>
  </si>
  <si>
    <t>1 05 02000 02 0000 110</t>
  </si>
  <si>
    <t>1 05 04000 02 0000 110</t>
  </si>
  <si>
    <t>1 06 01000 00 0000 110</t>
  </si>
  <si>
    <t>1 06 06000 00 0000 110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</si>
  <si>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</si>
  <si>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</si>
  <si>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</si>
  <si>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БЕЗВОЗМЕЗДНЫЕ ПОСТУПЛЕНИЯ ОТ НЕГОСУДАРСТВЕННЫХ ОРГАНИЗАЦИЙ</t>
  </si>
  <si>
    <t>2 04 00000 00 0000 000</t>
  </si>
  <si>
    <t>2 07 00000 00 0000 000</t>
  </si>
  <si>
    <t>ПРОЧИЕ БЕЗВОЗМЕЗДНЫЕ ПОСТУПЛЕНИЯ</t>
  </si>
  <si>
    <t>ВОЗВРАТ ОСТАТКОВ СУБСИДИЙ, СУБВЕНЦИЙ И ИНЫХ МЕЖБЮДЖЕТНЫХ ТРАНСФЕРТОВ, ИМЕЮЩИХ ЦЕЛЕВОЕ НАЗНАЧЕНИЕ, ПРОШЛЫХ ЛЕТ</t>
  </si>
  <si>
    <t>в 1,3 раза</t>
  </si>
  <si>
    <t>в 11,4 раза</t>
  </si>
  <si>
    <t>в 1,5 раза</t>
  </si>
  <si>
    <t>в 1,6 раза</t>
  </si>
  <si>
    <t>в 4,2 раза</t>
  </si>
  <si>
    <t>в 1,4 раза</t>
  </si>
  <si>
    <t>в 1,8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</si>
  <si>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</si>
  <si>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</si>
  <si>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</si>
  <si>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</si>
  <si>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</si>
  <si>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</si>
  <si>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</si>
  <si>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</si>
  <si>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</si>
  <si>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</si>
  <si>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</si>
  <si>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</si>
  <si>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</si>
  <si>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</si>
  <si>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</si>
  <si>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</si>
  <si>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</si>
  <si>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</si>
  <si>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</si>
  <si>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</si>
  <si>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</si>
  <si>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</si>
  <si>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</si>
  <si>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</si>
  <si>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</si>
  <si>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</si>
  <si>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</si>
  <si>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</si>
  <si>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</si>
  <si>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в 3,3 раза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</si>
  <si>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</si>
  <si>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</si>
  <si>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</si>
  <si>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</si>
  <si>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</si>
  <si>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</si>
  <si>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</si>
  <si>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</si>
  <si>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</si>
  <si>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</si>
  <si>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 xml:space="preserve">0314 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</si>
  <si>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</si>
  <si>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</si>
  <si>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</si>
  <si>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</si>
  <si>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</si>
  <si>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</si>
  <si>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</si>
  <si>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в 6 раз</t>
  </si>
  <si>
    <t>0405</t>
  </si>
  <si>
    <t>Сельское хозяйство и рыболовство</t>
  </si>
  <si>
    <t>0406</t>
  </si>
  <si>
    <t>Водные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</si>
  <si>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</si>
  <si>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</si>
  <si>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</si>
  <si>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</si>
  <si>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</si>
  <si>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</si>
  <si>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</si>
  <si>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 xml:space="preserve">  Связь и информатика</t>
  </si>
  <si>
    <t>0411</t>
  </si>
  <si>
    <t xml:space="preserve">  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</si>
  <si>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</si>
  <si>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</si>
  <si>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</si>
  <si>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</si>
  <si>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</si>
  <si>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</si>
  <si>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</si>
  <si>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</si>
  <si>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</si>
  <si>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</si>
  <si>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</si>
  <si>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</si>
  <si>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</si>
  <si>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</si>
  <si>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</si>
  <si>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 xml:space="preserve"> 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</si>
  <si>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</si>
  <si>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</si>
  <si>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</si>
  <si>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</si>
  <si>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</si>
  <si>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</si>
  <si>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</si>
  <si>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</si>
  <si>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</si>
  <si>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</si>
  <si>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</si>
  <si>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</si>
  <si>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</si>
  <si>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Начальное профессиональное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</si>
  <si>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</si>
  <si>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</si>
  <si>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</si>
  <si>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</si>
  <si>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</si>
  <si>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</si>
  <si>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</si>
  <si>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</si>
  <si>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</si>
  <si>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</si>
  <si>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</si>
  <si>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</si>
  <si>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</si>
  <si>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</si>
  <si>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в 1,9 раза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</si>
  <si>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</si>
  <si>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</si>
  <si>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</si>
  <si>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</si>
  <si>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</si>
  <si>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</si>
  <si>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</si>
  <si>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</si>
  <si>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</si>
  <si>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</si>
  <si>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</si>
  <si>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</si>
  <si>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</si>
  <si>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</si>
  <si>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</si>
  <si>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</si>
  <si>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</si>
  <si>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</si>
  <si>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</si>
  <si>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</si>
  <si>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</si>
  <si>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</si>
  <si>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</si>
  <si>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</si>
  <si>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</si>
  <si>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</si>
  <si>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</si>
  <si>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</si>
  <si>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</si>
  <si>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</si>
  <si>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в 1,7 раза</t>
  </si>
  <si>
    <t>1101</t>
  </si>
  <si>
    <t>Физическая культура</t>
  </si>
  <si>
    <t>1102</t>
  </si>
  <si>
    <t>Массовый спорт</t>
  </si>
  <si>
    <t>в 2,8 раза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</si>
  <si>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</si>
  <si>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</si>
  <si>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</si>
  <si>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</si>
  <si>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</si>
  <si>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</si>
  <si>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</si>
  <si>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</si>
  <si>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</si>
  <si>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</si>
  <si>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</si>
  <si>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</si>
  <si>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</si>
  <si>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</si>
  <si>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</si>
  <si>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</si>
  <si>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</si>
  <si>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</si>
  <si>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</si>
  <si>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</si>
  <si>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</si>
  <si>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</si>
  <si>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</si>
  <si>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</si>
  <si>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</si>
  <si>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</si>
  <si>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Налог на имущество физических лиц</t>
  </si>
  <si>
    <t>Земельный налог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</si>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</sst>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dd\.mm\.yyyy"/>
    <numFmt numFmtId="167" formatCode="0000"/>
  </numFmts>
  <fonts count="45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2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>
      <alignment horizontal="center" wrapText="1"/>
    </xf>
    <xf numFmtId="0" fontId="12" fillId="0" borderId="0">
      <alignment horizontal="center" wrapText="1"/>
    </xf>
    <xf numFmtId="0" fontId="13" fillId="0" borderId="2"/>
    <xf numFmtId="0" fontId="13" fillId="0" borderId="0"/>
    <xf numFmtId="0" fontId="14" fillId="0" borderId="0"/>
    <xf numFmtId="0" fontId="12" fillId="0" borderId="0">
      <alignment horizontal="left" wrapText="1"/>
    </xf>
    <xf numFmtId="0" fontId="15" fillId="0" borderId="0"/>
    <xf numFmtId="0" fontId="13" fillId="0" borderId="3"/>
    <xf numFmtId="0" fontId="16" fillId="0" borderId="4">
      <alignment horizontal="center"/>
    </xf>
    <xf numFmtId="0" fontId="14" fillId="0" borderId="5"/>
    <xf numFmtId="0" fontId="16" fillId="0" borderId="0">
      <alignment horizontal="left"/>
    </xf>
    <xf numFmtId="0" fontId="17" fillId="0" borderId="0">
      <alignment horizontal="center" vertical="top"/>
    </xf>
    <xf numFmtId="49" fontId="18" fillId="0" borderId="6">
      <alignment horizontal="right"/>
    </xf>
    <xf numFmtId="49" fontId="14" fillId="0" borderId="7">
      <alignment horizontal="center"/>
    </xf>
    <xf numFmtId="0" fontId="14" fillId="0" borderId="8"/>
    <xf numFmtId="49" fontId="14" fillId="0" borderId="0"/>
    <xf numFmtId="49" fontId="16" fillId="0" borderId="0">
      <alignment horizontal="right"/>
    </xf>
    <xf numFmtId="0" fontId="16" fillId="0" borderId="0"/>
    <xf numFmtId="0" fontId="16" fillId="0" borderId="0">
      <alignment horizontal="center"/>
    </xf>
    <xf numFmtId="0" fontId="16" fillId="0" borderId="6">
      <alignment horizontal="right"/>
    </xf>
    <xf numFmtId="166" fontId="16" fillId="0" borderId="9">
      <alignment horizontal="center"/>
    </xf>
    <xf numFmtId="49" fontId="16" fillId="0" borderId="0"/>
    <xf numFmtId="0" fontId="16" fillId="0" borderId="0">
      <alignment horizontal="right"/>
    </xf>
    <xf numFmtId="0" fontId="16" fillId="0" borderId="10">
      <alignment horizontal="center"/>
    </xf>
    <xf numFmtId="0" fontId="16" fillId="0" borderId="2">
      <alignment wrapText="1"/>
    </xf>
    <xf numFmtId="49" fontId="16" fillId="0" borderId="11">
      <alignment horizontal="center"/>
    </xf>
    <xf numFmtId="0" fontId="16" fillId="0" borderId="12">
      <alignment wrapText="1"/>
    </xf>
    <xf numFmtId="49" fontId="16" fillId="0" borderId="9">
      <alignment horizontal="center"/>
    </xf>
    <xf numFmtId="0" fontId="16" fillId="0" borderId="13">
      <alignment horizontal="left"/>
    </xf>
    <xf numFmtId="49" fontId="16" fillId="0" borderId="13"/>
    <xf numFmtId="0" fontId="16" fillId="0" borderId="9">
      <alignment horizontal="center"/>
    </xf>
    <xf numFmtId="49" fontId="16" fillId="0" borderId="14">
      <alignment horizontal="center"/>
    </xf>
    <xf numFmtId="0" fontId="19" fillId="0" borderId="0"/>
    <xf numFmtId="0" fontId="19" fillId="0" borderId="15"/>
    <xf numFmtId="49" fontId="16" fillId="0" borderId="16">
      <alignment horizontal="center" vertical="center" wrapText="1"/>
    </xf>
    <xf numFmtId="49" fontId="16" fillId="0" borderId="16">
      <alignment horizontal="center" vertical="center" wrapText="1"/>
    </xf>
    <xf numFmtId="49" fontId="16" fillId="0" borderId="16">
      <alignment horizontal="center" vertical="center" wrapText="1"/>
    </xf>
    <xf numFmtId="49" fontId="16" fillId="0" borderId="4">
      <alignment horizontal="center" vertical="center" wrapText="1"/>
    </xf>
    <xf numFmtId="0" fontId="16" fillId="0" borderId="17">
      <alignment horizontal="left" wrapText="1"/>
    </xf>
    <xf numFmtId="49" fontId="16" fillId="0" borderId="18">
      <alignment horizontal="center" wrapText="1"/>
    </xf>
    <xf numFmtId="49" fontId="16" fillId="0" borderId="19">
      <alignment horizontal="center"/>
    </xf>
    <xf numFmtId="4" fontId="16" fillId="0" borderId="16">
      <alignment horizontal="right"/>
    </xf>
    <xf numFmtId="4" fontId="16" fillId="0" borderId="20">
      <alignment horizontal="right"/>
    </xf>
    <xf numFmtId="0" fontId="16" fillId="0" borderId="21">
      <alignment horizontal="left" wrapText="1"/>
    </xf>
    <xf numFmtId="0" fontId="16" fillId="0" borderId="22">
      <alignment horizontal="left" wrapText="1" indent="1"/>
    </xf>
    <xf numFmtId="49" fontId="16" fillId="0" borderId="23">
      <alignment horizontal="center" wrapText="1"/>
    </xf>
    <xf numFmtId="49" fontId="16" fillId="0" borderId="24">
      <alignment horizontal="center"/>
    </xf>
    <xf numFmtId="49" fontId="16" fillId="0" borderId="25">
      <alignment horizontal="center"/>
    </xf>
    <xf numFmtId="0" fontId="16" fillId="0" borderId="26">
      <alignment horizontal="left" wrapText="1" indent="1"/>
    </xf>
    <xf numFmtId="0" fontId="16" fillId="0" borderId="20">
      <alignment horizontal="left" wrapText="1" indent="2"/>
    </xf>
    <xf numFmtId="49" fontId="16" fillId="0" borderId="27">
      <alignment horizontal="center"/>
    </xf>
    <xf numFmtId="49" fontId="16" fillId="0" borderId="16">
      <alignment horizontal="center"/>
    </xf>
    <xf numFmtId="0" fontId="16" fillId="0" borderId="9">
      <alignment horizontal="left" wrapText="1" indent="2"/>
    </xf>
    <xf numFmtId="0" fontId="16" fillId="0" borderId="15"/>
    <xf numFmtId="0" fontId="16" fillId="4" borderId="15"/>
    <xf numFmtId="0" fontId="16" fillId="4" borderId="28"/>
    <xf numFmtId="0" fontId="16" fillId="4" borderId="0"/>
    <xf numFmtId="0" fontId="16" fillId="0" borderId="0">
      <alignment horizontal="left" wrapText="1"/>
    </xf>
    <xf numFmtId="49" fontId="16" fillId="0" borderId="0">
      <alignment horizontal="center" wrapText="1"/>
    </xf>
    <xf numFmtId="49" fontId="16" fillId="0" borderId="0">
      <alignment horizontal="center"/>
    </xf>
    <xf numFmtId="49" fontId="16" fillId="0" borderId="0">
      <alignment horizontal="right"/>
    </xf>
    <xf numFmtId="0" fontId="16" fillId="0" borderId="2">
      <alignment horizontal="left"/>
    </xf>
    <xf numFmtId="49" fontId="16" fillId="0" borderId="2"/>
    <xf numFmtId="0" fontId="16" fillId="0" borderId="2"/>
    <xf numFmtId="0" fontId="14" fillId="0" borderId="2"/>
    <xf numFmtId="0" fontId="16" fillId="0" borderId="29">
      <alignment horizontal="left" wrapText="1"/>
    </xf>
    <xf numFmtId="49" fontId="16" fillId="0" borderId="19">
      <alignment horizontal="center" wrapText="1"/>
    </xf>
    <xf numFmtId="4" fontId="16" fillId="0" borderId="30">
      <alignment horizontal="right"/>
    </xf>
    <xf numFmtId="4" fontId="16" fillId="0" borderId="31">
      <alignment horizontal="right"/>
    </xf>
    <xf numFmtId="0" fontId="16" fillId="0" borderId="32">
      <alignment horizontal="left" wrapText="1"/>
    </xf>
    <xf numFmtId="49" fontId="16" fillId="0" borderId="27">
      <alignment horizontal="center" wrapText="1"/>
    </xf>
    <xf numFmtId="49" fontId="16" fillId="0" borderId="20">
      <alignment horizontal="center"/>
    </xf>
    <xf numFmtId="0" fontId="16" fillId="0" borderId="31">
      <alignment horizontal="left" wrapText="1" indent="2"/>
    </xf>
    <xf numFmtId="49" fontId="16" fillId="0" borderId="33">
      <alignment horizontal="center"/>
    </xf>
    <xf numFmtId="49" fontId="16" fillId="0" borderId="30">
      <alignment horizontal="center"/>
    </xf>
    <xf numFmtId="0" fontId="16" fillId="0" borderId="11">
      <alignment horizontal="left" wrapText="1" indent="2"/>
    </xf>
    <xf numFmtId="0" fontId="16" fillId="0" borderId="12"/>
    <xf numFmtId="0" fontId="16" fillId="0" borderId="34"/>
    <xf numFmtId="0" fontId="11" fillId="0" borderId="35">
      <alignment horizontal="left" wrapText="1"/>
    </xf>
    <xf numFmtId="0" fontId="16" fillId="0" borderId="36">
      <alignment horizontal="center" wrapText="1"/>
    </xf>
    <xf numFmtId="49" fontId="16" fillId="0" borderId="37">
      <alignment horizontal="center" wrapText="1"/>
    </xf>
    <xf numFmtId="4" fontId="16" fillId="0" borderId="19">
      <alignment horizontal="right"/>
    </xf>
    <xf numFmtId="4" fontId="16" fillId="0" borderId="38">
      <alignment horizontal="right"/>
    </xf>
    <xf numFmtId="0" fontId="11" fillId="0" borderId="9">
      <alignment horizontal="left" wrapText="1"/>
    </xf>
    <xf numFmtId="0" fontId="14" fillId="0" borderId="15"/>
    <xf numFmtId="0" fontId="14" fillId="0" borderId="13"/>
    <xf numFmtId="0" fontId="16" fillId="0" borderId="0">
      <alignment horizontal="center" wrapText="1"/>
    </xf>
    <xf numFmtId="0" fontId="11" fillId="0" borderId="0">
      <alignment horizontal="center"/>
    </xf>
    <xf numFmtId="0" fontId="11" fillId="0" borderId="2"/>
    <xf numFmtId="49" fontId="16" fillId="0" borderId="2">
      <alignment horizontal="left"/>
    </xf>
    <xf numFmtId="0" fontId="16" fillId="0" borderId="22">
      <alignment horizontal="left" wrapText="1"/>
    </xf>
    <xf numFmtId="0" fontId="16" fillId="0" borderId="26">
      <alignment horizontal="left" wrapText="1"/>
    </xf>
    <xf numFmtId="0" fontId="14" fillId="0" borderId="24"/>
    <xf numFmtId="0" fontId="14" fillId="0" borderId="25"/>
    <xf numFmtId="0" fontId="16" fillId="0" borderId="29">
      <alignment horizontal="left" wrapText="1" indent="1"/>
    </xf>
    <xf numFmtId="49" fontId="16" fillId="0" borderId="33">
      <alignment horizontal="center" wrapText="1"/>
    </xf>
    <xf numFmtId="0" fontId="16" fillId="0" borderId="32">
      <alignment horizontal="left" wrapText="1" indent="1"/>
    </xf>
    <xf numFmtId="0" fontId="16" fillId="0" borderId="22">
      <alignment horizontal="left" wrapText="1" indent="2"/>
    </xf>
    <xf numFmtId="0" fontId="16" fillId="0" borderId="26">
      <alignment horizontal="left" wrapText="1" indent="2"/>
    </xf>
    <xf numFmtId="0" fontId="16" fillId="0" borderId="39">
      <alignment horizontal="left" wrapText="1" indent="2"/>
    </xf>
    <xf numFmtId="49" fontId="16" fillId="0" borderId="33">
      <alignment horizontal="center" shrinkToFit="1"/>
    </xf>
    <xf numFmtId="49" fontId="16" fillId="0" borderId="30">
      <alignment horizontal="center" shrinkToFit="1"/>
    </xf>
    <xf numFmtId="0" fontId="16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16" fillId="0" borderId="16">
      <alignment horizontal="center" vertical="top" wrapText="1"/>
    </xf>
    <xf numFmtId="0" fontId="16" fillId="0" borderId="16">
      <alignment horizontal="center" vertical="top"/>
    </xf>
    <xf numFmtId="0" fontId="16" fillId="0" borderId="16">
      <alignment horizontal="center" vertical="top"/>
    </xf>
    <xf numFmtId="49" fontId="16" fillId="0" borderId="16">
      <alignment horizontal="center" vertical="top" wrapText="1"/>
    </xf>
    <xf numFmtId="0" fontId="16" fillId="0" borderId="16">
      <alignment horizontal="center" vertical="top" wrapText="1"/>
    </xf>
    <xf numFmtId="0" fontId="11" fillId="0" borderId="41"/>
    <xf numFmtId="49" fontId="11" fillId="0" borderId="18">
      <alignment horizontal="center"/>
    </xf>
    <xf numFmtId="0" fontId="19" fillId="0" borderId="8"/>
    <xf numFmtId="49" fontId="20" fillId="0" borderId="42">
      <alignment horizontal="left" vertical="center" wrapText="1"/>
    </xf>
    <xf numFmtId="49" fontId="11" fillId="0" borderId="27">
      <alignment horizontal="center" vertical="center" wrapText="1"/>
    </xf>
    <xf numFmtId="49" fontId="16" fillId="0" borderId="43">
      <alignment horizontal="left" vertical="center" wrapText="1" indent="2"/>
    </xf>
    <xf numFmtId="49" fontId="16" fillId="0" borderId="23">
      <alignment horizontal="center" vertical="center" wrapText="1"/>
    </xf>
    <xf numFmtId="0" fontId="16" fillId="0" borderId="24"/>
    <xf numFmtId="4" fontId="16" fillId="0" borderId="24">
      <alignment horizontal="right"/>
    </xf>
    <xf numFmtId="4" fontId="16" fillId="0" borderId="25">
      <alignment horizontal="right"/>
    </xf>
    <xf numFmtId="49" fontId="16" fillId="0" borderId="39">
      <alignment horizontal="left" vertical="center" wrapText="1" indent="3"/>
    </xf>
    <xf numFmtId="49" fontId="16" fillId="0" borderId="33">
      <alignment horizontal="center" vertical="center" wrapText="1"/>
    </xf>
    <xf numFmtId="49" fontId="16" fillId="0" borderId="42">
      <alignment horizontal="left" vertical="center" wrapText="1" indent="3"/>
    </xf>
    <xf numFmtId="49" fontId="16" fillId="0" borderId="27">
      <alignment horizontal="center" vertical="center" wrapText="1"/>
    </xf>
    <xf numFmtId="49" fontId="16" fillId="0" borderId="44">
      <alignment horizontal="left" vertical="center" wrapText="1" indent="3"/>
    </xf>
    <xf numFmtId="0" fontId="20" fillId="0" borderId="41">
      <alignment horizontal="left" vertical="center" wrapText="1"/>
    </xf>
    <xf numFmtId="49" fontId="16" fillId="0" borderId="45">
      <alignment horizontal="center" vertical="center" wrapText="1"/>
    </xf>
    <xf numFmtId="4" fontId="16" fillId="0" borderId="4">
      <alignment horizontal="right"/>
    </xf>
    <xf numFmtId="4" fontId="16" fillId="0" borderId="46">
      <alignment horizontal="right"/>
    </xf>
    <xf numFmtId="0" fontId="11" fillId="0" borderId="13">
      <alignment horizontal="center" vertical="center" textRotation="90" wrapText="1"/>
    </xf>
    <xf numFmtId="49" fontId="16" fillId="0" borderId="13">
      <alignment horizontal="left" vertical="center" wrapText="1" indent="3"/>
    </xf>
    <xf numFmtId="49" fontId="16" fillId="0" borderId="15">
      <alignment horizontal="center" vertical="center" wrapText="1"/>
    </xf>
    <xf numFmtId="4" fontId="16" fillId="0" borderId="15">
      <alignment horizontal="right"/>
    </xf>
    <xf numFmtId="0" fontId="16" fillId="0" borderId="0">
      <alignment vertical="center"/>
    </xf>
    <xf numFmtId="49" fontId="16" fillId="0" borderId="0">
      <alignment horizontal="left" vertical="center" wrapText="1" indent="3"/>
    </xf>
    <xf numFmtId="49" fontId="16" fillId="0" borderId="0">
      <alignment horizontal="center" vertical="center" wrapText="1"/>
    </xf>
    <xf numFmtId="4" fontId="16" fillId="0" borderId="0">
      <alignment horizontal="right" shrinkToFit="1"/>
    </xf>
    <xf numFmtId="0" fontId="11" fillId="0" borderId="2">
      <alignment horizontal="center" vertical="center" textRotation="90" wrapText="1"/>
    </xf>
    <xf numFmtId="49" fontId="16" fillId="0" borderId="2">
      <alignment horizontal="left" vertical="center" wrapText="1" indent="3"/>
    </xf>
    <xf numFmtId="49" fontId="16" fillId="0" borderId="2">
      <alignment horizontal="center" vertical="center" wrapText="1"/>
    </xf>
    <xf numFmtId="4" fontId="16" fillId="0" borderId="2">
      <alignment horizontal="right"/>
    </xf>
    <xf numFmtId="49" fontId="11" fillId="0" borderId="18">
      <alignment horizontal="center" vertical="center" wrapText="1"/>
    </xf>
    <xf numFmtId="0" fontId="16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20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1" fillId="0" borderId="18">
      <alignment horizontal="center" vertical="center"/>
    </xf>
    <xf numFmtId="0" fontId="16" fillId="0" borderId="42">
      <alignment horizontal="left" vertical="center" wrapText="1"/>
    </xf>
    <xf numFmtId="0" fontId="16" fillId="0" borderId="23">
      <alignment horizontal="center" vertical="center"/>
    </xf>
    <xf numFmtId="0" fontId="16" fillId="0" borderId="33">
      <alignment horizontal="center" vertical="center"/>
    </xf>
    <xf numFmtId="0" fontId="16" fillId="0" borderId="27">
      <alignment horizontal="center" vertical="center"/>
    </xf>
    <xf numFmtId="0" fontId="16" fillId="0" borderId="44">
      <alignment horizontal="left" vertical="center" wrapText="1"/>
    </xf>
    <xf numFmtId="0" fontId="11" fillId="0" borderId="27">
      <alignment horizontal="center" vertical="center"/>
    </xf>
    <xf numFmtId="0" fontId="16" fillId="0" borderId="45">
      <alignment horizontal="center" vertical="center"/>
    </xf>
    <xf numFmtId="49" fontId="11" fillId="0" borderId="18">
      <alignment horizontal="center" vertical="center"/>
    </xf>
    <xf numFmtId="49" fontId="16" fillId="0" borderId="42">
      <alignment horizontal="left" vertical="center" wrapText="1"/>
    </xf>
    <xf numFmtId="49" fontId="16" fillId="0" borderId="23">
      <alignment horizontal="center" vertical="center"/>
    </xf>
    <xf numFmtId="49" fontId="16" fillId="0" borderId="33">
      <alignment horizontal="center" vertical="center"/>
    </xf>
    <xf numFmtId="49" fontId="16" fillId="0" borderId="27">
      <alignment horizontal="center" vertical="center"/>
    </xf>
    <xf numFmtId="49" fontId="16" fillId="0" borderId="44">
      <alignment horizontal="left" vertical="center" wrapText="1"/>
    </xf>
    <xf numFmtId="49" fontId="16" fillId="0" borderId="45">
      <alignment horizontal="center" vertical="center"/>
    </xf>
    <xf numFmtId="49" fontId="16" fillId="0" borderId="2">
      <alignment horizontal="center"/>
    </xf>
    <xf numFmtId="0" fontId="16" fillId="0" borderId="2">
      <alignment horizontal="center"/>
    </xf>
    <xf numFmtId="49" fontId="16" fillId="0" borderId="0">
      <alignment horizontal="left"/>
    </xf>
    <xf numFmtId="0" fontId="16" fillId="0" borderId="13">
      <alignment horizontal="center"/>
    </xf>
    <xf numFmtId="49" fontId="16" fillId="0" borderId="13">
      <alignment horizontal="center"/>
    </xf>
    <xf numFmtId="0" fontId="16" fillId="0" borderId="0">
      <alignment horizontal="center"/>
    </xf>
    <xf numFmtId="49" fontId="16" fillId="0" borderId="2"/>
    <xf numFmtId="0" fontId="21" fillId="0" borderId="2">
      <alignment wrapText="1"/>
    </xf>
    <xf numFmtId="0" fontId="21" fillId="0" borderId="16">
      <alignment wrapText="1"/>
    </xf>
    <xf numFmtId="0" fontId="21" fillId="0" borderId="13">
      <alignment wrapText="1"/>
    </xf>
    <xf numFmtId="0" fontId="16" fillId="0" borderId="13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5" borderId="0"/>
    <xf numFmtId="0" fontId="14" fillId="5" borderId="2"/>
    <xf numFmtId="0" fontId="14" fillId="5" borderId="12"/>
    <xf numFmtId="0" fontId="14" fillId="5" borderId="13"/>
    <xf numFmtId="0" fontId="14" fillId="5" borderId="47"/>
    <xf numFmtId="0" fontId="14" fillId="5" borderId="48"/>
    <xf numFmtId="0" fontId="14" fillId="5" borderId="49"/>
    <xf numFmtId="0" fontId="14" fillId="5" borderId="50"/>
    <xf numFmtId="0" fontId="14" fillId="5" borderId="15"/>
    <xf numFmtId="0" fontId="14" fillId="5" borderId="28"/>
    <xf numFmtId="0" fontId="24" fillId="0" borderId="13">
      <alignment horizontal="center"/>
    </xf>
    <xf numFmtId="0" fontId="24" fillId="0" borderId="20">
      <alignment horizontal="left" wrapText="1" indent="2"/>
    </xf>
    <xf numFmtId="49" fontId="24" fillId="0" borderId="42">
      <alignment horizontal="left" vertical="center" wrapText="1"/>
    </xf>
    <xf numFmtId="0" fontId="24" fillId="0" borderId="29">
      <alignment horizontal="left" wrapText="1"/>
    </xf>
    <xf numFmtId="0" fontId="24" fillId="0" borderId="16">
      <alignment horizontal="center" vertical="top" wrapText="1"/>
    </xf>
    <xf numFmtId="0" fontId="23" fillId="0" borderId="35">
      <alignment horizontal="left" wrapText="1"/>
    </xf>
    <xf numFmtId="0" fontId="24" fillId="0" borderId="31">
      <alignment horizontal="left" wrapText="1" indent="2"/>
    </xf>
    <xf numFmtId="0" fontId="27" fillId="5" borderId="50"/>
    <xf numFmtId="0" fontId="24" fillId="0" borderId="33">
      <alignment horizontal="center" vertical="center"/>
    </xf>
    <xf numFmtId="49" fontId="27" fillId="0" borderId="7">
      <alignment horizontal="center"/>
    </xf>
    <xf numFmtId="0" fontId="25" fillId="0" borderId="0"/>
    <xf numFmtId="49" fontId="24" fillId="0" borderId="23">
      <alignment horizontal="center" wrapText="1"/>
    </xf>
    <xf numFmtId="49" fontId="24" fillId="0" borderId="42">
      <alignment horizontal="left" vertical="center" wrapText="1" indent="3"/>
    </xf>
    <xf numFmtId="0" fontId="28" fillId="0" borderId="16">
      <alignment wrapText="1"/>
    </xf>
    <xf numFmtId="49" fontId="24" fillId="0" borderId="33">
      <alignment horizontal="center" shrinkToFit="1"/>
    </xf>
    <xf numFmtId="166" fontId="24" fillId="0" borderId="9">
      <alignment horizontal="center"/>
    </xf>
    <xf numFmtId="0" fontId="24" fillId="0" borderId="12">
      <alignment wrapText="1"/>
    </xf>
    <xf numFmtId="0" fontId="27" fillId="0" borderId="13"/>
    <xf numFmtId="0" fontId="23" fillId="0" borderId="2">
      <alignment horizontal="center" vertical="center" textRotation="90" wrapText="1"/>
    </xf>
    <xf numFmtId="0" fontId="24" fillId="0" borderId="9">
      <alignment horizontal="left" wrapText="1" indent="2"/>
    </xf>
    <xf numFmtId="0" fontId="24" fillId="0" borderId="17">
      <alignment horizontal="left" wrapText="1"/>
    </xf>
    <xf numFmtId="4" fontId="24" fillId="0" borderId="15">
      <alignment horizontal="right"/>
    </xf>
    <xf numFmtId="49" fontId="24" fillId="0" borderId="33">
      <alignment horizontal="center" wrapText="1"/>
    </xf>
    <xf numFmtId="49" fontId="24" fillId="0" borderId="11">
      <alignment horizontal="center"/>
    </xf>
    <xf numFmtId="4" fontId="24" fillId="0" borderId="24">
      <alignment horizontal="right"/>
    </xf>
    <xf numFmtId="49" fontId="24" fillId="0" borderId="0">
      <alignment horizontal="center"/>
    </xf>
    <xf numFmtId="0" fontId="23" fillId="0" borderId="40">
      <alignment horizontal="center" vertical="center" textRotation="90" wrapText="1"/>
    </xf>
    <xf numFmtId="0" fontId="27" fillId="5" borderId="2"/>
    <xf numFmtId="0" fontId="31" fillId="0" borderId="0"/>
    <xf numFmtId="0" fontId="23" fillId="0" borderId="13">
      <alignment horizontal="center" vertical="center" textRotation="90"/>
    </xf>
    <xf numFmtId="0" fontId="24" fillId="0" borderId="2">
      <alignment horizontal="left"/>
    </xf>
    <xf numFmtId="49" fontId="24" fillId="0" borderId="23">
      <alignment horizontal="center" vertical="center" wrapText="1"/>
    </xf>
    <xf numFmtId="0" fontId="24" fillId="0" borderId="21">
      <alignment horizontal="left" wrapText="1"/>
    </xf>
    <xf numFmtId="4" fontId="24" fillId="0" borderId="19">
      <alignment horizontal="right"/>
    </xf>
    <xf numFmtId="0" fontId="24" fillId="0" borderId="23">
      <alignment horizontal="center" vertical="center"/>
    </xf>
    <xf numFmtId="0" fontId="23" fillId="0" borderId="41"/>
    <xf numFmtId="49" fontId="24" fillId="0" borderId="27">
      <alignment horizontal="center" wrapText="1"/>
    </xf>
    <xf numFmtId="0" fontId="27" fillId="0" borderId="0"/>
    <xf numFmtId="49" fontId="24" fillId="0" borderId="16">
      <alignment horizontal="center" vertical="top" wrapText="1"/>
    </xf>
    <xf numFmtId="4" fontId="24" fillId="0" borderId="38">
      <alignment horizontal="right"/>
    </xf>
    <xf numFmtId="0" fontId="24" fillId="0" borderId="2">
      <alignment horizontal="center"/>
    </xf>
    <xf numFmtId="0" fontId="24" fillId="0" borderId="45">
      <alignment horizontal="center" vertical="center"/>
    </xf>
    <xf numFmtId="0" fontId="24" fillId="0" borderId="42">
      <alignment horizontal="left" vertical="center" wrapText="1"/>
    </xf>
    <xf numFmtId="0" fontId="22" fillId="0" borderId="0"/>
    <xf numFmtId="4" fontId="24" fillId="0" borderId="46">
      <alignment horizontal="right"/>
    </xf>
    <xf numFmtId="0" fontId="27" fillId="5" borderId="49"/>
    <xf numFmtId="0" fontId="24" fillId="0" borderId="9">
      <alignment horizontal="center"/>
    </xf>
    <xf numFmtId="49" fontId="24" fillId="0" borderId="27">
      <alignment horizontal="center" vertical="center"/>
    </xf>
    <xf numFmtId="0" fontId="26" fillId="0" borderId="0">
      <alignment horizontal="center" wrapText="1"/>
    </xf>
    <xf numFmtId="49" fontId="23" fillId="0" borderId="18">
      <alignment horizontal="center" vertical="center"/>
    </xf>
    <xf numFmtId="0" fontId="24" fillId="0" borderId="27">
      <alignment horizontal="center" vertical="center"/>
    </xf>
    <xf numFmtId="0" fontId="24" fillId="0" borderId="26">
      <alignment horizontal="left" wrapText="1" indent="2"/>
    </xf>
    <xf numFmtId="4" fontId="24" fillId="0" borderId="2">
      <alignment horizontal="right"/>
    </xf>
    <xf numFmtId="49" fontId="24" fillId="0" borderId="13">
      <alignment horizontal="left" vertical="center" wrapText="1" indent="3"/>
    </xf>
    <xf numFmtId="49" fontId="24" fillId="0" borderId="0">
      <alignment horizontal="left" vertical="center" wrapText="1" indent="3"/>
    </xf>
    <xf numFmtId="49" fontId="24" fillId="0" borderId="30">
      <alignment horizontal="center" shrinkToFit="1"/>
    </xf>
    <xf numFmtId="49" fontId="24" fillId="0" borderId="0">
      <alignment horizontal="right"/>
    </xf>
    <xf numFmtId="49" fontId="24" fillId="0" borderId="13"/>
    <xf numFmtId="0" fontId="24" fillId="0" borderId="2"/>
    <xf numFmtId="49" fontId="24" fillId="0" borderId="2"/>
    <xf numFmtId="0" fontId="27" fillId="5" borderId="0"/>
    <xf numFmtId="0" fontId="24" fillId="0" borderId="0">
      <alignment horizontal="center" wrapText="1"/>
    </xf>
    <xf numFmtId="4" fontId="24" fillId="0" borderId="30">
      <alignment horizontal="right"/>
    </xf>
    <xf numFmtId="0" fontId="24" fillId="0" borderId="0">
      <alignment vertical="center"/>
    </xf>
    <xf numFmtId="0" fontId="24" fillId="0" borderId="32">
      <alignment horizontal="left" wrapText="1" indent="2"/>
    </xf>
    <xf numFmtId="0" fontId="24" fillId="0" borderId="4">
      <alignment horizontal="center"/>
    </xf>
    <xf numFmtId="0" fontId="24" fillId="0" borderId="12"/>
    <xf numFmtId="0" fontId="24" fillId="0" borderId="15"/>
    <xf numFmtId="49" fontId="24" fillId="0" borderId="44">
      <alignment horizontal="left" vertical="center" wrapText="1"/>
    </xf>
    <xf numFmtId="0" fontId="24" fillId="0" borderId="2">
      <alignment wrapText="1"/>
    </xf>
    <xf numFmtId="4" fontId="24" fillId="0" borderId="16">
      <alignment horizontal="right"/>
    </xf>
    <xf numFmtId="0" fontId="27" fillId="5" borderId="15"/>
    <xf numFmtId="0" fontId="24" fillId="0" borderId="22">
      <alignment horizontal="left" wrapText="1"/>
    </xf>
    <xf numFmtId="0" fontId="26" fillId="0" borderId="0">
      <alignment horizontal="left" wrapText="1"/>
    </xf>
    <xf numFmtId="0" fontId="23" fillId="0" borderId="2">
      <alignment horizontal="center" vertical="center" textRotation="90"/>
    </xf>
    <xf numFmtId="0" fontId="24" fillId="0" borderId="0">
      <alignment horizontal="right"/>
    </xf>
    <xf numFmtId="0" fontId="24" fillId="0" borderId="22">
      <alignment horizontal="left" wrapText="1" indent="2"/>
    </xf>
    <xf numFmtId="0" fontId="23" fillId="0" borderId="13">
      <alignment horizontal="center" vertical="center" textRotation="90" wrapText="1"/>
    </xf>
    <xf numFmtId="0" fontId="23" fillId="0" borderId="2"/>
    <xf numFmtId="0" fontId="23" fillId="0" borderId="16">
      <alignment horizontal="center" vertical="center" textRotation="90"/>
    </xf>
    <xf numFmtId="49" fontId="24" fillId="0" borderId="43">
      <alignment horizontal="left" vertical="center" wrapText="1" indent="2"/>
    </xf>
    <xf numFmtId="0" fontId="24" fillId="4" borderId="28"/>
    <xf numFmtId="49" fontId="32" fillId="0" borderId="42">
      <alignment horizontal="left" vertical="center" wrapText="1"/>
    </xf>
    <xf numFmtId="0" fontId="23" fillId="0" borderId="27">
      <alignment horizontal="center" vertical="center"/>
    </xf>
    <xf numFmtId="0" fontId="24" fillId="0" borderId="24"/>
    <xf numFmtId="49" fontId="24" fillId="0" borderId="23">
      <alignment horizontal="center" vertical="center"/>
    </xf>
    <xf numFmtId="0" fontId="24" fillId="0" borderId="25"/>
    <xf numFmtId="49" fontId="24" fillId="0" borderId="16">
      <alignment horizontal="center" vertical="center" wrapText="1"/>
    </xf>
    <xf numFmtId="0" fontId="24" fillId="0" borderId="34"/>
    <xf numFmtId="49" fontId="24" fillId="0" borderId="33">
      <alignment horizontal="center" vertical="center" wrapText="1"/>
    </xf>
    <xf numFmtId="0" fontId="22" fillId="0" borderId="3"/>
    <xf numFmtId="0" fontId="23" fillId="0" borderId="0">
      <alignment horizontal="center"/>
    </xf>
    <xf numFmtId="0" fontId="24" fillId="0" borderId="26">
      <alignment horizontal="left" wrapText="1" indent="1"/>
    </xf>
    <xf numFmtId="0" fontId="24" fillId="0" borderId="36">
      <alignment horizontal="center" wrapText="1"/>
    </xf>
    <xf numFmtId="49" fontId="32" fillId="0" borderId="41">
      <alignment horizontal="left" vertical="center" wrapText="1"/>
    </xf>
    <xf numFmtId="0" fontId="27" fillId="0" borderId="5"/>
    <xf numFmtId="49" fontId="24" fillId="0" borderId="0">
      <alignment horizontal="left"/>
    </xf>
    <xf numFmtId="0" fontId="24" fillId="0" borderId="32">
      <alignment horizontal="left" wrapText="1"/>
    </xf>
    <xf numFmtId="0" fontId="23" fillId="0" borderId="9">
      <alignment horizontal="left" wrapText="1"/>
    </xf>
    <xf numFmtId="0" fontId="27" fillId="0" borderId="8"/>
    <xf numFmtId="49" fontId="24" fillId="0" borderId="39">
      <alignment horizontal="left" vertical="center" wrapText="1" indent="3"/>
    </xf>
    <xf numFmtId="49" fontId="24" fillId="0" borderId="19">
      <alignment horizontal="center"/>
    </xf>
    <xf numFmtId="49" fontId="24" fillId="0" borderId="33">
      <alignment horizontal="center" vertical="center"/>
    </xf>
    <xf numFmtId="0" fontId="24" fillId="0" borderId="0">
      <alignment horizontal="left" wrapText="1"/>
    </xf>
    <xf numFmtId="0" fontId="32" fillId="0" borderId="41">
      <alignment horizontal="left" vertical="center" wrapText="1"/>
    </xf>
    <xf numFmtId="0" fontId="22" fillId="0" borderId="2"/>
    <xf numFmtId="49" fontId="24" fillId="0" borderId="44">
      <alignment horizontal="left" vertical="center" wrapText="1" indent="3"/>
    </xf>
    <xf numFmtId="49" fontId="24" fillId="0" borderId="37">
      <alignment horizontal="center" wrapText="1"/>
    </xf>
    <xf numFmtId="0" fontId="27" fillId="0" borderId="2"/>
    <xf numFmtId="49" fontId="24" fillId="0" borderId="45">
      <alignment horizontal="center" vertical="center" wrapText="1"/>
    </xf>
    <xf numFmtId="49" fontId="24" fillId="0" borderId="24">
      <alignment horizontal="center"/>
    </xf>
    <xf numFmtId="49" fontId="24" fillId="0" borderId="33">
      <alignment horizontal="center"/>
    </xf>
    <xf numFmtId="0" fontId="27" fillId="5" borderId="28"/>
    <xf numFmtId="0" fontId="29" fillId="0" borderId="0">
      <alignment horizontal="center" vertical="top"/>
    </xf>
    <xf numFmtId="49" fontId="24" fillId="0" borderId="30">
      <alignment horizontal="center"/>
    </xf>
    <xf numFmtId="0" fontId="24" fillId="4" borderId="15"/>
    <xf numFmtId="49" fontId="24" fillId="0" borderId="2">
      <alignment horizontal="left"/>
    </xf>
    <xf numFmtId="49" fontId="24" fillId="0" borderId="2">
      <alignment horizontal="center"/>
    </xf>
    <xf numFmtId="4" fontId="24" fillId="0" borderId="31">
      <alignment horizontal="right"/>
    </xf>
    <xf numFmtId="4" fontId="24" fillId="0" borderId="25">
      <alignment horizontal="right"/>
    </xf>
    <xf numFmtId="49" fontId="24" fillId="0" borderId="4">
      <alignment horizontal="center" vertical="center" wrapText="1"/>
    </xf>
    <xf numFmtId="49" fontId="24" fillId="0" borderId="2">
      <alignment horizontal="left" vertical="center" wrapText="1" indent="3"/>
    </xf>
    <xf numFmtId="0" fontId="27" fillId="5" borderId="48"/>
    <xf numFmtId="0" fontId="24" fillId="0" borderId="11">
      <alignment horizontal="left" wrapText="1" indent="2"/>
    </xf>
    <xf numFmtId="0" fontId="27" fillId="0" borderId="25"/>
    <xf numFmtId="49" fontId="24" fillId="0" borderId="0"/>
    <xf numFmtId="0" fontId="24" fillId="0" borderId="44">
      <alignment horizontal="left" vertical="center" wrapText="1"/>
    </xf>
    <xf numFmtId="49" fontId="23" fillId="0" borderId="18">
      <alignment horizontal="center" vertical="center" wrapText="1"/>
    </xf>
    <xf numFmtId="0" fontId="24" fillId="0" borderId="32">
      <alignment horizontal="left" wrapText="1" indent="1"/>
    </xf>
    <xf numFmtId="0" fontId="27" fillId="5" borderId="47"/>
    <xf numFmtId="49" fontId="24" fillId="0" borderId="20">
      <alignment horizontal="center"/>
    </xf>
    <xf numFmtId="0" fontId="24" fillId="0" borderId="16">
      <alignment horizontal="center" vertical="top"/>
    </xf>
    <xf numFmtId="49" fontId="24" fillId="0" borderId="18">
      <alignment horizontal="center" wrapText="1"/>
    </xf>
    <xf numFmtId="0" fontId="24" fillId="0" borderId="16">
      <alignment horizontal="center" vertical="top" wrapText="1"/>
    </xf>
    <xf numFmtId="0" fontId="23" fillId="0" borderId="18">
      <alignment horizontal="center" vertical="center"/>
    </xf>
    <xf numFmtId="49" fontId="24" fillId="0" borderId="15">
      <alignment horizontal="center" vertical="center" wrapText="1"/>
    </xf>
    <xf numFmtId="49" fontId="27" fillId="0" borderId="0"/>
    <xf numFmtId="49" fontId="24" fillId="0" borderId="0">
      <alignment horizontal="right"/>
    </xf>
    <xf numFmtId="49" fontId="24" fillId="0" borderId="16">
      <alignment horizontal="center" vertical="center" wrapText="1"/>
    </xf>
    <xf numFmtId="0" fontId="27" fillId="0" borderId="0"/>
    <xf numFmtId="0" fontId="24" fillId="0" borderId="0">
      <alignment horizontal="center"/>
    </xf>
    <xf numFmtId="0" fontId="28" fillId="0" borderId="2">
      <alignment wrapText="1"/>
    </xf>
    <xf numFmtId="0" fontId="31" fillId="0" borderId="8"/>
    <xf numFmtId="49" fontId="30" fillId="0" borderId="6">
      <alignment horizontal="right"/>
    </xf>
    <xf numFmtId="49" fontId="23" fillId="0" borderId="18">
      <alignment horizontal="center"/>
    </xf>
    <xf numFmtId="4" fontId="24" fillId="0" borderId="20">
      <alignment horizontal="right"/>
    </xf>
    <xf numFmtId="49" fontId="24" fillId="0" borderId="13">
      <alignment horizontal="center"/>
    </xf>
    <xf numFmtId="49" fontId="24" fillId="0" borderId="16">
      <alignment horizontal="center"/>
    </xf>
    <xf numFmtId="0" fontId="27" fillId="5" borderId="13"/>
    <xf numFmtId="0" fontId="24" fillId="0" borderId="29">
      <alignment horizontal="left" wrapText="1" indent="1"/>
    </xf>
    <xf numFmtId="49" fontId="24" fillId="0" borderId="0">
      <alignment horizontal="center" vertical="center" wrapText="1"/>
    </xf>
    <xf numFmtId="0" fontId="27" fillId="5" borderId="12"/>
    <xf numFmtId="49" fontId="24" fillId="0" borderId="27">
      <alignment horizontal="center"/>
    </xf>
    <xf numFmtId="49" fontId="24" fillId="0" borderId="14">
      <alignment horizontal="center"/>
    </xf>
    <xf numFmtId="0" fontId="24" fillId="0" borderId="0">
      <alignment horizontal="left"/>
    </xf>
    <xf numFmtId="0" fontId="24" fillId="0" borderId="22">
      <alignment horizontal="left" wrapText="1" indent="1"/>
    </xf>
    <xf numFmtId="0" fontId="24" fillId="0" borderId="0">
      <alignment horizontal="center"/>
    </xf>
    <xf numFmtId="0" fontId="24" fillId="0" borderId="6">
      <alignment horizontal="right"/>
    </xf>
    <xf numFmtId="49" fontId="24" fillId="0" borderId="16">
      <alignment horizontal="center" vertical="center" wrapText="1"/>
    </xf>
    <xf numFmtId="49" fontId="24" fillId="0" borderId="25">
      <alignment horizontal="center"/>
    </xf>
    <xf numFmtId="49" fontId="24" fillId="0" borderId="0">
      <alignment horizontal="center" wrapText="1"/>
    </xf>
    <xf numFmtId="0" fontId="24" fillId="0" borderId="10">
      <alignment horizontal="center"/>
    </xf>
    <xf numFmtId="4" fontId="24" fillId="0" borderId="0">
      <alignment horizontal="right" shrinkToFit="1"/>
    </xf>
    <xf numFmtId="0" fontId="28" fillId="0" borderId="13">
      <alignment wrapText="1"/>
    </xf>
    <xf numFmtId="49" fontId="24" fillId="0" borderId="2">
      <alignment horizontal="center" vertical="center" wrapText="1"/>
    </xf>
    <xf numFmtId="0" fontId="24" fillId="0" borderId="26">
      <alignment horizontal="left" wrapText="1"/>
    </xf>
    <xf numFmtId="0" fontId="24" fillId="0" borderId="13"/>
    <xf numFmtId="0" fontId="24" fillId="0" borderId="0"/>
    <xf numFmtId="0" fontId="31" fillId="0" borderId="15"/>
    <xf numFmtId="49" fontId="24" fillId="0" borderId="45">
      <alignment horizontal="center" vertical="center"/>
    </xf>
    <xf numFmtId="0" fontId="26" fillId="0" borderId="0">
      <alignment horizontal="center" wrapText="1"/>
    </xf>
    <xf numFmtId="49" fontId="24" fillId="0" borderId="27">
      <alignment horizontal="center" vertical="center" wrapText="1"/>
    </xf>
    <xf numFmtId="49" fontId="24" fillId="0" borderId="2"/>
    <xf numFmtId="4" fontId="24" fillId="0" borderId="4">
      <alignment horizontal="right"/>
    </xf>
    <xf numFmtId="0" fontId="27" fillId="0" borderId="15"/>
    <xf numFmtId="0" fontId="23" fillId="0" borderId="40">
      <alignment horizontal="center" vertical="center" textRotation="90"/>
    </xf>
    <xf numFmtId="49" fontId="24" fillId="0" borderId="19">
      <alignment horizontal="center" wrapText="1"/>
    </xf>
    <xf numFmtId="49" fontId="24" fillId="0" borderId="9">
      <alignment horizontal="center"/>
    </xf>
    <xf numFmtId="0" fontId="23" fillId="0" borderId="0"/>
    <xf numFmtId="0" fontId="24" fillId="0" borderId="39">
      <alignment horizontal="left" wrapText="1" indent="2"/>
    </xf>
    <xf numFmtId="0" fontId="24" fillId="4" borderId="0"/>
    <xf numFmtId="0" fontId="27" fillId="0" borderId="24"/>
    <xf numFmtId="0" fontId="27" fillId="0" borderId="0"/>
    <xf numFmtId="0" fontId="24" fillId="0" borderId="13">
      <alignment horizontal="left"/>
    </xf>
    <xf numFmtId="49" fontId="23" fillId="0" borderId="27">
      <alignment horizontal="center" vertical="center" wrapText="1"/>
    </xf>
    <xf numFmtId="0" fontId="24" fillId="0" borderId="16">
      <alignment horizontal="center" vertical="top"/>
    </xf>
    <xf numFmtId="0" fontId="34" fillId="0" borderId="0"/>
    <xf numFmtId="0" fontId="42" fillId="0" borderId="0"/>
    <xf numFmtId="0" fontId="13" fillId="0" borderId="3"/>
  </cellStyleXfs>
  <cellXfs count="7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5" fillId="2" borderId="0" xfId="379" applyFont="1" applyFill="1" applyBorder="1" applyAlignment="1">
      <alignment horizontal="center" vertical="top" wrapText="1"/>
    </xf>
    <xf numFmtId="0" fontId="34" fillId="0" borderId="0" xfId="379"/>
    <xf numFmtId="0" fontId="36" fillId="0" borderId="0" xfId="379" applyFont="1"/>
    <xf numFmtId="0" fontId="37" fillId="2" borderId="0" xfId="379" applyFont="1" applyFill="1" applyBorder="1" applyAlignment="1">
      <alignment horizontal="center" vertical="center" wrapText="1"/>
    </xf>
    <xf numFmtId="0" fontId="3" fillId="0" borderId="0" xfId="379" applyFont="1" applyFill="1" applyBorder="1" applyAlignment="1">
      <alignment horizontal="right" vertical="center" wrapText="1"/>
    </xf>
    <xf numFmtId="0" fontId="38" fillId="3" borderId="1" xfId="379" applyFont="1" applyFill="1" applyBorder="1" applyAlignment="1">
      <alignment horizontal="center" vertical="center" wrapText="1"/>
    </xf>
    <xf numFmtId="0" fontId="2" fillId="3" borderId="1" xfId="379" applyFont="1" applyFill="1" applyBorder="1" applyAlignment="1">
      <alignment horizontal="center" vertical="center" wrapText="1"/>
    </xf>
    <xf numFmtId="0" fontId="5" fillId="3" borderId="1" xfId="379" applyFont="1" applyFill="1" applyBorder="1" applyAlignment="1">
      <alignment horizontal="center" vertical="center" wrapText="1"/>
    </xf>
    <xf numFmtId="0" fontId="5" fillId="3" borderId="1" xfId="379" applyFont="1" applyFill="1" applyBorder="1" applyAlignment="1">
      <alignment horizontal="center" vertical="center" wrapText="1"/>
    </xf>
    <xf numFmtId="0" fontId="9" fillId="0" borderId="0" xfId="379" applyFont="1" applyAlignment="1">
      <alignment horizontal="left" wrapText="1"/>
    </xf>
    <xf numFmtId="0" fontId="3" fillId="3" borderId="1" xfId="379" applyFont="1" applyFill="1" applyBorder="1" applyAlignment="1">
      <alignment horizontal="center" vertical="center"/>
    </xf>
    <xf numFmtId="0" fontId="39" fillId="0" borderId="51" xfId="379" applyFont="1" applyBorder="1" applyAlignment="1">
      <alignment vertical="center" wrapText="1"/>
    </xf>
    <xf numFmtId="0" fontId="40" fillId="2" borderId="1" xfId="379" applyFont="1" applyFill="1" applyBorder="1" applyAlignment="1">
      <alignment horizontal="center"/>
    </xf>
    <xf numFmtId="0" fontId="40" fillId="2" borderId="1" xfId="379" applyFont="1" applyFill="1" applyBorder="1" applyAlignment="1">
      <alignment horizontal="center" vertical="center" wrapText="1"/>
    </xf>
    <xf numFmtId="49" fontId="38" fillId="2" borderId="1" xfId="379" applyNumberFormat="1" applyFont="1" applyFill="1" applyBorder="1" applyAlignment="1">
      <alignment horizontal="center" vertical="center" wrapText="1" shrinkToFit="1"/>
    </xf>
    <xf numFmtId="0" fontId="2" fillId="2" borderId="1" xfId="379" applyFont="1" applyFill="1" applyBorder="1" applyAlignment="1">
      <alignment horizontal="left" vertical="top" wrapText="1"/>
    </xf>
    <xf numFmtId="0" fontId="9" fillId="0" borderId="0" xfId="379" applyFont="1" applyAlignment="1">
      <alignment horizontal="left" vertical="center" wrapText="1"/>
    </xf>
    <xf numFmtId="49" fontId="41" fillId="2" borderId="1" xfId="379" applyNumberFormat="1" applyFont="1" applyFill="1" applyBorder="1" applyAlignment="1">
      <alignment horizontal="center" vertical="center" shrinkToFit="1"/>
    </xf>
    <xf numFmtId="0" fontId="41" fillId="2" borderId="1" xfId="379" applyFont="1" applyFill="1" applyBorder="1" applyAlignment="1">
      <alignment horizontal="left" vertical="top" wrapText="1"/>
    </xf>
    <xf numFmtId="0" fontId="33" fillId="0" borderId="0" xfId="379" applyFont="1" applyAlignment="1">
      <alignment horizontal="left" wrapText="1"/>
    </xf>
    <xf numFmtId="0" fontId="9" fillId="0" borderId="0" xfId="379" applyFont="1" applyAlignment="1">
      <alignment vertical="center" wrapText="1"/>
    </xf>
    <xf numFmtId="167" fontId="3" fillId="2" borderId="1" xfId="380" applyNumberFormat="1" applyFont="1" applyFill="1" applyBorder="1" applyAlignment="1" applyProtection="1">
      <alignment horizontal="left" vertical="top" wrapText="1"/>
      <protection hidden="1"/>
    </xf>
    <xf numFmtId="49" fontId="38" fillId="2" borderId="1" xfId="379" applyNumberFormat="1" applyFont="1" applyFill="1" applyBorder="1" applyAlignment="1">
      <alignment horizontal="center" vertical="center" shrinkToFit="1"/>
    </xf>
    <xf numFmtId="0" fontId="3" fillId="2" borderId="1" xfId="379" applyFont="1" applyFill="1" applyBorder="1" applyAlignment="1">
      <alignment horizontal="left" vertical="top" wrapText="1"/>
    </xf>
    <xf numFmtId="0" fontId="34" fillId="6" borderId="0" xfId="379" applyFont="1" applyFill="1" applyBorder="1" applyAlignment="1">
      <alignment horizontal="left" wrapText="1"/>
    </xf>
    <xf numFmtId="0" fontId="34" fillId="0" borderId="0" xfId="379" applyBorder="1"/>
    <xf numFmtId="0" fontId="36" fillId="0" borderId="0" xfId="379" applyFont="1" applyBorder="1"/>
    <xf numFmtId="0" fontId="43" fillId="6" borderId="0" xfId="379" applyFont="1" applyFill="1" applyBorder="1" applyAlignment="1">
      <alignment wrapText="1"/>
    </xf>
    <xf numFmtId="0" fontId="9" fillId="0" borderId="0" xfId="379" applyFont="1" applyAlignment="1">
      <alignment horizontal="left" vertical="top" wrapText="1"/>
    </xf>
    <xf numFmtId="0" fontId="44" fillId="6" borderId="0" xfId="379" applyFont="1" applyFill="1" applyBorder="1" applyAlignment="1">
      <alignment wrapText="1"/>
    </xf>
    <xf numFmtId="0" fontId="34" fillId="7" borderId="0" xfId="379" applyFont="1" applyFill="1" applyBorder="1" applyAlignment="1">
      <alignment horizontal="left" wrapText="1"/>
    </xf>
    <xf numFmtId="0" fontId="34" fillId="0" borderId="0" xfId="379" applyBorder="1" applyAlignment="1">
      <alignment vertical="top"/>
    </xf>
    <xf numFmtId="0" fontId="34" fillId="7" borderId="0" xfId="379" applyFont="1" applyFill="1" applyBorder="1" applyAlignment="1">
      <alignment horizontal="justify" vertical="top" wrapText="1"/>
    </xf>
    <xf numFmtId="0" fontId="2" fillId="0" borderId="52" xfId="379" applyFont="1" applyBorder="1" applyAlignment="1">
      <alignment horizontal="center"/>
    </xf>
    <xf numFmtId="0" fontId="2" fillId="0" borderId="53" xfId="379" applyFont="1" applyBorder="1" applyAlignment="1">
      <alignment horizontal="center"/>
    </xf>
    <xf numFmtId="0" fontId="43" fillId="2" borderId="0" xfId="379" applyFont="1" applyFill="1" applyAlignment="1"/>
    <xf numFmtId="165" fontId="43" fillId="0" borderId="0" xfId="379" applyNumberFormat="1" applyFont="1"/>
    <xf numFmtId="165" fontId="2" fillId="2" borderId="1" xfId="379" applyNumberFormat="1" applyFont="1" applyFill="1" applyBorder="1" applyAlignment="1">
      <alignment horizontal="center" vertical="center" wrapText="1" shrinkToFit="1"/>
    </xf>
    <xf numFmtId="165" fontId="41" fillId="2" borderId="1" xfId="379" applyNumberFormat="1" applyFont="1" applyFill="1" applyBorder="1" applyAlignment="1">
      <alignment horizontal="center" vertical="center" shrinkToFit="1"/>
    </xf>
    <xf numFmtId="165" fontId="3" fillId="2" borderId="1" xfId="379" applyNumberFormat="1" applyFont="1" applyFill="1" applyBorder="1" applyAlignment="1">
      <alignment horizontal="center" vertical="center" wrapText="1" shrinkToFit="1"/>
    </xf>
    <xf numFmtId="165" fontId="38" fillId="2" borderId="1" xfId="379" applyNumberFormat="1" applyFont="1" applyFill="1" applyBorder="1" applyAlignment="1">
      <alignment horizontal="center" vertical="center" shrinkToFit="1"/>
    </xf>
    <xf numFmtId="165" fontId="5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65" fontId="3" fillId="2" borderId="0" xfId="0" applyNumberFormat="1" applyFont="1" applyFill="1" applyBorder="1" applyAlignment="1">
      <alignment horizontal="center" vertical="center"/>
    </xf>
  </cellXfs>
  <cellStyles count="382">
    <cellStyle name="br" xfId="180"/>
    <cellStyle name="col" xfId="179"/>
    <cellStyle name="style0" xfId="181"/>
    <cellStyle name="style0 2" xfId="332"/>
    <cellStyle name="td" xfId="182"/>
    <cellStyle name="td 2" xfId="230"/>
    <cellStyle name="tr" xfId="178"/>
    <cellStyle name="xl100" xfId="64"/>
    <cellStyle name="xl100 2" xfId="218"/>
    <cellStyle name="xl101" xfId="71"/>
    <cellStyle name="xl101 2" xfId="369"/>
    <cellStyle name="xl102" xfId="85"/>
    <cellStyle name="xl102 2" xfId="300"/>
    <cellStyle name="xl103" xfId="79"/>
    <cellStyle name="xl103 2" xfId="307"/>
    <cellStyle name="xl104" xfId="67"/>
    <cellStyle name="xl104 2" xfId="365"/>
    <cellStyle name="xl105" xfId="72"/>
    <cellStyle name="xl105 2" xfId="255"/>
    <cellStyle name="xl106" xfId="86"/>
    <cellStyle name="xl106 2" xfId="226"/>
    <cellStyle name="xl107" xfId="65"/>
    <cellStyle name="xl107 2" xfId="249"/>
    <cellStyle name="xl108" xfId="73"/>
    <cellStyle name="xl108 2" xfId="311"/>
    <cellStyle name="xl109" xfId="76"/>
    <cellStyle name="xl109 2" xfId="323"/>
    <cellStyle name="xl110" xfId="87"/>
    <cellStyle name="xl110 2" xfId="232"/>
    <cellStyle name="xl111" xfId="74"/>
    <cellStyle name="xl111 2" xfId="290"/>
    <cellStyle name="xl112" xfId="88"/>
    <cellStyle name="xl112 2" xfId="291"/>
    <cellStyle name="xl113" xfId="80"/>
    <cellStyle name="xl113 2" xfId="316"/>
    <cellStyle name="xl114" xfId="90"/>
    <cellStyle name="xl114 2" xfId="210"/>
    <cellStyle name="xl115" xfId="68"/>
    <cellStyle name="xl115 2" xfId="251"/>
    <cellStyle name="xl116" xfId="69"/>
    <cellStyle name="xl116 2" xfId="301"/>
    <cellStyle name="xl117" xfId="92"/>
    <cellStyle name="xl117 2" xfId="284"/>
    <cellStyle name="xl118" xfId="93"/>
    <cellStyle name="xl118 2" xfId="271"/>
    <cellStyle name="xl119" xfId="95"/>
    <cellStyle name="xl119 2" xfId="265"/>
    <cellStyle name="xl120" xfId="99"/>
    <cellStyle name="xl120 2" xfId="342"/>
    <cellStyle name="xl121" xfId="102"/>
    <cellStyle name="xl121 2" xfId="269"/>
    <cellStyle name="xl122" xfId="192"/>
    <cellStyle name="xl122 2" xfId="305"/>
    <cellStyle name="xl123" xfId="104"/>
    <cellStyle name="xl123 2" xfId="372"/>
    <cellStyle name="xl124" xfId="91"/>
    <cellStyle name="xl124 2" xfId="254"/>
    <cellStyle name="xl125" xfId="94"/>
    <cellStyle name="xl125 2" xfId="309"/>
    <cellStyle name="xl126" xfId="100"/>
    <cellStyle name="xl126 2" xfId="215"/>
    <cellStyle name="xl127" xfId="105"/>
    <cellStyle name="xl127 2" xfId="207"/>
    <cellStyle name="xl128" xfId="106"/>
    <cellStyle name="xl128 2" xfId="248"/>
    <cellStyle name="xl129" xfId="96"/>
    <cellStyle name="xl129 2" xfId="358"/>
    <cellStyle name="xl130" xfId="101"/>
    <cellStyle name="xl130 2" xfId="321"/>
    <cellStyle name="xl131" xfId="103"/>
    <cellStyle name="xl131 2" xfId="244"/>
    <cellStyle name="xl132" xfId="107"/>
    <cellStyle name="xl132 2" xfId="257"/>
    <cellStyle name="xl133" xfId="97"/>
    <cellStyle name="xl133 2" xfId="374"/>
    <cellStyle name="xl134" xfId="98"/>
    <cellStyle name="xl134 2" xfId="317"/>
    <cellStyle name="xl135" xfId="108"/>
    <cellStyle name="xl135 2" xfId="219"/>
    <cellStyle name="xl136" xfId="133"/>
    <cellStyle name="xl136 2" xfId="270"/>
    <cellStyle name="xl137" xfId="137"/>
    <cellStyle name="xl137 2" xfId="256"/>
    <cellStyle name="xl138" xfId="141"/>
    <cellStyle name="xl138 2" xfId="211"/>
    <cellStyle name="xl139" xfId="147"/>
    <cellStyle name="xl139 2" xfId="222"/>
    <cellStyle name="xl140" xfId="148"/>
    <cellStyle name="xl140 2" xfId="267"/>
    <cellStyle name="xl141" xfId="149"/>
    <cellStyle name="xl141 2" xfId="368"/>
    <cellStyle name="xl142" xfId="151"/>
    <cellStyle name="xl142 2" xfId="272"/>
    <cellStyle name="xl143" xfId="174"/>
    <cellStyle name="xl143 2" xfId="334"/>
    <cellStyle name="xl144" xfId="175"/>
    <cellStyle name="xl144 2" xfId="206"/>
    <cellStyle name="xl145" xfId="176"/>
    <cellStyle name="xl145 2" xfId="356"/>
    <cellStyle name="xl146" xfId="109"/>
    <cellStyle name="xl146 2" xfId="326"/>
    <cellStyle name="xl147" xfId="114"/>
    <cellStyle name="xl147 2" xfId="228"/>
    <cellStyle name="xl148" xfId="117"/>
    <cellStyle name="xl148 2" xfId="275"/>
    <cellStyle name="xl149" xfId="119"/>
    <cellStyle name="xl149 2" xfId="273"/>
    <cellStyle name="xl150" xfId="124"/>
    <cellStyle name="xl150 2" xfId="293"/>
    <cellStyle name="xl151" xfId="126"/>
    <cellStyle name="xl151 2" xfId="205"/>
    <cellStyle name="xl152" xfId="128"/>
    <cellStyle name="xl152 2" xfId="299"/>
    <cellStyle name="xl153" xfId="129"/>
    <cellStyle name="xl153 2" xfId="297"/>
    <cellStyle name="xl154" xfId="134"/>
    <cellStyle name="xl154 2" xfId="246"/>
    <cellStyle name="xl155" xfId="138"/>
    <cellStyle name="xl155 2" xfId="247"/>
    <cellStyle name="xl156" xfId="142"/>
    <cellStyle name="xl156 2" xfId="314"/>
    <cellStyle name="xl157" xfId="150"/>
    <cellStyle name="xl157 2" xfId="287"/>
    <cellStyle name="xl158" xfId="153"/>
    <cellStyle name="xl158 2" xfId="235"/>
    <cellStyle name="xl159" xfId="157"/>
    <cellStyle name="xl159 2" xfId="319"/>
    <cellStyle name="xl160" xfId="161"/>
    <cellStyle name="xl160 2" xfId="195"/>
    <cellStyle name="xl161" xfId="165"/>
    <cellStyle name="xl161 2" xfId="261"/>
    <cellStyle name="xl162" xfId="115"/>
    <cellStyle name="xl162 2" xfId="337"/>
    <cellStyle name="xl163" xfId="118"/>
    <cellStyle name="xl163 2" xfId="377"/>
    <cellStyle name="xl164" xfId="120"/>
    <cellStyle name="xl164 2" xfId="224"/>
    <cellStyle name="xl165" xfId="125"/>
    <cellStyle name="xl165 2" xfId="282"/>
    <cellStyle name="xl166" xfId="127"/>
    <cellStyle name="xl166 2" xfId="364"/>
    <cellStyle name="xl167" xfId="130"/>
    <cellStyle name="xl167 2" xfId="302"/>
    <cellStyle name="xl168" xfId="135"/>
    <cellStyle name="xl168 2" xfId="328"/>
    <cellStyle name="xl169" xfId="139"/>
    <cellStyle name="xl169 2" xfId="343"/>
    <cellStyle name="xl170" xfId="143"/>
    <cellStyle name="xl170 2" xfId="357"/>
    <cellStyle name="xl171" xfId="145"/>
    <cellStyle name="xl171 2" xfId="320"/>
    <cellStyle name="xl172" xfId="152"/>
    <cellStyle name="xl172 2" xfId="327"/>
    <cellStyle name="xl173" xfId="154"/>
    <cellStyle name="xl173 2" xfId="227"/>
    <cellStyle name="xl174" xfId="155"/>
    <cellStyle name="xl174 2" xfId="201"/>
    <cellStyle name="xl175" xfId="156"/>
    <cellStyle name="xl175 2" xfId="243"/>
    <cellStyle name="xl176" xfId="158"/>
    <cellStyle name="xl176 2" xfId="276"/>
    <cellStyle name="xl177" xfId="159"/>
    <cellStyle name="xl177 2" xfId="234"/>
    <cellStyle name="xl178" xfId="160"/>
    <cellStyle name="xl178 2" xfId="242"/>
    <cellStyle name="xl179" xfId="162"/>
    <cellStyle name="xl179 2" xfId="278"/>
    <cellStyle name="xl180" xfId="163"/>
    <cellStyle name="xl180 2" xfId="295"/>
    <cellStyle name="xl181" xfId="164"/>
    <cellStyle name="xl181 2" xfId="240"/>
    <cellStyle name="xl182" xfId="166"/>
    <cellStyle name="xl182 2" xfId="362"/>
    <cellStyle name="xl183" xfId="167"/>
    <cellStyle name="xl183 2" xfId="310"/>
    <cellStyle name="xl184" xfId="170"/>
    <cellStyle name="xl184 2" xfId="193"/>
    <cellStyle name="xl185" xfId="172"/>
    <cellStyle name="xl185 2" xfId="333"/>
    <cellStyle name="xl186" xfId="173"/>
    <cellStyle name="xl186 2" xfId="252"/>
    <cellStyle name="xl187" xfId="110"/>
    <cellStyle name="xl187 2" xfId="324"/>
    <cellStyle name="xl188" xfId="112"/>
    <cellStyle name="xl188 2" xfId="231"/>
    <cellStyle name="xl189" xfId="121"/>
    <cellStyle name="xl189 2" xfId="277"/>
    <cellStyle name="xl190" xfId="131"/>
    <cellStyle name="xl190 2" xfId="366"/>
    <cellStyle name="xl191" xfId="136"/>
    <cellStyle name="xl191 2" xfId="214"/>
    <cellStyle name="xl192" xfId="140"/>
    <cellStyle name="xl192 2" xfId="355"/>
    <cellStyle name="xl193" xfId="144"/>
    <cellStyle name="xl193 2" xfId="245"/>
    <cellStyle name="xl194" xfId="177"/>
    <cellStyle name="xl194 2" xfId="359"/>
    <cellStyle name="xl195" xfId="113"/>
    <cellStyle name="xl195 2" xfId="197"/>
    <cellStyle name="xl196" xfId="168"/>
    <cellStyle name="xl196 2" xfId="233"/>
    <cellStyle name="xl197" xfId="171"/>
    <cellStyle name="xl197 2" xfId="339"/>
    <cellStyle name="xl198" xfId="169"/>
    <cellStyle name="xl198 2" xfId="289"/>
    <cellStyle name="xl199" xfId="122"/>
    <cellStyle name="xl199 2" xfId="217"/>
    <cellStyle name="xl200" xfId="111"/>
    <cellStyle name="xl200 2" xfId="378"/>
    <cellStyle name="xl201" xfId="123"/>
    <cellStyle name="xl201 2" xfId="312"/>
    <cellStyle name="xl202" xfId="132"/>
    <cellStyle name="xl202 2" xfId="237"/>
    <cellStyle name="xl203" xfId="146"/>
    <cellStyle name="xl203 2" xfId="279"/>
    <cellStyle name="xl204" xfId="116"/>
    <cellStyle name="xl204 2" xfId="335"/>
    <cellStyle name="xl21" xfId="183"/>
    <cellStyle name="xl21 2" xfId="253"/>
    <cellStyle name="xl22" xfId="4"/>
    <cellStyle name="xl22 2" xfId="371"/>
    <cellStyle name="xl23" xfId="11"/>
    <cellStyle name="xl23 2" xfId="203"/>
    <cellStyle name="xl24" xfId="15"/>
    <cellStyle name="xl24 2" xfId="347"/>
    <cellStyle name="xl25" xfId="22"/>
    <cellStyle name="xl25 2" xfId="360"/>
    <cellStyle name="xl26" xfId="37"/>
    <cellStyle name="xl26 2" xfId="221"/>
    <cellStyle name="xl27" xfId="9"/>
    <cellStyle name="xl27 2" xfId="375"/>
    <cellStyle name="xl28" xfId="184"/>
    <cellStyle name="xl28 2" xfId="220"/>
    <cellStyle name="xl29" xfId="39"/>
    <cellStyle name="xl29 2" xfId="331"/>
    <cellStyle name="xl30" xfId="41"/>
    <cellStyle name="xl30 2" xfId="280"/>
    <cellStyle name="xl31" xfId="185"/>
    <cellStyle name="xl31 2" xfId="344"/>
    <cellStyle name="xl32" xfId="43"/>
    <cellStyle name="xl32 2" xfId="213"/>
    <cellStyle name="xl33" xfId="49"/>
    <cellStyle name="xl33 2" xfId="348"/>
    <cellStyle name="xl34" xfId="54"/>
    <cellStyle name="xl34 2" xfId="194"/>
    <cellStyle name="xl35" xfId="186"/>
    <cellStyle name="xl35 2" xfId="341"/>
    <cellStyle name="xl36" xfId="5"/>
    <cellStyle name="xl36 2" xfId="363"/>
    <cellStyle name="xl37" xfId="16"/>
    <cellStyle name="xl37 2" xfId="306"/>
    <cellStyle name="xl38" xfId="29"/>
    <cellStyle name="xl38 2" xfId="262"/>
    <cellStyle name="xl39" xfId="31"/>
    <cellStyle name="xl39 2" xfId="209"/>
    <cellStyle name="xl40" xfId="33"/>
    <cellStyle name="xl40 2" xfId="376"/>
    <cellStyle name="xl41" xfId="187"/>
    <cellStyle name="xl41 2" xfId="322"/>
    <cellStyle name="xl42" xfId="44"/>
    <cellStyle name="xl42 2" xfId="325"/>
    <cellStyle name="xl43" xfId="50"/>
    <cellStyle name="xl43 2" xfId="204"/>
    <cellStyle name="xl44" xfId="55"/>
    <cellStyle name="xl44 2" xfId="345"/>
    <cellStyle name="xl45" xfId="188"/>
    <cellStyle name="xl45 2" xfId="315"/>
    <cellStyle name="xl46" xfId="58"/>
    <cellStyle name="xl46 2" xfId="260"/>
    <cellStyle name="xl47" xfId="23"/>
    <cellStyle name="xl47 2" xfId="349"/>
    <cellStyle name="xl48" xfId="34"/>
    <cellStyle name="xl48 2" xfId="250"/>
    <cellStyle name="xl49" xfId="26"/>
    <cellStyle name="xl49 2" xfId="318"/>
    <cellStyle name="xl50" xfId="45"/>
    <cellStyle name="xl50 2" xfId="294"/>
    <cellStyle name="xl51" xfId="51"/>
    <cellStyle name="xl51 2" xfId="303"/>
    <cellStyle name="xl52" xfId="56"/>
    <cellStyle name="xl52 2" xfId="340"/>
    <cellStyle name="xl53" xfId="40"/>
    <cellStyle name="xl53 2" xfId="351"/>
    <cellStyle name="xl54" xfId="42"/>
    <cellStyle name="xl54 2" xfId="313"/>
    <cellStyle name="xl55" xfId="189"/>
    <cellStyle name="xl55 2" xfId="238"/>
    <cellStyle name="xl56" xfId="46"/>
    <cellStyle name="xl56 2" xfId="263"/>
    <cellStyle name="xl57" xfId="59"/>
    <cellStyle name="xl57 2" xfId="308"/>
    <cellStyle name="xl58" xfId="61"/>
    <cellStyle name="xl58 2" xfId="373"/>
    <cellStyle name="xl59" xfId="6"/>
    <cellStyle name="xl59 2" xfId="241"/>
    <cellStyle name="xl60" xfId="12"/>
    <cellStyle name="xl60 2" xfId="283"/>
    <cellStyle name="xl60 3" xfId="381"/>
    <cellStyle name="xl61" xfId="17"/>
    <cellStyle name="xl61 2" xfId="336"/>
    <cellStyle name="xl62" xfId="24"/>
    <cellStyle name="xl62 2" xfId="350"/>
    <cellStyle name="xl63" xfId="7"/>
    <cellStyle name="xl63 2" xfId="298"/>
    <cellStyle name="xl64" xfId="13"/>
    <cellStyle name="xl64 2" xfId="258"/>
    <cellStyle name="xl65" xfId="18"/>
    <cellStyle name="xl65 2" xfId="202"/>
    <cellStyle name="xl66" xfId="25"/>
    <cellStyle name="xl66 2" xfId="208"/>
    <cellStyle name="xl67" xfId="28"/>
    <cellStyle name="xl67 2" xfId="354"/>
    <cellStyle name="xl68" xfId="30"/>
    <cellStyle name="xl68 2" xfId="216"/>
    <cellStyle name="xl69" xfId="32"/>
    <cellStyle name="xl69 2" xfId="370"/>
    <cellStyle name="xl70" xfId="35"/>
    <cellStyle name="xl70 2" xfId="239"/>
    <cellStyle name="xl71" xfId="36"/>
    <cellStyle name="xl71 2" xfId="346"/>
    <cellStyle name="xl72" xfId="38"/>
    <cellStyle name="xl72 2" xfId="361"/>
    <cellStyle name="xl73" xfId="8"/>
    <cellStyle name="xl73 2" xfId="236"/>
    <cellStyle name="xl74" xfId="14"/>
    <cellStyle name="xl74 2" xfId="288"/>
    <cellStyle name="xl75" xfId="19"/>
    <cellStyle name="xl75 2" xfId="292"/>
    <cellStyle name="xl76" xfId="47"/>
    <cellStyle name="xl76 2" xfId="338"/>
    <cellStyle name="xl77" xfId="52"/>
    <cellStyle name="xl77 2" xfId="352"/>
    <cellStyle name="xl78" xfId="48"/>
    <cellStyle name="xl78 2" xfId="225"/>
    <cellStyle name="xl79" xfId="53"/>
    <cellStyle name="xl79 2" xfId="285"/>
    <cellStyle name="xl80" xfId="57"/>
    <cellStyle name="xl80 2" xfId="212"/>
    <cellStyle name="xl81" xfId="190"/>
    <cellStyle name="xl81 2" xfId="200"/>
    <cellStyle name="xl82" xfId="60"/>
    <cellStyle name="xl82 2" xfId="274"/>
    <cellStyle name="xl83" xfId="10"/>
    <cellStyle name="xl83 2" xfId="266"/>
    <cellStyle name="xl84" xfId="20"/>
    <cellStyle name="xl84 2" xfId="329"/>
    <cellStyle name="xl85" xfId="27"/>
    <cellStyle name="xl85 2" xfId="268"/>
    <cellStyle name="xl86" xfId="21"/>
    <cellStyle name="xl86 2" xfId="330"/>
    <cellStyle name="xl87" xfId="62"/>
    <cellStyle name="xl87 2" xfId="296"/>
    <cellStyle name="xl88" xfId="66"/>
    <cellStyle name="xl88 2" xfId="223"/>
    <cellStyle name="xl89" xfId="70"/>
    <cellStyle name="xl89 2" xfId="196"/>
    <cellStyle name="xl90" xfId="81"/>
    <cellStyle name="xl90 2" xfId="259"/>
    <cellStyle name="xl91" xfId="83"/>
    <cellStyle name="xl91 2" xfId="198"/>
    <cellStyle name="xl92" xfId="77"/>
    <cellStyle name="xl92 2" xfId="199"/>
    <cellStyle name="xl93" xfId="63"/>
    <cellStyle name="xl93 2" xfId="353"/>
    <cellStyle name="xl94" xfId="75"/>
    <cellStyle name="xl94 2" xfId="229"/>
    <cellStyle name="xl95" xfId="82"/>
    <cellStyle name="xl95 2" xfId="281"/>
    <cellStyle name="xl96" xfId="84"/>
    <cellStyle name="xl96 2" xfId="286"/>
    <cellStyle name="xl97" xfId="191"/>
    <cellStyle name="xl97 2" xfId="264"/>
    <cellStyle name="xl98" xfId="78"/>
    <cellStyle name="xl98 2" xfId="304"/>
    <cellStyle name="xl99" xfId="89"/>
    <cellStyle name="xl99 2" xfId="367"/>
    <cellStyle name="Обычный" xfId="0" builtinId="0"/>
    <cellStyle name="Обычный 2" xfId="1"/>
    <cellStyle name="Обычный 2 2" xfId="380"/>
    <cellStyle name="Обычный 3" xfId="3"/>
    <cellStyle name="Обычный 4" xfId="379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I55"/>
  <sheetViews>
    <sheetView showZeros="0" tabSelected="1" view="pageBreakPreview" topLeftCell="A13" zoomScale="70" zoomScaleNormal="70" zoomScaleSheetLayoutView="70" workbookViewId="0">
      <selection activeCell="C31" sqref="C31"/>
    </sheetView>
  </sheetViews>
  <sheetFormatPr defaultColWidth="9.33203125"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5.6640625" style="1" customWidth="1"/>
    <col min="6" max="6" width="17.6640625" style="1" customWidth="1"/>
    <col min="7" max="7" width="23.33203125" style="1" customWidth="1"/>
    <col min="8" max="9" width="12.33203125" style="1" customWidth="1"/>
    <col min="10" max="10" width="9.33203125" style="1"/>
    <col min="11" max="11" width="18.33203125" style="1" customWidth="1"/>
    <col min="12" max="12" width="20.33203125" style="1" customWidth="1"/>
    <col min="13" max="13" width="11.1640625" style="1" customWidth="1"/>
    <col min="14" max="14" width="20.5" style="1" customWidth="1"/>
    <col min="15" max="15" width="21.5" style="1" customWidth="1"/>
    <col min="16" max="16384" width="9.33203125" style="1"/>
  </cols>
  <sheetData>
    <row r="1" spans="1:17" ht="30.75" customHeight="1" x14ac:dyDescent="0.25">
      <c r="A1" s="24" t="s">
        <v>74</v>
      </c>
      <c r="B1" s="24"/>
      <c r="C1" s="24"/>
      <c r="D1" s="24"/>
      <c r="E1" s="24"/>
      <c r="F1" s="24"/>
      <c r="G1" s="24"/>
    </row>
    <row r="2" spans="1:17" ht="11.25" customHeight="1" x14ac:dyDescent="0.25">
      <c r="F2" s="7"/>
      <c r="G2" s="8" t="s">
        <v>71</v>
      </c>
    </row>
    <row r="3" spans="1:17" ht="36.75" customHeight="1" x14ac:dyDescent="0.25">
      <c r="A3" s="20" t="s">
        <v>65</v>
      </c>
      <c r="B3" s="20" t="s">
        <v>28</v>
      </c>
      <c r="C3" s="20" t="s">
        <v>72</v>
      </c>
      <c r="D3" s="20"/>
      <c r="E3" s="20"/>
      <c r="F3" s="10" t="s">
        <v>73</v>
      </c>
      <c r="G3" s="20" t="s">
        <v>77</v>
      </c>
      <c r="J3" s="21"/>
      <c r="K3" s="21"/>
      <c r="L3" s="21"/>
      <c r="M3" s="21"/>
      <c r="N3" s="21"/>
      <c r="O3" s="21"/>
    </row>
    <row r="4" spans="1:17" ht="63.2" customHeight="1" x14ac:dyDescent="0.25">
      <c r="A4" s="20"/>
      <c r="B4" s="20"/>
      <c r="C4" s="10" t="s">
        <v>76</v>
      </c>
      <c r="D4" s="10" t="s">
        <v>70</v>
      </c>
      <c r="E4" s="10" t="s">
        <v>75</v>
      </c>
      <c r="F4" s="10" t="s">
        <v>70</v>
      </c>
      <c r="G4" s="20"/>
      <c r="I4" s="14"/>
      <c r="J4" s="21"/>
      <c r="K4" s="21"/>
      <c r="L4" s="21"/>
      <c r="M4" s="21"/>
      <c r="N4" s="21"/>
      <c r="O4" s="21"/>
    </row>
    <row r="5" spans="1:17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14"/>
      <c r="I5" s="14"/>
      <c r="J5" s="11"/>
      <c r="K5" s="11"/>
      <c r="L5" s="11"/>
      <c r="M5" s="11"/>
      <c r="N5" s="11"/>
      <c r="O5" s="11"/>
    </row>
    <row r="6" spans="1:17" ht="20.25" customHeight="1" x14ac:dyDescent="0.25">
      <c r="A6" s="5" t="s">
        <v>0</v>
      </c>
      <c r="B6" s="6" t="s">
        <v>50</v>
      </c>
      <c r="C6" s="67">
        <f>C7+C31</f>
        <v>79510205.199999988</v>
      </c>
      <c r="D6" s="67">
        <f>D7+D31</f>
        <v>18224121.199999999</v>
      </c>
      <c r="E6" s="68">
        <f>D6/C6*100</f>
        <v>22.92048065296655</v>
      </c>
      <c r="F6" s="67">
        <f>F7+F31</f>
        <v>17535182.100000001</v>
      </c>
      <c r="G6" s="68">
        <f>D6/F6*100</f>
        <v>103.9288961818081</v>
      </c>
      <c r="J6" s="22"/>
      <c r="K6" s="22"/>
      <c r="L6" s="22"/>
      <c r="M6" s="22"/>
      <c r="N6" s="22"/>
      <c r="O6" s="22"/>
    </row>
    <row r="7" spans="1:17" ht="20.25" customHeight="1" x14ac:dyDescent="0.25">
      <c r="A7" s="5"/>
      <c r="B7" s="6" t="s">
        <v>66</v>
      </c>
      <c r="C7" s="67">
        <f>C8+C11+C15+C20+C26+C29+C30</f>
        <v>75691071.199999988</v>
      </c>
      <c r="D7" s="67">
        <f>D8+D11+D15+D20+D26+D29+D30</f>
        <v>17447835.800000001</v>
      </c>
      <c r="E7" s="68">
        <f t="shared" ref="E7:E50" si="0">D7/C7*100</f>
        <v>23.051379143383034</v>
      </c>
      <c r="F7" s="67">
        <f>F8+F11+F15+F20+F26+F29+F30</f>
        <v>16544836.000000002</v>
      </c>
      <c r="G7" s="68">
        <f t="shared" ref="G7:G50" si="1">D7/F7*100</f>
        <v>105.4578951402117</v>
      </c>
      <c r="I7" s="9"/>
      <c r="J7" s="22"/>
      <c r="K7" s="22"/>
      <c r="L7" s="22"/>
      <c r="M7" s="22"/>
      <c r="N7" s="22"/>
      <c r="O7" s="22"/>
    </row>
    <row r="8" spans="1:17" ht="20.25" customHeight="1" x14ac:dyDescent="0.25">
      <c r="A8" s="2" t="s">
        <v>31</v>
      </c>
      <c r="B8" s="3" t="s">
        <v>51</v>
      </c>
      <c r="C8" s="69">
        <f>SUM(C9:C10)</f>
        <v>49492053.399999999</v>
      </c>
      <c r="D8" s="69">
        <f>SUM(D9:D10)</f>
        <v>12512430.300000001</v>
      </c>
      <c r="E8" s="69">
        <f t="shared" si="0"/>
        <v>25.281695626716509</v>
      </c>
      <c r="F8" s="70">
        <f>SUM(F9:F10)</f>
        <v>11258819.1</v>
      </c>
      <c r="G8" s="69">
        <f t="shared" si="1"/>
        <v>111.13448212344046</v>
      </c>
      <c r="H8" s="15"/>
      <c r="I8" s="9"/>
      <c r="J8" s="22"/>
      <c r="K8" s="22"/>
      <c r="L8" s="22"/>
      <c r="M8" s="22"/>
      <c r="N8" s="22"/>
      <c r="O8" s="22"/>
    </row>
    <row r="9" spans="1:17" ht="19.7" customHeight="1" x14ac:dyDescent="0.25">
      <c r="A9" s="2" t="s">
        <v>1</v>
      </c>
      <c r="B9" s="3" t="s">
        <v>2</v>
      </c>
      <c r="C9" s="69">
        <v>19577112.199999999</v>
      </c>
      <c r="D9" s="69">
        <v>5936670.7000000002</v>
      </c>
      <c r="E9" s="69">
        <f t="shared" si="0"/>
        <v>30.324547560186126</v>
      </c>
      <c r="F9" s="69">
        <v>5341207.5999999996</v>
      </c>
      <c r="G9" s="69">
        <f t="shared" si="1"/>
        <v>111.14847324039604</v>
      </c>
      <c r="H9" s="15"/>
      <c r="I9" s="9"/>
      <c r="J9" s="22"/>
      <c r="K9" s="22"/>
      <c r="L9" s="22"/>
      <c r="M9" s="22"/>
      <c r="N9" s="22"/>
      <c r="O9" s="22"/>
    </row>
    <row r="10" spans="1:17" ht="19.7" customHeight="1" x14ac:dyDescent="0.25">
      <c r="A10" s="2" t="s">
        <v>3</v>
      </c>
      <c r="B10" s="3" t="s">
        <v>4</v>
      </c>
      <c r="C10" s="69">
        <v>29914941.199999999</v>
      </c>
      <c r="D10" s="69">
        <v>6575759.5999999996</v>
      </c>
      <c r="E10" s="69">
        <f t="shared" si="0"/>
        <v>21.981522731523871</v>
      </c>
      <c r="F10" s="69">
        <v>5917611.5</v>
      </c>
      <c r="G10" s="69">
        <f t="shared" si="1"/>
        <v>111.12185380875374</v>
      </c>
      <c r="H10" s="15"/>
      <c r="I10" s="9"/>
      <c r="J10" s="22"/>
      <c r="K10" s="22"/>
      <c r="L10" s="22"/>
      <c r="M10" s="22"/>
      <c r="N10" s="22"/>
      <c r="O10" s="22"/>
    </row>
    <row r="11" spans="1:17" ht="39" customHeight="1" x14ac:dyDescent="0.25">
      <c r="A11" s="2" t="s">
        <v>32</v>
      </c>
      <c r="B11" s="17" t="s">
        <v>33</v>
      </c>
      <c r="C11" s="69">
        <f>SUM(C13:C14)</f>
        <v>5539846.7999999998</v>
      </c>
      <c r="D11" s="69">
        <f>SUM(D13:D14)</f>
        <v>1420005.7</v>
      </c>
      <c r="E11" s="69">
        <f t="shared" si="0"/>
        <v>25.63258066992033</v>
      </c>
      <c r="F11" s="69">
        <f>SUM(F13:F14)</f>
        <v>1339786.7000000002</v>
      </c>
      <c r="G11" s="69">
        <f t="shared" si="1"/>
        <v>105.9874456135443</v>
      </c>
      <c r="H11" s="9"/>
      <c r="I11" s="9"/>
      <c r="J11" s="15"/>
      <c r="K11" s="15"/>
      <c r="L11" s="15"/>
      <c r="M11" s="15"/>
      <c r="N11" s="15"/>
      <c r="O11" s="15"/>
    </row>
    <row r="12" spans="1:17" ht="37.700000000000003" customHeight="1" x14ac:dyDescent="0.25">
      <c r="A12" s="2" t="s">
        <v>5</v>
      </c>
      <c r="B12" s="3" t="s">
        <v>6</v>
      </c>
      <c r="C12" s="70">
        <f>SUM(C13:C14)</f>
        <v>5539846.7999999998</v>
      </c>
      <c r="D12" s="70">
        <f>SUM(D13:D14)</f>
        <v>1420005.7</v>
      </c>
      <c r="E12" s="69">
        <f t="shared" si="0"/>
        <v>25.63258066992033</v>
      </c>
      <c r="F12" s="70">
        <f>SUM(F13:F14)</f>
        <v>1339786.7000000002</v>
      </c>
      <c r="G12" s="69">
        <f t="shared" si="1"/>
        <v>105.9874456135443</v>
      </c>
      <c r="J12" s="23"/>
      <c r="K12" s="23"/>
      <c r="L12" s="23"/>
      <c r="M12" s="23"/>
      <c r="N12" s="23"/>
      <c r="O12" s="23"/>
      <c r="P12" s="23"/>
      <c r="Q12" s="23"/>
    </row>
    <row r="13" spans="1:17" ht="15.95" customHeight="1" x14ac:dyDescent="0.25">
      <c r="A13" s="18"/>
      <c r="B13" s="13" t="s">
        <v>67</v>
      </c>
      <c r="C13" s="70">
        <v>892286</v>
      </c>
      <c r="D13" s="71">
        <v>207102.5</v>
      </c>
      <c r="E13" s="69">
        <f t="shared" si="0"/>
        <v>23.210327182091842</v>
      </c>
      <c r="F13" s="71">
        <v>156142.5</v>
      </c>
      <c r="G13" s="69" t="s">
        <v>91</v>
      </c>
      <c r="J13" s="23"/>
      <c r="K13" s="23"/>
      <c r="L13" s="23"/>
      <c r="M13" s="23"/>
      <c r="N13" s="23"/>
      <c r="O13" s="23"/>
      <c r="P13" s="23"/>
      <c r="Q13" s="23"/>
    </row>
    <row r="14" spans="1:17" ht="17.25" customHeight="1" x14ac:dyDescent="0.25">
      <c r="A14" s="18"/>
      <c r="B14" s="13" t="s">
        <v>68</v>
      </c>
      <c r="C14" s="70">
        <v>4647560.8</v>
      </c>
      <c r="D14" s="71">
        <v>1212903.2</v>
      </c>
      <c r="E14" s="69">
        <f t="shared" si="0"/>
        <v>26.09762953504557</v>
      </c>
      <c r="F14" s="71">
        <f>1183644.1+0.1</f>
        <v>1183644.2000000002</v>
      </c>
      <c r="G14" s="69">
        <f t="shared" si="1"/>
        <v>102.47194215964559</v>
      </c>
      <c r="J14" s="23"/>
      <c r="K14" s="23"/>
      <c r="L14" s="23"/>
      <c r="M14" s="23"/>
      <c r="N14" s="23"/>
      <c r="O14" s="23"/>
      <c r="P14" s="23"/>
      <c r="Q14" s="23"/>
    </row>
    <row r="15" spans="1:17" ht="19.7" customHeight="1" x14ac:dyDescent="0.25">
      <c r="A15" s="2" t="s">
        <v>34</v>
      </c>
      <c r="B15" s="3" t="s">
        <v>35</v>
      </c>
      <c r="C15" s="69">
        <f>SUM(C16:C19)</f>
        <v>4996965.3</v>
      </c>
      <c r="D15" s="69">
        <f>SUM(D16:D19)</f>
        <v>1219930.2</v>
      </c>
      <c r="E15" s="69">
        <f t="shared" si="0"/>
        <v>24.413421482034305</v>
      </c>
      <c r="F15" s="69">
        <f>SUM(F16:F19)</f>
        <v>1208297.7999999998</v>
      </c>
      <c r="G15" s="69">
        <f t="shared" si="1"/>
        <v>100.9627096896146</v>
      </c>
      <c r="J15" s="23"/>
      <c r="K15" s="23"/>
      <c r="L15" s="23"/>
      <c r="M15" s="23"/>
      <c r="N15" s="23"/>
      <c r="O15" s="23"/>
      <c r="P15" s="23"/>
      <c r="Q15" s="23"/>
    </row>
    <row r="16" spans="1:17" ht="33.950000000000003" customHeight="1" x14ac:dyDescent="0.25">
      <c r="A16" s="2" t="s">
        <v>7</v>
      </c>
      <c r="B16" s="3" t="s">
        <v>8</v>
      </c>
      <c r="C16" s="69">
        <v>3392892.3</v>
      </c>
      <c r="D16" s="69">
        <v>753063.6</v>
      </c>
      <c r="E16" s="69">
        <f t="shared" si="0"/>
        <v>22.195328746509286</v>
      </c>
      <c r="F16" s="69">
        <v>673596.4</v>
      </c>
      <c r="G16" s="69">
        <f t="shared" si="1"/>
        <v>111.79745022390262</v>
      </c>
      <c r="J16" s="23"/>
      <c r="K16" s="23"/>
      <c r="L16" s="23"/>
      <c r="M16" s="23"/>
      <c r="N16" s="23"/>
      <c r="O16" s="23"/>
      <c r="P16" s="23"/>
      <c r="Q16" s="23"/>
    </row>
    <row r="17" spans="1:35" ht="33.950000000000003" customHeight="1" x14ac:dyDescent="0.25">
      <c r="A17" s="2" t="s">
        <v>79</v>
      </c>
      <c r="B17" s="3" t="s">
        <v>270</v>
      </c>
      <c r="C17" s="69">
        <v>1168598.7</v>
      </c>
      <c r="D17" s="69">
        <v>268043.7</v>
      </c>
      <c r="E17" s="69"/>
      <c r="F17" s="69">
        <v>283471.3</v>
      </c>
      <c r="G17" s="69">
        <f t="shared" si="1"/>
        <v>94.557614827321146</v>
      </c>
      <c r="J17" s="9"/>
      <c r="K17" s="9"/>
      <c r="L17" s="9"/>
      <c r="M17" s="9"/>
      <c r="N17" s="9"/>
      <c r="O17" s="9"/>
    </row>
    <row r="18" spans="1:35" ht="15.75" x14ac:dyDescent="0.25">
      <c r="A18" s="2" t="s">
        <v>64</v>
      </c>
      <c r="B18" s="3" t="s">
        <v>63</v>
      </c>
      <c r="C18" s="69">
        <v>393924.1</v>
      </c>
      <c r="D18" s="69">
        <v>185183.4</v>
      </c>
      <c r="E18" s="69">
        <f t="shared" si="0"/>
        <v>47.009918915852069</v>
      </c>
      <c r="F18" s="69">
        <v>237267.7</v>
      </c>
      <c r="G18" s="69">
        <f t="shared" si="1"/>
        <v>78.048297345150644</v>
      </c>
      <c r="J18" s="9"/>
      <c r="K18" s="9"/>
      <c r="L18" s="9"/>
      <c r="M18" s="9"/>
      <c r="N18" s="9"/>
      <c r="O18" s="9"/>
    </row>
    <row r="19" spans="1:35" ht="31.5" x14ac:dyDescent="0.25">
      <c r="A19" s="2" t="s">
        <v>80</v>
      </c>
      <c r="B19" s="3" t="s">
        <v>271</v>
      </c>
      <c r="C19" s="69">
        <v>41550.199999999997</v>
      </c>
      <c r="D19" s="69">
        <v>13639.5</v>
      </c>
      <c r="E19" s="69"/>
      <c r="F19" s="69">
        <v>13962.4</v>
      </c>
      <c r="G19" s="69">
        <f t="shared" si="1"/>
        <v>97.687360339196701</v>
      </c>
      <c r="J19" s="16"/>
      <c r="K19" s="16"/>
      <c r="L19" s="16"/>
      <c r="M19" s="16"/>
      <c r="N19" s="16"/>
      <c r="O19" s="16"/>
    </row>
    <row r="20" spans="1:35" ht="29.25" customHeight="1" x14ac:dyDescent="0.25">
      <c r="A20" s="12" t="s">
        <v>36</v>
      </c>
      <c r="B20" s="3" t="s">
        <v>37</v>
      </c>
      <c r="C20" s="69">
        <f>SUM(C21:C25)</f>
        <v>14966564.4</v>
      </c>
      <c r="D20" s="70">
        <f>SUM(D21:D25)</f>
        <v>2116388.2999999998</v>
      </c>
      <c r="E20" s="69">
        <f t="shared" si="0"/>
        <v>14.140775687972852</v>
      </c>
      <c r="F20" s="70">
        <f>SUM(F21:F25)</f>
        <v>2588413</v>
      </c>
      <c r="G20" s="69">
        <f t="shared" si="1"/>
        <v>81.763934117159806</v>
      </c>
    </row>
    <row r="21" spans="1:35" ht="27" customHeight="1" x14ac:dyDescent="0.25">
      <c r="A21" s="12" t="s">
        <v>81</v>
      </c>
      <c r="B21" s="3" t="s">
        <v>268</v>
      </c>
      <c r="C21" s="69">
        <v>1028757.3</v>
      </c>
      <c r="D21" s="69">
        <f>79203.8-0.1</f>
        <v>79203.7</v>
      </c>
      <c r="E21" s="69"/>
      <c r="F21" s="69">
        <v>78900.2</v>
      </c>
      <c r="G21" s="69">
        <f t="shared" si="1"/>
        <v>100.38466315674739</v>
      </c>
    </row>
    <row r="22" spans="1:35" ht="18" customHeight="1" x14ac:dyDescent="0.25">
      <c r="A22" s="2" t="s">
        <v>9</v>
      </c>
      <c r="B22" s="3" t="s">
        <v>10</v>
      </c>
      <c r="C22" s="69">
        <v>10023581.199999999</v>
      </c>
      <c r="D22" s="69">
        <v>1490967.8</v>
      </c>
      <c r="E22" s="69">
        <f t="shared" si="0"/>
        <v>14.874601903758711</v>
      </c>
      <c r="F22" s="69">
        <v>1951321.6</v>
      </c>
      <c r="G22" s="69">
        <f t="shared" si="1"/>
        <v>76.408102078099276</v>
      </c>
    </row>
    <row r="23" spans="1:35" ht="18" customHeight="1" x14ac:dyDescent="0.25">
      <c r="A23" s="2" t="s">
        <v>11</v>
      </c>
      <c r="B23" s="3" t="s">
        <v>12</v>
      </c>
      <c r="C23" s="69">
        <v>2488713.1</v>
      </c>
      <c r="D23" s="69">
        <v>298392.8</v>
      </c>
      <c r="E23" s="69">
        <f t="shared" si="0"/>
        <v>11.989843264778088</v>
      </c>
      <c r="F23" s="69">
        <f>320275.8+0.1</f>
        <v>320275.89999999997</v>
      </c>
      <c r="G23" s="69">
        <f t="shared" si="1"/>
        <v>93.167422213160606</v>
      </c>
    </row>
    <row r="24" spans="1:35" ht="18.75" customHeight="1" x14ac:dyDescent="0.25">
      <c r="A24" s="2" t="s">
        <v>13</v>
      </c>
      <c r="B24" s="3" t="s">
        <v>14</v>
      </c>
      <c r="C24" s="69">
        <v>6300</v>
      </c>
      <c r="D24" s="69">
        <v>1789</v>
      </c>
      <c r="E24" s="69">
        <f t="shared" si="0"/>
        <v>28.396825396825399</v>
      </c>
      <c r="F24" s="69">
        <v>1463</v>
      </c>
      <c r="G24" s="69">
        <f t="shared" si="1"/>
        <v>122.28298017771702</v>
      </c>
    </row>
    <row r="25" spans="1:35" ht="18.75" customHeight="1" x14ac:dyDescent="0.25">
      <c r="A25" s="2" t="s">
        <v>82</v>
      </c>
      <c r="B25" s="3" t="s">
        <v>269</v>
      </c>
      <c r="C25" s="69">
        <v>1419212.8</v>
      </c>
      <c r="D25" s="69">
        <v>246035</v>
      </c>
      <c r="E25" s="69"/>
      <c r="F25" s="69">
        <v>236452.3</v>
      </c>
      <c r="G25" s="69">
        <f t="shared" si="1"/>
        <v>104.05269900102473</v>
      </c>
    </row>
    <row r="26" spans="1:35" ht="33" customHeight="1" x14ac:dyDescent="0.25">
      <c r="A26" s="12" t="s">
        <v>38</v>
      </c>
      <c r="B26" s="3" t="s">
        <v>39</v>
      </c>
      <c r="C26" s="69">
        <f>SUM(C27:C28)</f>
        <v>59292</v>
      </c>
      <c r="D26" s="69">
        <f>SUM(D27:D28)</f>
        <v>12241.3</v>
      </c>
      <c r="E26" s="69">
        <f t="shared" si="0"/>
        <v>20.64578695270863</v>
      </c>
      <c r="F26" s="69">
        <f>SUM(F27:F28)</f>
        <v>13515.3</v>
      </c>
      <c r="G26" s="69">
        <f t="shared" si="1"/>
        <v>90.573646163977116</v>
      </c>
    </row>
    <row r="27" spans="1:35" ht="20.25" customHeight="1" x14ac:dyDescent="0.25">
      <c r="A27" s="2" t="s">
        <v>15</v>
      </c>
      <c r="B27" s="3" t="s">
        <v>16</v>
      </c>
      <c r="C27" s="69">
        <v>58160.7</v>
      </c>
      <c r="D27" s="69">
        <v>11624.9</v>
      </c>
      <c r="E27" s="69">
        <f t="shared" si="0"/>
        <v>19.987551731667605</v>
      </c>
      <c r="F27" s="69">
        <v>13461.3</v>
      </c>
      <c r="G27" s="69">
        <f t="shared" si="1"/>
        <v>86.357929769041633</v>
      </c>
    </row>
    <row r="28" spans="1:35" ht="37.700000000000003" customHeight="1" x14ac:dyDescent="0.25">
      <c r="A28" s="2" t="s">
        <v>17</v>
      </c>
      <c r="B28" s="3" t="s">
        <v>18</v>
      </c>
      <c r="C28" s="69">
        <v>1131.3</v>
      </c>
      <c r="D28" s="69">
        <v>616.4</v>
      </c>
      <c r="E28" s="69">
        <f t="shared" si="0"/>
        <v>54.485989569521784</v>
      </c>
      <c r="F28" s="69">
        <v>54</v>
      </c>
      <c r="G28" s="69" t="s">
        <v>92</v>
      </c>
    </row>
    <row r="29" spans="1:35" ht="21.75" customHeight="1" x14ac:dyDescent="0.25">
      <c r="A29" s="2" t="s">
        <v>19</v>
      </c>
      <c r="B29" s="3" t="s">
        <v>52</v>
      </c>
      <c r="C29" s="69">
        <v>636142.30000000005</v>
      </c>
      <c r="D29" s="69">
        <v>166835.5</v>
      </c>
      <c r="E29" s="69">
        <f t="shared" si="0"/>
        <v>26.226128965170215</v>
      </c>
      <c r="F29" s="69">
        <v>135953.5</v>
      </c>
      <c r="G29" s="69">
        <f t="shared" si="1"/>
        <v>122.71511950777287</v>
      </c>
    </row>
    <row r="30" spans="1:35" ht="38.25" customHeight="1" x14ac:dyDescent="0.25">
      <c r="A30" s="2" t="s">
        <v>20</v>
      </c>
      <c r="B30" s="3" t="s">
        <v>53</v>
      </c>
      <c r="C30" s="69">
        <v>207</v>
      </c>
      <c r="D30" s="69">
        <v>4.5</v>
      </c>
      <c r="E30" s="69">
        <f t="shared" si="0"/>
        <v>2.1739130434782608</v>
      </c>
      <c r="F30" s="69">
        <v>50.6</v>
      </c>
      <c r="G30" s="69">
        <f t="shared" si="1"/>
        <v>8.8932806324110665</v>
      </c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</row>
    <row r="31" spans="1:35" ht="15.75" x14ac:dyDescent="0.25">
      <c r="A31" s="2"/>
      <c r="B31" s="6" t="s">
        <v>69</v>
      </c>
      <c r="C31" s="72">
        <f>SUM(C32:C38)</f>
        <v>3819134</v>
      </c>
      <c r="D31" s="72">
        <f>SUM(D32:D38)</f>
        <v>776285.39999999991</v>
      </c>
      <c r="E31" s="68">
        <f t="shared" si="0"/>
        <v>20.326215314780782</v>
      </c>
      <c r="F31" s="72">
        <f>SUM(F32:F38)</f>
        <v>990346.1</v>
      </c>
      <c r="G31" s="68">
        <f t="shared" si="1"/>
        <v>78.385263495256851</v>
      </c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</row>
    <row r="32" spans="1:35" ht="51" customHeight="1" x14ac:dyDescent="0.25">
      <c r="A32" s="2" t="s">
        <v>21</v>
      </c>
      <c r="B32" s="3" t="s">
        <v>54</v>
      </c>
      <c r="C32" s="69">
        <v>1301081.3999999999</v>
      </c>
      <c r="D32" s="69">
        <v>228813.8</v>
      </c>
      <c r="E32" s="69">
        <f t="shared" si="0"/>
        <v>17.586432332365984</v>
      </c>
      <c r="F32" s="69">
        <v>249513.1</v>
      </c>
      <c r="G32" s="69">
        <f t="shared" si="1"/>
        <v>91.704122949857137</v>
      </c>
      <c r="J32" s="74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4"/>
      <c r="AH32" s="74"/>
      <c r="AI32" s="74"/>
    </row>
    <row r="33" spans="1:35" ht="26.25" customHeight="1" x14ac:dyDescent="0.25">
      <c r="A33" s="2" t="s">
        <v>22</v>
      </c>
      <c r="B33" s="3" t="s">
        <v>55</v>
      </c>
      <c r="C33" s="69">
        <v>168176.4</v>
      </c>
      <c r="D33" s="69">
        <v>63655.7</v>
      </c>
      <c r="E33" s="69">
        <f t="shared" si="0"/>
        <v>37.850554536783996</v>
      </c>
      <c r="F33" s="69">
        <v>41314.5</v>
      </c>
      <c r="G33" s="69" t="s">
        <v>93</v>
      </c>
      <c r="J33" s="74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4"/>
      <c r="AH33" s="74"/>
      <c r="AI33" s="74"/>
    </row>
    <row r="34" spans="1:35" ht="33.950000000000003" customHeight="1" x14ac:dyDescent="0.25">
      <c r="A34" s="2" t="s">
        <v>23</v>
      </c>
      <c r="B34" s="3" t="s">
        <v>56</v>
      </c>
      <c r="C34" s="69">
        <v>340573.7</v>
      </c>
      <c r="D34" s="69">
        <v>109024.2</v>
      </c>
      <c r="E34" s="69">
        <f t="shared" si="0"/>
        <v>32.011925759387758</v>
      </c>
      <c r="F34" s="69">
        <v>113094.3</v>
      </c>
      <c r="G34" s="69">
        <f t="shared" si="1"/>
        <v>96.401144885285987</v>
      </c>
      <c r="J34" s="74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4"/>
      <c r="AH34" s="74"/>
      <c r="AI34" s="74"/>
    </row>
    <row r="35" spans="1:35" ht="31.5" x14ac:dyDescent="0.25">
      <c r="A35" s="2" t="s">
        <v>24</v>
      </c>
      <c r="B35" s="3" t="s">
        <v>57</v>
      </c>
      <c r="C35" s="69">
        <v>885518</v>
      </c>
      <c r="D35" s="69">
        <v>126759.4</v>
      </c>
      <c r="E35" s="69">
        <f t="shared" si="0"/>
        <v>14.31471748739156</v>
      </c>
      <c r="F35" s="69">
        <v>360263.1</v>
      </c>
      <c r="G35" s="69">
        <f t="shared" si="1"/>
        <v>35.185229905588443</v>
      </c>
      <c r="J35" s="74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4"/>
      <c r="AH35" s="74"/>
      <c r="AI35" s="74"/>
    </row>
    <row r="36" spans="1:35" ht="21" customHeight="1" x14ac:dyDescent="0.25">
      <c r="A36" s="2" t="s">
        <v>25</v>
      </c>
      <c r="B36" s="3" t="s">
        <v>58</v>
      </c>
      <c r="C36" s="69">
        <v>15140</v>
      </c>
      <c r="D36" s="69">
        <v>3519.7</v>
      </c>
      <c r="E36" s="69">
        <f t="shared" si="0"/>
        <v>23.247688243064729</v>
      </c>
      <c r="F36" s="69">
        <v>4570.5</v>
      </c>
      <c r="G36" s="69">
        <f t="shared" si="1"/>
        <v>77.00907996936877</v>
      </c>
      <c r="J36" s="74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4"/>
      <c r="AH36" s="74"/>
      <c r="AI36" s="74"/>
    </row>
    <row r="37" spans="1:35" ht="18.75" customHeight="1" x14ac:dyDescent="0.25">
      <c r="A37" s="2" t="s">
        <v>26</v>
      </c>
      <c r="B37" s="3" t="s">
        <v>59</v>
      </c>
      <c r="C37" s="69">
        <v>1100792.8999999999</v>
      </c>
      <c r="D37" s="69">
        <v>241616.4</v>
      </c>
      <c r="E37" s="69">
        <f t="shared" si="0"/>
        <v>21.949305814018242</v>
      </c>
      <c r="F37" s="69">
        <v>218518.9</v>
      </c>
      <c r="G37" s="69">
        <f t="shared" si="1"/>
        <v>110.57002392012774</v>
      </c>
      <c r="J37" s="74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4"/>
      <c r="AH37" s="74"/>
      <c r="AI37" s="74"/>
    </row>
    <row r="38" spans="1:35" ht="19.7" customHeight="1" x14ac:dyDescent="0.25">
      <c r="A38" s="2" t="s">
        <v>27</v>
      </c>
      <c r="B38" s="3" t="s">
        <v>60</v>
      </c>
      <c r="C38" s="69">
        <v>7851.6</v>
      </c>
      <c r="D38" s="69">
        <v>2896.2000000000003</v>
      </c>
      <c r="E38" s="69">
        <f t="shared" si="0"/>
        <v>36.886749197615778</v>
      </c>
      <c r="F38" s="69">
        <v>3071.7</v>
      </c>
      <c r="G38" s="69">
        <f t="shared" si="1"/>
        <v>94.286551421037217</v>
      </c>
      <c r="J38" s="74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4"/>
      <c r="AH38" s="74"/>
      <c r="AI38" s="74"/>
    </row>
    <row r="39" spans="1:35" ht="15.75" x14ac:dyDescent="0.25">
      <c r="A39" s="5" t="s">
        <v>30</v>
      </c>
      <c r="B39" s="6" t="s">
        <v>61</v>
      </c>
      <c r="C39" s="67">
        <f>C40+C46+C47+C48+C49</f>
        <v>21019623.299999997</v>
      </c>
      <c r="D39" s="67">
        <f>D40+D46+D47+D48+D49</f>
        <v>3773426.4</v>
      </c>
      <c r="E39" s="68">
        <f t="shared" si="0"/>
        <v>17.95192209748117</v>
      </c>
      <c r="F39" s="67">
        <f>F40+F46+F47+F48+F49</f>
        <v>3746433.6000000006</v>
      </c>
      <c r="G39" s="68">
        <f t="shared" si="1"/>
        <v>100.72049321786992</v>
      </c>
      <c r="J39" s="74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4"/>
      <c r="AH39" s="74"/>
      <c r="AI39" s="74"/>
    </row>
    <row r="40" spans="1:35" ht="31.5" x14ac:dyDescent="0.25">
      <c r="A40" s="2" t="s">
        <v>49</v>
      </c>
      <c r="B40" s="3" t="s">
        <v>62</v>
      </c>
      <c r="C40" s="69">
        <f>SUM(C41:C45)</f>
        <v>21016913.099999998</v>
      </c>
      <c r="D40" s="69">
        <f>SUM(D41:D45)</f>
        <v>3775013.9</v>
      </c>
      <c r="E40" s="69">
        <f t="shared" si="0"/>
        <v>17.961790497197232</v>
      </c>
      <c r="F40" s="69">
        <f>SUM(F41:F45)</f>
        <v>3689306.4000000004</v>
      </c>
      <c r="G40" s="69">
        <f t="shared" si="1"/>
        <v>102.32313315044799</v>
      </c>
      <c r="J40" s="74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4"/>
      <c r="AH40" s="74"/>
      <c r="AI40" s="74"/>
    </row>
    <row r="41" spans="1:35" ht="31.5" x14ac:dyDescent="0.25">
      <c r="A41" s="2" t="s">
        <v>40</v>
      </c>
      <c r="B41" s="3" t="s">
        <v>41</v>
      </c>
      <c r="C41" s="69">
        <v>9968828.1999999993</v>
      </c>
      <c r="D41" s="69">
        <v>2394958</v>
      </c>
      <c r="E41" s="69">
        <f t="shared" si="0"/>
        <v>24.024468593008759</v>
      </c>
      <c r="F41" s="69">
        <v>2278586.1</v>
      </c>
      <c r="G41" s="69">
        <f t="shared" si="1"/>
        <v>105.10719783641267</v>
      </c>
      <c r="J41" s="74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4"/>
      <c r="AH41" s="74"/>
      <c r="AI41" s="74"/>
    </row>
    <row r="42" spans="1:35" ht="36.75" customHeight="1" x14ac:dyDescent="0.25">
      <c r="A42" s="2" t="s">
        <v>42</v>
      </c>
      <c r="B42" s="3" t="s">
        <v>43</v>
      </c>
      <c r="C42" s="69">
        <v>5011560.0999999996</v>
      </c>
      <c r="D42" s="69">
        <v>623683.69999999995</v>
      </c>
      <c r="E42" s="69">
        <f t="shared" si="0"/>
        <v>12.444901139667067</v>
      </c>
      <c r="F42" s="69">
        <v>592261.30000000005</v>
      </c>
      <c r="G42" s="69">
        <f t="shared" si="1"/>
        <v>105.30549607073768</v>
      </c>
      <c r="J42" s="74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4"/>
      <c r="AH42" s="74"/>
      <c r="AI42" s="74"/>
    </row>
    <row r="43" spans="1:35" ht="31.5" x14ac:dyDescent="0.25">
      <c r="A43" s="2" t="s">
        <v>44</v>
      </c>
      <c r="B43" s="3" t="s">
        <v>45</v>
      </c>
      <c r="C43" s="69">
        <v>4101975.8</v>
      </c>
      <c r="D43" s="69">
        <v>729198.8</v>
      </c>
      <c r="E43" s="69">
        <f t="shared" si="0"/>
        <v>17.776769916585078</v>
      </c>
      <c r="F43" s="69">
        <v>801790.5</v>
      </c>
      <c r="G43" s="69">
        <f t="shared" si="1"/>
        <v>90.946300810498499</v>
      </c>
      <c r="J43" s="74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4"/>
      <c r="AH43" s="74"/>
      <c r="AI43" s="74"/>
    </row>
    <row r="44" spans="1:35" ht="28.9" customHeight="1" x14ac:dyDescent="0.25">
      <c r="A44" s="2" t="s">
        <v>46</v>
      </c>
      <c r="B44" s="3" t="s">
        <v>29</v>
      </c>
      <c r="C44" s="69">
        <v>1934472.9</v>
      </c>
      <c r="D44" s="69">
        <v>27097.3</v>
      </c>
      <c r="E44" s="69">
        <f t="shared" si="0"/>
        <v>1.4007588320311957</v>
      </c>
      <c r="F44" s="69">
        <v>16625.5</v>
      </c>
      <c r="G44" s="69" t="s">
        <v>94</v>
      </c>
      <c r="J44" s="74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4"/>
      <c r="AH44" s="74"/>
      <c r="AI44" s="74"/>
    </row>
    <row r="45" spans="1:35" ht="31.5" x14ac:dyDescent="0.25">
      <c r="A45" s="2" t="s">
        <v>47</v>
      </c>
      <c r="B45" s="3" t="s">
        <v>48</v>
      </c>
      <c r="C45" s="69">
        <v>76.099999999999994</v>
      </c>
      <c r="D45" s="69">
        <v>76.099999999999994</v>
      </c>
      <c r="E45" s="69">
        <f t="shared" si="0"/>
        <v>100</v>
      </c>
      <c r="F45" s="69">
        <v>43</v>
      </c>
      <c r="G45" s="69" t="s">
        <v>97</v>
      </c>
      <c r="J45" s="74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4"/>
      <c r="AH45" s="74"/>
      <c r="AI45" s="74"/>
    </row>
    <row r="46" spans="1:35" ht="31.5" x14ac:dyDescent="0.25">
      <c r="A46" s="17" t="s">
        <v>87</v>
      </c>
      <c r="B46" s="17" t="s">
        <v>86</v>
      </c>
      <c r="C46" s="71">
        <v>84.3</v>
      </c>
      <c r="D46" s="71">
        <v>62.3</v>
      </c>
      <c r="E46" s="69">
        <f t="shared" si="0"/>
        <v>73.902728351126925</v>
      </c>
      <c r="F46" s="71">
        <v>90000</v>
      </c>
      <c r="G46" s="69">
        <f t="shared" si="1"/>
        <v>6.9222222222222227E-2</v>
      </c>
      <c r="J46" s="74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4"/>
      <c r="AH46" s="74"/>
      <c r="AI46" s="74"/>
    </row>
    <row r="47" spans="1:35" ht="15.75" x14ac:dyDescent="0.25">
      <c r="A47" s="17" t="s">
        <v>88</v>
      </c>
      <c r="B47" s="17" t="s">
        <v>89</v>
      </c>
      <c r="C47" s="71">
        <v>13247.8</v>
      </c>
      <c r="D47" s="71">
        <v>5819.5</v>
      </c>
      <c r="E47" s="69">
        <f t="shared" si="0"/>
        <v>43.928048430682828</v>
      </c>
      <c r="F47" s="71">
        <v>1379.6</v>
      </c>
      <c r="G47" s="69" t="s">
        <v>95</v>
      </c>
      <c r="J47" s="74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4"/>
      <c r="AH47" s="74"/>
      <c r="AI47" s="74"/>
    </row>
    <row r="48" spans="1:35" ht="94.5" x14ac:dyDescent="0.25">
      <c r="A48" s="17" t="s">
        <v>83</v>
      </c>
      <c r="B48" s="17" t="s">
        <v>84</v>
      </c>
      <c r="C48" s="71">
        <v>12832.9</v>
      </c>
      <c r="D48" s="71">
        <v>15543.6</v>
      </c>
      <c r="E48" s="69">
        <f t="shared" si="0"/>
        <v>121.12305090821249</v>
      </c>
      <c r="F48" s="71">
        <v>11347.4</v>
      </c>
      <c r="G48" s="69" t="s">
        <v>96</v>
      </c>
      <c r="J48" s="74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4"/>
      <c r="AH48" s="74"/>
      <c r="AI48" s="74"/>
    </row>
    <row r="49" spans="1:7" ht="47.25" x14ac:dyDescent="0.25">
      <c r="A49" s="17" t="s">
        <v>85</v>
      </c>
      <c r="B49" s="17" t="s">
        <v>90</v>
      </c>
      <c r="C49" s="71">
        <v>-23454.799999999999</v>
      </c>
      <c r="D49" s="71">
        <v>-23012.9</v>
      </c>
      <c r="E49" s="69">
        <f t="shared" si="0"/>
        <v>98.115950679605035</v>
      </c>
      <c r="F49" s="71">
        <v>-45599.8</v>
      </c>
      <c r="G49" s="69">
        <f t="shared" si="1"/>
        <v>50.467107311874173</v>
      </c>
    </row>
    <row r="50" spans="1:7" ht="22.5" customHeight="1" x14ac:dyDescent="0.25">
      <c r="A50" s="25" t="s">
        <v>78</v>
      </c>
      <c r="B50" s="25"/>
      <c r="C50" s="67">
        <f>C39+C6</f>
        <v>100529828.49999999</v>
      </c>
      <c r="D50" s="67">
        <f>D39+D6</f>
        <v>21997547.599999998</v>
      </c>
      <c r="E50" s="68">
        <f t="shared" si="0"/>
        <v>21.881612580290039</v>
      </c>
      <c r="F50" s="73">
        <f>F6+F39</f>
        <v>21281615.700000003</v>
      </c>
      <c r="G50" s="68">
        <f t="shared" si="1"/>
        <v>103.3640862145631</v>
      </c>
    </row>
    <row r="52" spans="1:7" ht="30.75" customHeight="1" x14ac:dyDescent="0.25">
      <c r="A52" s="19"/>
      <c r="B52" s="19"/>
      <c r="C52" s="19"/>
      <c r="D52" s="19"/>
      <c r="E52" s="19"/>
      <c r="F52" s="19"/>
      <c r="G52" s="19"/>
    </row>
    <row r="55" spans="1:7" x14ac:dyDescent="0.25">
      <c r="B55" s="7"/>
    </row>
  </sheetData>
  <mergeCells count="10">
    <mergeCell ref="J3:O4"/>
    <mergeCell ref="J6:O10"/>
    <mergeCell ref="J12:Q16"/>
    <mergeCell ref="A1:G1"/>
    <mergeCell ref="A50:B50"/>
    <mergeCell ref="A52:G52"/>
    <mergeCell ref="B3:B4"/>
    <mergeCell ref="A3:A4"/>
    <mergeCell ref="C3:E3"/>
    <mergeCell ref="G3:G4"/>
  </mergeCells>
  <pageMargins left="0.31496062992125984" right="0.19685039370078741" top="0.74803149606299213" bottom="0.74803149606299213" header="0" footer="0"/>
  <pageSetup paperSize="9" scale="57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showZeros="0" view="pageBreakPreview" zoomScale="70" zoomScaleNormal="44" zoomScaleSheetLayoutView="70" workbookViewId="0">
      <pane xSplit="2" ySplit="6" topLeftCell="C52" activePane="bottomRight" state="frozen"/>
      <selection pane="topRight" activeCell="B1" sqref="B1"/>
      <selection pane="bottomLeft" activeCell="A6" sqref="A6"/>
      <selection pane="bottomRight" activeCell="O67" sqref="O67"/>
    </sheetView>
  </sheetViews>
  <sheetFormatPr defaultRowHeight="11.25" x14ac:dyDescent="0.2"/>
  <cols>
    <col min="1" max="1" width="20.5" style="27" bestFit="1" customWidth="1"/>
    <col min="2" max="2" width="83.6640625" style="61" customWidth="1"/>
    <col min="3" max="3" width="21.83203125" style="61" customWidth="1"/>
    <col min="4" max="4" width="19.33203125" style="61" customWidth="1"/>
    <col min="5" max="5" width="15.6640625" style="62" bestFit="1" customWidth="1"/>
    <col min="6" max="6" width="19.6640625" style="27" customWidth="1"/>
    <col min="7" max="7" width="25" style="27" customWidth="1"/>
    <col min="8" max="8" width="17.1640625" style="27" customWidth="1"/>
    <col min="9" max="9" width="20" style="27" customWidth="1"/>
    <col min="10" max="10" width="14.33203125" style="27" customWidth="1"/>
    <col min="11" max="11" width="12.5" style="27" customWidth="1"/>
    <col min="12" max="14" width="9.33203125" style="27"/>
    <col min="15" max="15" width="13.33203125" style="27" customWidth="1"/>
    <col min="16" max="16384" width="9.33203125" style="27"/>
  </cols>
  <sheetData>
    <row r="1" spans="1:15" ht="20.25" x14ac:dyDescent="0.2">
      <c r="A1" s="26" t="s">
        <v>98</v>
      </c>
      <c r="B1" s="26"/>
      <c r="C1" s="26"/>
      <c r="D1" s="26"/>
      <c r="E1" s="26"/>
      <c r="F1" s="26"/>
      <c r="G1" s="26"/>
      <c r="K1" s="28"/>
    </row>
    <row r="2" spans="1:15" ht="20.25" x14ac:dyDescent="0.2">
      <c r="A2" s="26" t="s">
        <v>99</v>
      </c>
      <c r="B2" s="26"/>
      <c r="C2" s="26"/>
      <c r="D2" s="26"/>
      <c r="E2" s="26"/>
      <c r="F2" s="26"/>
      <c r="G2" s="26"/>
      <c r="K2" s="28"/>
    </row>
    <row r="3" spans="1:15" ht="18.2" customHeight="1" x14ac:dyDescent="0.2">
      <c r="B3" s="29"/>
      <c r="C3" s="29"/>
      <c r="D3" s="29"/>
      <c r="E3" s="29"/>
      <c r="F3" s="29"/>
      <c r="G3" s="30" t="s">
        <v>71</v>
      </c>
      <c r="K3" s="28"/>
    </row>
    <row r="4" spans="1:15" ht="31.5" customHeight="1" x14ac:dyDescent="0.2">
      <c r="A4" s="31" t="s">
        <v>65</v>
      </c>
      <c r="B4" s="32" t="s">
        <v>100</v>
      </c>
      <c r="C4" s="33" t="s">
        <v>72</v>
      </c>
      <c r="D4" s="33"/>
      <c r="E4" s="33"/>
      <c r="F4" s="34" t="s">
        <v>73</v>
      </c>
      <c r="G4" s="33" t="s">
        <v>77</v>
      </c>
      <c r="I4" s="35"/>
      <c r="J4" s="35"/>
      <c r="K4" s="35"/>
      <c r="L4" s="35"/>
      <c r="M4" s="35"/>
      <c r="N4" s="35"/>
      <c r="O4" s="35"/>
    </row>
    <row r="5" spans="1:15" ht="66.75" customHeight="1" x14ac:dyDescent="0.2">
      <c r="A5" s="36"/>
      <c r="B5" s="36"/>
      <c r="C5" s="34" t="s">
        <v>267</v>
      </c>
      <c r="D5" s="34" t="s">
        <v>70</v>
      </c>
      <c r="E5" s="34" t="s">
        <v>75</v>
      </c>
      <c r="F5" s="34" t="s">
        <v>70</v>
      </c>
      <c r="G5" s="33"/>
      <c r="H5" s="37"/>
      <c r="I5" s="35"/>
      <c r="J5" s="35"/>
      <c r="K5" s="35"/>
      <c r="L5" s="35"/>
      <c r="M5" s="35"/>
      <c r="N5" s="35"/>
      <c r="O5" s="35"/>
    </row>
    <row r="6" spans="1:15" ht="11.25" customHeight="1" x14ac:dyDescent="0.2">
      <c r="A6" s="38">
        <v>1</v>
      </c>
      <c r="B6" s="39">
        <v>2</v>
      </c>
      <c r="C6" s="38">
        <v>3</v>
      </c>
      <c r="D6" s="38">
        <v>4</v>
      </c>
      <c r="E6" s="39">
        <v>5</v>
      </c>
      <c r="F6" s="39">
        <v>6</v>
      </c>
      <c r="G6" s="39">
        <v>7</v>
      </c>
      <c r="H6" s="37"/>
      <c r="I6" s="35"/>
      <c r="J6" s="35"/>
      <c r="K6" s="35"/>
      <c r="L6" s="35"/>
      <c r="M6" s="35"/>
      <c r="N6" s="35"/>
      <c r="O6" s="35"/>
    </row>
    <row r="7" spans="1:15" ht="18.75" x14ac:dyDescent="0.2">
      <c r="A7" s="40" t="s">
        <v>101</v>
      </c>
      <c r="B7" s="41" t="s">
        <v>102</v>
      </c>
      <c r="C7" s="63">
        <f>SUM(C8:C16)</f>
        <v>6890936.1999999993</v>
      </c>
      <c r="D7" s="63">
        <f>SUM(D8:D16)</f>
        <v>1332876.7</v>
      </c>
      <c r="E7" s="63">
        <f>D7/C7*100</f>
        <v>19.34246176883774</v>
      </c>
      <c r="F7" s="63">
        <f>SUM(F8:F16)</f>
        <v>1250510.3999999999</v>
      </c>
      <c r="G7" s="63">
        <f>D7/F7*100</f>
        <v>106.5866145535455</v>
      </c>
      <c r="H7" s="37"/>
      <c r="I7" s="42"/>
      <c r="J7" s="42"/>
      <c r="K7" s="42"/>
      <c r="L7" s="42"/>
      <c r="M7" s="42"/>
      <c r="N7" s="42"/>
      <c r="O7" s="42"/>
    </row>
    <row r="8" spans="1:15" ht="31.5" x14ac:dyDescent="0.2">
      <c r="A8" s="43" t="s">
        <v>103</v>
      </c>
      <c r="B8" s="44" t="s">
        <v>104</v>
      </c>
      <c r="C8" s="64">
        <v>176190.8</v>
      </c>
      <c r="D8" s="64">
        <v>33981.4</v>
      </c>
      <c r="E8" s="64">
        <f t="shared" ref="E8:E76" si="0">D8/C8*100</f>
        <v>19.28670509470415</v>
      </c>
      <c r="F8" s="64">
        <v>31543.5</v>
      </c>
      <c r="G8" s="64">
        <f t="shared" ref="G8:G71" si="1">D8/F8*100</f>
        <v>107.72869212357539</v>
      </c>
      <c r="H8" s="37"/>
      <c r="I8" s="42"/>
      <c r="J8" s="42"/>
      <c r="K8" s="42"/>
      <c r="L8" s="42"/>
      <c r="M8" s="42"/>
      <c r="N8" s="42"/>
      <c r="O8" s="42"/>
    </row>
    <row r="9" spans="1:15" ht="47.25" x14ac:dyDescent="0.2">
      <c r="A9" s="43" t="s">
        <v>105</v>
      </c>
      <c r="B9" s="44" t="s">
        <v>106</v>
      </c>
      <c r="C9" s="64">
        <v>366022.40000000002</v>
      </c>
      <c r="D9" s="64">
        <v>78008.600000000006</v>
      </c>
      <c r="E9" s="64">
        <f t="shared" si="0"/>
        <v>21.312520763756535</v>
      </c>
      <c r="F9" s="64">
        <v>72245.5</v>
      </c>
      <c r="G9" s="64">
        <f t="shared" si="1"/>
        <v>107.97710584050218</v>
      </c>
      <c r="H9" s="37"/>
      <c r="I9" s="42"/>
      <c r="J9" s="42"/>
      <c r="K9" s="42"/>
      <c r="L9" s="42"/>
      <c r="M9" s="42"/>
      <c r="N9" s="42"/>
      <c r="O9" s="42"/>
    </row>
    <row r="10" spans="1:15" ht="47.25" x14ac:dyDescent="0.2">
      <c r="A10" s="43" t="s">
        <v>107</v>
      </c>
      <c r="B10" s="44" t="s">
        <v>108</v>
      </c>
      <c r="C10" s="64">
        <v>1942887.9</v>
      </c>
      <c r="D10" s="64">
        <v>450754.1</v>
      </c>
      <c r="E10" s="64">
        <f t="shared" si="0"/>
        <v>23.200211396653405</v>
      </c>
      <c r="F10" s="64">
        <v>417744</v>
      </c>
      <c r="G10" s="64">
        <f t="shared" si="1"/>
        <v>107.90199260791297</v>
      </c>
      <c r="H10" s="37"/>
      <c r="I10" s="45"/>
      <c r="J10" s="45"/>
      <c r="K10" s="45"/>
      <c r="L10" s="45"/>
      <c r="M10" s="45"/>
      <c r="N10" s="45"/>
      <c r="O10" s="45"/>
    </row>
    <row r="11" spans="1:15" ht="15.75" x14ac:dyDescent="0.2">
      <c r="A11" s="43" t="s">
        <v>109</v>
      </c>
      <c r="B11" s="44" t="s">
        <v>110</v>
      </c>
      <c r="C11" s="64">
        <v>282939.8</v>
      </c>
      <c r="D11" s="64">
        <v>48264</v>
      </c>
      <c r="E11" s="64">
        <f t="shared" si="0"/>
        <v>17.058045563049102</v>
      </c>
      <c r="F11" s="64">
        <v>50832.4</v>
      </c>
      <c r="G11" s="64">
        <f t="shared" si="1"/>
        <v>94.947317065493664</v>
      </c>
      <c r="I11" s="45"/>
      <c r="J11" s="45"/>
      <c r="K11" s="45"/>
      <c r="L11" s="45"/>
      <c r="M11" s="45"/>
      <c r="N11" s="45"/>
      <c r="O11" s="45"/>
    </row>
    <row r="12" spans="1:15" ht="31.5" x14ac:dyDescent="0.2">
      <c r="A12" s="43" t="s">
        <v>111</v>
      </c>
      <c r="B12" s="44" t="s">
        <v>112</v>
      </c>
      <c r="C12" s="64">
        <v>600282.5</v>
      </c>
      <c r="D12" s="64">
        <v>128305.9</v>
      </c>
      <c r="E12" s="64">
        <f t="shared" si="0"/>
        <v>21.37425295589993</v>
      </c>
      <c r="F12" s="64">
        <v>132456.5</v>
      </c>
      <c r="G12" s="64">
        <f t="shared" si="1"/>
        <v>96.86644294541982</v>
      </c>
      <c r="I12" s="45"/>
      <c r="J12" s="45"/>
      <c r="K12" s="45"/>
      <c r="L12" s="45"/>
      <c r="M12" s="45"/>
      <c r="N12" s="45"/>
      <c r="O12" s="45"/>
    </row>
    <row r="13" spans="1:15" ht="15.75" x14ac:dyDescent="0.2">
      <c r="A13" s="43" t="s">
        <v>113</v>
      </c>
      <c r="B13" s="44" t="s">
        <v>114</v>
      </c>
      <c r="C13" s="64">
        <v>139240.4</v>
      </c>
      <c r="D13" s="64">
        <v>21744.1</v>
      </c>
      <c r="E13" s="64">
        <f t="shared" si="0"/>
        <v>15.616229197847749</v>
      </c>
      <c r="F13" s="64">
        <v>17290.099999999999</v>
      </c>
      <c r="G13" s="64">
        <f t="shared" si="1"/>
        <v>125.76040624403562</v>
      </c>
      <c r="I13" s="46"/>
      <c r="K13" s="28"/>
    </row>
    <row r="14" spans="1:15" ht="15.75" x14ac:dyDescent="0.2">
      <c r="A14" s="43" t="s">
        <v>115</v>
      </c>
      <c r="B14" s="44" t="s">
        <v>116</v>
      </c>
      <c r="C14" s="64">
        <v>118344.9</v>
      </c>
      <c r="D14" s="64"/>
      <c r="E14" s="64">
        <f t="shared" si="0"/>
        <v>0</v>
      </c>
      <c r="F14" s="64"/>
      <c r="G14" s="63"/>
      <c r="I14" s="46"/>
      <c r="K14" s="28"/>
    </row>
    <row r="15" spans="1:15" ht="31.5" x14ac:dyDescent="0.2">
      <c r="A15" s="43" t="s">
        <v>117</v>
      </c>
      <c r="B15" s="47" t="s">
        <v>118</v>
      </c>
      <c r="C15" s="64">
        <v>186</v>
      </c>
      <c r="D15" s="64"/>
      <c r="E15" s="64">
        <f t="shared" si="0"/>
        <v>0</v>
      </c>
      <c r="F15" s="64"/>
      <c r="G15" s="63"/>
      <c r="I15" s="46"/>
      <c r="K15" s="28"/>
    </row>
    <row r="16" spans="1:15" ht="15.75" x14ac:dyDescent="0.2">
      <c r="A16" s="43" t="s">
        <v>119</v>
      </c>
      <c r="B16" s="44" t="s">
        <v>120</v>
      </c>
      <c r="C16" s="64">
        <v>3264841.5</v>
      </c>
      <c r="D16" s="64">
        <v>571818.6</v>
      </c>
      <c r="E16" s="64">
        <f t="shared" si="0"/>
        <v>17.514436765153835</v>
      </c>
      <c r="F16" s="64">
        <v>528398.4</v>
      </c>
      <c r="G16" s="64">
        <f t="shared" si="1"/>
        <v>108.21732238401933</v>
      </c>
      <c r="I16" s="46"/>
      <c r="K16" s="28"/>
    </row>
    <row r="17" spans="1:11" ht="15.75" x14ac:dyDescent="0.2">
      <c r="A17" s="48" t="s">
        <v>121</v>
      </c>
      <c r="B17" s="41" t="s">
        <v>122</v>
      </c>
      <c r="C17" s="63">
        <f>SUM(C18:C19)</f>
        <v>41261</v>
      </c>
      <c r="D17" s="63">
        <f>SUM(D18:D19)</f>
        <v>6639.5</v>
      </c>
      <c r="E17" s="64">
        <f t="shared" si="0"/>
        <v>16.091466518019438</v>
      </c>
      <c r="F17" s="63">
        <f>SUM(F18:F19)</f>
        <v>6012.2000000000007</v>
      </c>
      <c r="G17" s="63">
        <f t="shared" si="1"/>
        <v>110.43378463790292</v>
      </c>
      <c r="I17" s="46"/>
      <c r="K17" s="28"/>
    </row>
    <row r="18" spans="1:11" ht="21" customHeight="1" x14ac:dyDescent="0.2">
      <c r="A18" s="43" t="s">
        <v>123</v>
      </c>
      <c r="B18" s="49" t="s">
        <v>124</v>
      </c>
      <c r="C18" s="64">
        <v>37350.6</v>
      </c>
      <c r="D18" s="64">
        <v>6443.8</v>
      </c>
      <c r="E18" s="64">
        <f t="shared" si="0"/>
        <v>17.252199429192572</v>
      </c>
      <c r="F18" s="64">
        <v>5953.1</v>
      </c>
      <c r="G18" s="64">
        <f t="shared" si="1"/>
        <v>108.24276427407568</v>
      </c>
      <c r="I18" s="46"/>
      <c r="K18" s="28"/>
    </row>
    <row r="19" spans="1:11" ht="15.75" x14ac:dyDescent="0.2">
      <c r="A19" s="43" t="s">
        <v>125</v>
      </c>
      <c r="B19" s="49" t="s">
        <v>126</v>
      </c>
      <c r="C19" s="64">
        <v>3910.4</v>
      </c>
      <c r="D19" s="64">
        <v>195.7</v>
      </c>
      <c r="E19" s="64">
        <f t="shared" si="0"/>
        <v>5.0046031096563004</v>
      </c>
      <c r="F19" s="64">
        <v>59.1</v>
      </c>
      <c r="G19" s="64" t="s">
        <v>127</v>
      </c>
      <c r="I19" s="46"/>
      <c r="K19" s="28"/>
    </row>
    <row r="20" spans="1:11" ht="31.5" x14ac:dyDescent="0.2">
      <c r="A20" s="48" t="s">
        <v>128</v>
      </c>
      <c r="B20" s="41" t="s">
        <v>129</v>
      </c>
      <c r="C20" s="63">
        <f>SUM(C21:C25)</f>
        <v>818829.1</v>
      </c>
      <c r="D20" s="63">
        <f>SUM(D21:D25)</f>
        <v>96125.799999999988</v>
      </c>
      <c r="E20" s="64">
        <f t="shared" si="0"/>
        <v>11.739421571607554</v>
      </c>
      <c r="F20" s="63">
        <f>SUM(F21:F25)</f>
        <v>97591.1</v>
      </c>
      <c r="G20" s="63">
        <f t="shared" si="1"/>
        <v>98.498531116054622</v>
      </c>
      <c r="I20" s="46"/>
      <c r="K20" s="28"/>
    </row>
    <row r="21" spans="1:11" ht="15.75" x14ac:dyDescent="0.2">
      <c r="A21" s="43" t="s">
        <v>130</v>
      </c>
      <c r="B21" s="44" t="s">
        <v>131</v>
      </c>
      <c r="C21" s="64">
        <v>191334.5</v>
      </c>
      <c r="D21" s="64">
        <v>20475.5</v>
      </c>
      <c r="E21" s="64">
        <f t="shared" si="0"/>
        <v>10.701415583702886</v>
      </c>
      <c r="F21" s="64">
        <v>26766.799999999999</v>
      </c>
      <c r="G21" s="64">
        <f t="shared" si="1"/>
        <v>76.495882959487133</v>
      </c>
      <c r="I21" s="46"/>
      <c r="K21" s="28"/>
    </row>
    <row r="22" spans="1:11" ht="36.75" customHeight="1" x14ac:dyDescent="0.2">
      <c r="A22" s="43" t="s">
        <v>132</v>
      </c>
      <c r="B22" s="44" t="s">
        <v>133</v>
      </c>
      <c r="C22" s="64">
        <v>512147.6</v>
      </c>
      <c r="D22" s="64">
        <v>54519.7</v>
      </c>
      <c r="E22" s="64">
        <f t="shared" si="0"/>
        <v>10.645310062958412</v>
      </c>
      <c r="F22" s="64">
        <v>49905.1</v>
      </c>
      <c r="G22" s="64">
        <f t="shared" si="1"/>
        <v>109.24675033213038</v>
      </c>
      <c r="I22" s="46"/>
      <c r="K22" s="28"/>
    </row>
    <row r="23" spans="1:11" ht="15.75" x14ac:dyDescent="0.2">
      <c r="A23" s="43" t="s">
        <v>134</v>
      </c>
      <c r="B23" s="44" t="s">
        <v>135</v>
      </c>
      <c r="C23" s="64">
        <v>104268.4</v>
      </c>
      <c r="D23" s="64">
        <v>20412.2</v>
      </c>
      <c r="E23" s="64">
        <f t="shared" si="0"/>
        <v>19.576592716489369</v>
      </c>
      <c r="F23" s="64">
        <v>20363.8</v>
      </c>
      <c r="G23" s="64">
        <f t="shared" si="1"/>
        <v>100.23767666152683</v>
      </c>
      <c r="I23" s="46"/>
      <c r="K23" s="28"/>
    </row>
    <row r="24" spans="1:11" ht="15.75" x14ac:dyDescent="0.2">
      <c r="A24" s="43" t="s">
        <v>136</v>
      </c>
      <c r="B24" s="44" t="s">
        <v>137</v>
      </c>
      <c r="C24" s="64">
        <v>8882.6</v>
      </c>
      <c r="D24" s="64">
        <v>0</v>
      </c>
      <c r="E24" s="64">
        <f t="shared" si="0"/>
        <v>0</v>
      </c>
      <c r="F24" s="64">
        <v>10.1</v>
      </c>
      <c r="G24" s="64">
        <f t="shared" si="1"/>
        <v>0</v>
      </c>
      <c r="K24" s="28"/>
    </row>
    <row r="25" spans="1:11" ht="31.5" x14ac:dyDescent="0.2">
      <c r="A25" s="43" t="s">
        <v>138</v>
      </c>
      <c r="B25" s="44" t="s">
        <v>139</v>
      </c>
      <c r="C25" s="64">
        <v>2196</v>
      </c>
      <c r="D25" s="64">
        <v>718.4</v>
      </c>
      <c r="E25" s="64"/>
      <c r="F25" s="64">
        <v>545.29999999999995</v>
      </c>
      <c r="G25" s="64" t="s">
        <v>91</v>
      </c>
      <c r="K25" s="28"/>
    </row>
    <row r="26" spans="1:11" ht="15.75" x14ac:dyDescent="0.2">
      <c r="A26" s="48" t="s">
        <v>140</v>
      </c>
      <c r="B26" s="41" t="s">
        <v>141</v>
      </c>
      <c r="C26" s="63">
        <f>SUM(C27:C36)</f>
        <v>15250992.699999999</v>
      </c>
      <c r="D26" s="63">
        <f>SUM(D27:D36)</f>
        <v>2127731</v>
      </c>
      <c r="E26" s="64">
        <f t="shared" si="0"/>
        <v>13.951426256993752</v>
      </c>
      <c r="F26" s="63">
        <f>SUM(F27:F36)</f>
        <v>2097805.7999999998</v>
      </c>
      <c r="G26" s="63">
        <f t="shared" si="1"/>
        <v>101.42650001253692</v>
      </c>
      <c r="K26" s="28"/>
    </row>
    <row r="27" spans="1:11" ht="15.75" x14ac:dyDescent="0.2">
      <c r="A27" s="43" t="s">
        <v>142</v>
      </c>
      <c r="B27" s="44" t="s">
        <v>143</v>
      </c>
      <c r="C27" s="64">
        <v>348124.5</v>
      </c>
      <c r="D27" s="64">
        <v>54787.199999999997</v>
      </c>
      <c r="E27" s="64">
        <f t="shared" si="0"/>
        <v>15.737817935824683</v>
      </c>
      <c r="F27" s="64">
        <v>54621.7</v>
      </c>
      <c r="G27" s="64">
        <f t="shared" si="1"/>
        <v>100.30299313276592</v>
      </c>
      <c r="K27" s="28"/>
    </row>
    <row r="28" spans="1:11" ht="15.75" x14ac:dyDescent="0.2">
      <c r="A28" s="43" t="s">
        <v>144</v>
      </c>
      <c r="B28" s="44" t="s">
        <v>145</v>
      </c>
      <c r="C28" s="64">
        <v>12690.6</v>
      </c>
      <c r="D28" s="64">
        <v>2004.9</v>
      </c>
      <c r="E28" s="64">
        <f t="shared" si="0"/>
        <v>15.798307408633161</v>
      </c>
      <c r="F28" s="64">
        <v>336.8</v>
      </c>
      <c r="G28" s="64" t="s">
        <v>146</v>
      </c>
      <c r="H28" s="50"/>
      <c r="K28" s="28"/>
    </row>
    <row r="29" spans="1:11" ht="15.75" x14ac:dyDescent="0.2">
      <c r="A29" s="43" t="s">
        <v>147</v>
      </c>
      <c r="B29" s="44" t="s">
        <v>148</v>
      </c>
      <c r="C29" s="64">
        <v>2483844.5</v>
      </c>
      <c r="D29" s="64">
        <v>645210.69999999995</v>
      </c>
      <c r="E29" s="64">
        <f t="shared" si="0"/>
        <v>25.976291994124427</v>
      </c>
      <c r="F29" s="64">
        <v>638980</v>
      </c>
      <c r="G29" s="64">
        <f t="shared" si="1"/>
        <v>100.97510094212652</v>
      </c>
      <c r="K29" s="28"/>
    </row>
    <row r="30" spans="1:11" ht="15.75" x14ac:dyDescent="0.2">
      <c r="A30" s="43" t="s">
        <v>149</v>
      </c>
      <c r="B30" s="44" t="s">
        <v>150</v>
      </c>
      <c r="C30" s="64">
        <v>167337.79999999999</v>
      </c>
      <c r="D30" s="64">
        <v>516.4</v>
      </c>
      <c r="E30" s="64">
        <f t="shared" si="0"/>
        <v>0.3085973402303604</v>
      </c>
      <c r="F30" s="64">
        <v>8078</v>
      </c>
      <c r="G30" s="64">
        <f t="shared" si="1"/>
        <v>6.3926714533300313</v>
      </c>
      <c r="K30" s="28"/>
    </row>
    <row r="31" spans="1:11" ht="15.75" x14ac:dyDescent="0.2">
      <c r="A31" s="43" t="s">
        <v>151</v>
      </c>
      <c r="B31" s="44" t="s">
        <v>152</v>
      </c>
      <c r="C31" s="64">
        <v>173751.8</v>
      </c>
      <c r="D31" s="64">
        <v>20387.5</v>
      </c>
      <c r="E31" s="64">
        <f t="shared" si="0"/>
        <v>11.73369139197407</v>
      </c>
      <c r="F31" s="64">
        <v>21660.7</v>
      </c>
      <c r="G31" s="64">
        <f t="shared" si="1"/>
        <v>94.122073617196122</v>
      </c>
      <c r="K31" s="28"/>
    </row>
    <row r="32" spans="1:11" ht="15.75" x14ac:dyDescent="0.2">
      <c r="A32" s="43" t="s">
        <v>153</v>
      </c>
      <c r="B32" s="44" t="s">
        <v>154</v>
      </c>
      <c r="C32" s="64">
        <v>556413.9</v>
      </c>
      <c r="D32" s="64">
        <v>178971.4</v>
      </c>
      <c r="E32" s="64">
        <f t="shared" si="0"/>
        <v>32.165156190382731</v>
      </c>
      <c r="F32" s="64">
        <v>186619.8</v>
      </c>
      <c r="G32" s="64">
        <f t="shared" si="1"/>
        <v>95.901613869482233</v>
      </c>
      <c r="K32" s="28"/>
    </row>
    <row r="33" spans="1:11" ht="15.75" x14ac:dyDescent="0.2">
      <c r="A33" s="43" t="s">
        <v>155</v>
      </c>
      <c r="B33" s="44" t="s">
        <v>156</v>
      </c>
      <c r="C33" s="64">
        <v>10591789.9</v>
      </c>
      <c r="D33" s="64">
        <v>1190286.2</v>
      </c>
      <c r="E33" s="64">
        <f t="shared" si="0"/>
        <v>11.237819209385941</v>
      </c>
      <c r="F33" s="64">
        <v>1153279.3999999999</v>
      </c>
      <c r="G33" s="64">
        <f t="shared" si="1"/>
        <v>103.20883213556056</v>
      </c>
      <c r="H33" s="51"/>
      <c r="I33" s="51"/>
      <c r="J33" s="51"/>
      <c r="K33" s="52"/>
    </row>
    <row r="34" spans="1:11" ht="15.75" x14ac:dyDescent="0.2">
      <c r="A34" s="43" t="s">
        <v>157</v>
      </c>
      <c r="B34" s="44" t="s">
        <v>158</v>
      </c>
      <c r="C34" s="64"/>
      <c r="D34" s="64"/>
      <c r="E34" s="64"/>
      <c r="F34" s="64">
        <v>14.7</v>
      </c>
      <c r="G34" s="64">
        <f t="shared" si="1"/>
        <v>0</v>
      </c>
      <c r="H34" s="51"/>
      <c r="I34" s="51"/>
      <c r="J34" s="51"/>
      <c r="K34" s="52"/>
    </row>
    <row r="35" spans="1:11" ht="31.5" x14ac:dyDescent="0.2">
      <c r="A35" s="43" t="s">
        <v>159</v>
      </c>
      <c r="B35" s="44" t="s">
        <v>160</v>
      </c>
      <c r="C35" s="64">
        <v>12000</v>
      </c>
      <c r="D35" s="64"/>
      <c r="E35" s="64"/>
      <c r="F35" s="64">
        <v>3000</v>
      </c>
      <c r="G35" s="64">
        <f t="shared" si="1"/>
        <v>0</v>
      </c>
      <c r="H35" s="51"/>
      <c r="I35" s="51"/>
      <c r="J35" s="51"/>
      <c r="K35" s="52"/>
    </row>
    <row r="36" spans="1:11" ht="18.75" customHeight="1" x14ac:dyDescent="0.2">
      <c r="A36" s="43" t="s">
        <v>161</v>
      </c>
      <c r="B36" s="44" t="s">
        <v>162</v>
      </c>
      <c r="C36" s="64">
        <v>905039.7</v>
      </c>
      <c r="D36" s="64">
        <v>35566.699999999997</v>
      </c>
      <c r="E36" s="64">
        <f t="shared" si="0"/>
        <v>3.9298497071454435</v>
      </c>
      <c r="F36" s="64">
        <v>31214.7</v>
      </c>
      <c r="G36" s="64">
        <f t="shared" si="1"/>
        <v>113.94214905156863</v>
      </c>
      <c r="H36" s="50"/>
      <c r="I36" s="51"/>
      <c r="J36" s="51"/>
      <c r="K36" s="52"/>
    </row>
    <row r="37" spans="1:11" ht="15.75" x14ac:dyDescent="0.2">
      <c r="A37" s="48" t="s">
        <v>163</v>
      </c>
      <c r="B37" s="41" t="s">
        <v>164</v>
      </c>
      <c r="C37" s="63">
        <f>SUM(C38:C41)</f>
        <v>3287438.4</v>
      </c>
      <c r="D37" s="63">
        <f>SUM(D38:D41)</f>
        <v>461416.1</v>
      </c>
      <c r="E37" s="64">
        <f t="shared" si="0"/>
        <v>14.035733718995314</v>
      </c>
      <c r="F37" s="63">
        <f>SUM(F38:F41)</f>
        <v>1135693.4999999998</v>
      </c>
      <c r="G37" s="63">
        <f t="shared" si="1"/>
        <v>40.628576284006215</v>
      </c>
      <c r="H37" s="51"/>
      <c r="I37" s="51"/>
      <c r="J37" s="51"/>
      <c r="K37" s="52"/>
    </row>
    <row r="38" spans="1:11" ht="15.75" x14ac:dyDescent="0.2">
      <c r="A38" s="43" t="s">
        <v>165</v>
      </c>
      <c r="B38" s="44" t="s">
        <v>166</v>
      </c>
      <c r="C38" s="64">
        <v>561598.9</v>
      </c>
      <c r="D38" s="64">
        <v>68758.600000000006</v>
      </c>
      <c r="E38" s="64">
        <f t="shared" si="0"/>
        <v>12.243364436789319</v>
      </c>
      <c r="F38" s="64">
        <v>627670.19999999995</v>
      </c>
      <c r="G38" s="64">
        <f t="shared" si="1"/>
        <v>10.954574552049788</v>
      </c>
      <c r="H38" s="53"/>
      <c r="I38" s="51"/>
      <c r="J38" s="51"/>
      <c r="K38" s="52"/>
    </row>
    <row r="39" spans="1:11" ht="15.75" x14ac:dyDescent="0.2">
      <c r="A39" s="43" t="s">
        <v>167</v>
      </c>
      <c r="B39" s="44" t="s">
        <v>168</v>
      </c>
      <c r="C39" s="64">
        <v>401258</v>
      </c>
      <c r="D39" s="64">
        <v>58833.2</v>
      </c>
      <c r="E39" s="64">
        <f t="shared" si="0"/>
        <v>14.662187420562331</v>
      </c>
      <c r="F39" s="64">
        <v>48917.2</v>
      </c>
      <c r="G39" s="64">
        <f t="shared" si="1"/>
        <v>120.27098852755269</v>
      </c>
      <c r="H39" s="50"/>
      <c r="I39" s="51"/>
      <c r="J39" s="51"/>
      <c r="K39" s="52"/>
    </row>
    <row r="40" spans="1:11" ht="15.75" x14ac:dyDescent="0.2">
      <c r="A40" s="43" t="s">
        <v>169</v>
      </c>
      <c r="B40" s="44" t="s">
        <v>170</v>
      </c>
      <c r="C40" s="64">
        <v>1900269.2</v>
      </c>
      <c r="D40" s="64">
        <v>248485.7</v>
      </c>
      <c r="E40" s="64">
        <f t="shared" si="0"/>
        <v>13.07634202564563</v>
      </c>
      <c r="F40" s="64">
        <v>221323.2</v>
      </c>
      <c r="G40" s="64">
        <f t="shared" si="1"/>
        <v>112.27277574153997</v>
      </c>
      <c r="H40" s="51"/>
      <c r="I40" s="51"/>
      <c r="J40" s="51"/>
      <c r="K40" s="52"/>
    </row>
    <row r="41" spans="1:11" ht="15.75" x14ac:dyDescent="0.2">
      <c r="A41" s="43" t="s">
        <v>171</v>
      </c>
      <c r="B41" s="44" t="s">
        <v>172</v>
      </c>
      <c r="C41" s="64">
        <v>424312.3</v>
      </c>
      <c r="D41" s="64">
        <v>85338.6</v>
      </c>
      <c r="E41" s="64">
        <f t="shared" si="0"/>
        <v>20.112214517467443</v>
      </c>
      <c r="F41" s="64">
        <v>237782.9</v>
      </c>
      <c r="G41" s="64">
        <f t="shared" si="1"/>
        <v>35.889292291413724</v>
      </c>
      <c r="H41" s="51"/>
      <c r="I41" s="51"/>
      <c r="J41" s="51"/>
      <c r="K41" s="52"/>
    </row>
    <row r="42" spans="1:11" ht="15.75" x14ac:dyDescent="0.2">
      <c r="A42" s="48" t="s">
        <v>173</v>
      </c>
      <c r="B42" s="41" t="s">
        <v>174</v>
      </c>
      <c r="C42" s="63">
        <f>SUM(C43:C46)</f>
        <v>148874.4</v>
      </c>
      <c r="D42" s="63">
        <f>SUM(D43:D46)</f>
        <v>10161.9</v>
      </c>
      <c r="E42" s="64">
        <f t="shared" si="0"/>
        <v>6.8258209604874986</v>
      </c>
      <c r="F42" s="63">
        <f>SUM(F43:F46)</f>
        <v>9315.5</v>
      </c>
      <c r="G42" s="63">
        <f t="shared" si="1"/>
        <v>109.08593204873598</v>
      </c>
      <c r="H42" s="51"/>
      <c r="I42" s="51"/>
      <c r="J42" s="51"/>
      <c r="K42" s="52"/>
    </row>
    <row r="43" spans="1:11" ht="15.75" x14ac:dyDescent="0.2">
      <c r="A43" s="43" t="s">
        <v>175</v>
      </c>
      <c r="B43" s="44" t="s">
        <v>176</v>
      </c>
      <c r="C43" s="64">
        <v>206</v>
      </c>
      <c r="D43" s="64"/>
      <c r="E43" s="64"/>
      <c r="F43" s="63"/>
      <c r="G43" s="64"/>
      <c r="H43" s="51"/>
      <c r="I43" s="51"/>
      <c r="J43" s="51"/>
      <c r="K43" s="52"/>
    </row>
    <row r="44" spans="1:11" ht="31.5" x14ac:dyDescent="0.2">
      <c r="A44" s="43" t="s">
        <v>177</v>
      </c>
      <c r="B44" s="44" t="s">
        <v>178</v>
      </c>
      <c r="C44" s="64">
        <v>13716</v>
      </c>
      <c r="D44" s="64">
        <v>1763.9</v>
      </c>
      <c r="E44" s="64">
        <f t="shared" si="0"/>
        <v>12.860163312919218</v>
      </c>
      <c r="F44" s="64">
        <v>1618.2</v>
      </c>
      <c r="G44" s="64">
        <f t="shared" si="1"/>
        <v>109.00383141762453</v>
      </c>
      <c r="H44" s="51"/>
      <c r="I44" s="51"/>
      <c r="J44" s="51"/>
      <c r="K44" s="52"/>
    </row>
    <row r="45" spans="1:11" ht="31.5" x14ac:dyDescent="0.2">
      <c r="A45" s="43" t="s">
        <v>179</v>
      </c>
      <c r="B45" s="44" t="s">
        <v>180</v>
      </c>
      <c r="C45" s="64">
        <v>150</v>
      </c>
      <c r="D45" s="64"/>
      <c r="E45" s="64"/>
      <c r="F45" s="64">
        <v>7697.3</v>
      </c>
      <c r="G45" s="64">
        <f t="shared" si="1"/>
        <v>0</v>
      </c>
      <c r="H45" s="51"/>
      <c r="I45" s="51"/>
      <c r="J45" s="51"/>
      <c r="K45" s="52"/>
    </row>
    <row r="46" spans="1:11" ht="18" customHeight="1" x14ac:dyDescent="0.2">
      <c r="A46" s="43" t="s">
        <v>181</v>
      </c>
      <c r="B46" s="44" t="s">
        <v>182</v>
      </c>
      <c r="C46" s="64">
        <v>134802.4</v>
      </c>
      <c r="D46" s="64">
        <v>8398</v>
      </c>
      <c r="E46" s="64">
        <f t="shared" si="0"/>
        <v>6.2298594090312935</v>
      </c>
      <c r="F46" s="65"/>
      <c r="G46" s="63"/>
      <c r="H46" s="51"/>
      <c r="I46" s="51"/>
      <c r="J46" s="51"/>
      <c r="K46" s="52"/>
    </row>
    <row r="47" spans="1:11" ht="15.75" x14ac:dyDescent="0.2">
      <c r="A47" s="48" t="s">
        <v>183</v>
      </c>
      <c r="B47" s="41" t="s">
        <v>184</v>
      </c>
      <c r="C47" s="63">
        <f>SUM(C48:C54)</f>
        <v>30106860.400000002</v>
      </c>
      <c r="D47" s="63">
        <f>SUM(D48:D54)</f>
        <v>5838076.9000000004</v>
      </c>
      <c r="E47" s="64">
        <f t="shared" si="0"/>
        <v>19.391184674971953</v>
      </c>
      <c r="F47" s="63">
        <f>SUM(F48:F54)</f>
        <v>5597355.9000000004</v>
      </c>
      <c r="G47" s="63">
        <f t="shared" si="1"/>
        <v>104.30061986946373</v>
      </c>
      <c r="H47" s="51"/>
      <c r="I47" s="51"/>
      <c r="J47" s="51"/>
      <c r="K47" s="52"/>
    </row>
    <row r="48" spans="1:11" ht="15.75" x14ac:dyDescent="0.2">
      <c r="A48" s="43" t="s">
        <v>185</v>
      </c>
      <c r="B48" s="44" t="s">
        <v>186</v>
      </c>
      <c r="C48" s="64">
        <v>7540870.2999999998</v>
      </c>
      <c r="D48" s="64">
        <v>1420984.3</v>
      </c>
      <c r="E48" s="64">
        <f t="shared" si="0"/>
        <v>18.843770592367832</v>
      </c>
      <c r="F48" s="64">
        <v>1358653.3</v>
      </c>
      <c r="G48" s="64">
        <f t="shared" si="1"/>
        <v>104.58770460425777</v>
      </c>
      <c r="H48" s="51"/>
      <c r="I48" s="51"/>
      <c r="J48" s="51"/>
      <c r="K48" s="52"/>
    </row>
    <row r="49" spans="1:15" ht="15.75" x14ac:dyDescent="0.2">
      <c r="A49" s="43" t="s">
        <v>187</v>
      </c>
      <c r="B49" s="44" t="s">
        <v>188</v>
      </c>
      <c r="C49" s="64">
        <v>15940535.199999999</v>
      </c>
      <c r="D49" s="64">
        <v>3074340.4</v>
      </c>
      <c r="E49" s="64">
        <f t="shared" si="0"/>
        <v>19.286306020641014</v>
      </c>
      <c r="F49" s="64">
        <v>2865123.9</v>
      </c>
      <c r="G49" s="64">
        <f t="shared" si="1"/>
        <v>107.30217984639339</v>
      </c>
      <c r="H49" s="51"/>
      <c r="I49" s="51"/>
      <c r="J49" s="51"/>
      <c r="K49" s="52"/>
    </row>
    <row r="50" spans="1:15" ht="15.75" x14ac:dyDescent="0.2">
      <c r="A50" s="43" t="s">
        <v>189</v>
      </c>
      <c r="B50" s="44" t="s">
        <v>190</v>
      </c>
      <c r="C50" s="64">
        <v>2137707.2999999998</v>
      </c>
      <c r="D50" s="64">
        <v>435646.4</v>
      </c>
      <c r="E50" s="64"/>
      <c r="F50" s="64">
        <v>508526.8</v>
      </c>
      <c r="G50" s="64">
        <f t="shared" si="1"/>
        <v>85.668326625066769</v>
      </c>
      <c r="H50" s="51"/>
      <c r="I50" s="51"/>
      <c r="J50" s="51"/>
      <c r="K50" s="52"/>
    </row>
    <row r="51" spans="1:15" ht="15.75" x14ac:dyDescent="0.2">
      <c r="A51" s="43" t="s">
        <v>191</v>
      </c>
      <c r="B51" s="44" t="s">
        <v>192</v>
      </c>
      <c r="C51" s="64">
        <v>2510494.1</v>
      </c>
      <c r="D51" s="64">
        <v>566497.4</v>
      </c>
      <c r="E51" s="64">
        <f t="shared" si="0"/>
        <v>22.565175516644313</v>
      </c>
      <c r="F51" s="64">
        <v>561046.19999999995</v>
      </c>
      <c r="G51" s="64">
        <f t="shared" si="1"/>
        <v>100.9716133894143</v>
      </c>
      <c r="H51" s="51"/>
      <c r="I51" s="54"/>
      <c r="J51" s="54"/>
      <c r="K51" s="54"/>
      <c r="L51" s="54"/>
      <c r="M51" s="54"/>
      <c r="N51" s="54"/>
      <c r="O51" s="54"/>
    </row>
    <row r="52" spans="1:15" ht="31.5" x14ac:dyDescent="0.2">
      <c r="A52" s="43" t="s">
        <v>193</v>
      </c>
      <c r="B52" s="44" t="s">
        <v>194</v>
      </c>
      <c r="C52" s="64">
        <v>127996.7</v>
      </c>
      <c r="D52" s="64">
        <v>26369.1</v>
      </c>
      <c r="E52" s="64">
        <f t="shared" si="0"/>
        <v>20.601390504598946</v>
      </c>
      <c r="F52" s="64">
        <v>27859.7</v>
      </c>
      <c r="G52" s="64">
        <f t="shared" si="1"/>
        <v>94.649619342634693</v>
      </c>
      <c r="H52" s="51"/>
      <c r="I52" s="54"/>
      <c r="J52" s="54"/>
      <c r="K52" s="54"/>
      <c r="L52" s="54"/>
      <c r="M52" s="54"/>
      <c r="N52" s="54"/>
      <c r="O52" s="54"/>
    </row>
    <row r="53" spans="1:15" ht="15.75" x14ac:dyDescent="0.2">
      <c r="A53" s="43" t="s">
        <v>195</v>
      </c>
      <c r="B53" s="44" t="s">
        <v>196</v>
      </c>
      <c r="C53" s="64">
        <v>881107.3</v>
      </c>
      <c r="D53" s="64">
        <v>103668.1</v>
      </c>
      <c r="E53" s="64">
        <f t="shared" si="0"/>
        <v>11.765661231044165</v>
      </c>
      <c r="F53" s="64">
        <v>73545.399999999994</v>
      </c>
      <c r="G53" s="64" t="s">
        <v>96</v>
      </c>
      <c r="H53" s="51"/>
      <c r="I53" s="54"/>
      <c r="J53" s="54"/>
      <c r="K53" s="54"/>
      <c r="L53" s="54"/>
      <c r="M53" s="54"/>
      <c r="N53" s="54"/>
      <c r="O53" s="54"/>
    </row>
    <row r="54" spans="1:15" ht="15.75" x14ac:dyDescent="0.2">
      <c r="A54" s="43" t="s">
        <v>197</v>
      </c>
      <c r="B54" s="44" t="s">
        <v>198</v>
      </c>
      <c r="C54" s="64">
        <v>968149.5</v>
      </c>
      <c r="D54" s="64">
        <v>210571.2</v>
      </c>
      <c r="E54" s="64">
        <f t="shared" si="0"/>
        <v>21.749864044757551</v>
      </c>
      <c r="F54" s="64">
        <v>202600.6</v>
      </c>
      <c r="G54" s="64">
        <f t="shared" si="1"/>
        <v>103.93414432138898</v>
      </c>
      <c r="H54" s="51"/>
      <c r="I54" s="51"/>
      <c r="J54" s="51"/>
      <c r="K54" s="52"/>
    </row>
    <row r="55" spans="1:15" ht="15.75" x14ac:dyDescent="0.2">
      <c r="A55" s="48" t="s">
        <v>199</v>
      </c>
      <c r="B55" s="41" t="s">
        <v>200</v>
      </c>
      <c r="C55" s="63">
        <f>SUM(C56:C57)</f>
        <v>4200470.4000000004</v>
      </c>
      <c r="D55" s="63">
        <f>SUM(D56:D57)</f>
        <v>811276.79999999993</v>
      </c>
      <c r="E55" s="64">
        <f t="shared" si="0"/>
        <v>19.313951123188485</v>
      </c>
      <c r="F55" s="63">
        <f>SUM(F56:F57)</f>
        <v>679939</v>
      </c>
      <c r="G55" s="63">
        <f t="shared" si="1"/>
        <v>119.31611512209182</v>
      </c>
      <c r="H55" s="51"/>
      <c r="I55" s="51"/>
      <c r="J55" s="51"/>
      <c r="K55" s="52"/>
    </row>
    <row r="56" spans="1:15" ht="15.75" x14ac:dyDescent="0.2">
      <c r="A56" s="43" t="s">
        <v>201</v>
      </c>
      <c r="B56" s="44" t="s">
        <v>202</v>
      </c>
      <c r="C56" s="64">
        <v>3692766</v>
      </c>
      <c r="D56" s="64">
        <v>709823.1</v>
      </c>
      <c r="E56" s="64">
        <f t="shared" si="0"/>
        <v>19.221989695529043</v>
      </c>
      <c r="F56" s="64">
        <v>625086.69999999995</v>
      </c>
      <c r="G56" s="64">
        <f t="shared" si="1"/>
        <v>113.55594351951497</v>
      </c>
      <c r="H56" s="55"/>
      <c r="I56" s="56"/>
      <c r="J56" s="51"/>
      <c r="K56" s="52"/>
    </row>
    <row r="57" spans="1:15" ht="18.75" customHeight="1" x14ac:dyDescent="0.2">
      <c r="A57" s="43" t="s">
        <v>203</v>
      </c>
      <c r="B57" s="44" t="s">
        <v>204</v>
      </c>
      <c r="C57" s="64">
        <v>507704.4</v>
      </c>
      <c r="D57" s="64">
        <v>101453.7</v>
      </c>
      <c r="E57" s="64">
        <f t="shared" si="0"/>
        <v>19.982828590809927</v>
      </c>
      <c r="F57" s="64">
        <v>54852.3</v>
      </c>
      <c r="G57" s="64" t="s">
        <v>205</v>
      </c>
      <c r="H57" s="51"/>
      <c r="I57" s="57"/>
      <c r="J57" s="51"/>
      <c r="K57" s="52"/>
    </row>
    <row r="58" spans="1:15" ht="15.75" x14ac:dyDescent="0.2">
      <c r="A58" s="48" t="s">
        <v>206</v>
      </c>
      <c r="B58" s="41" t="s">
        <v>207</v>
      </c>
      <c r="C58" s="63">
        <f>SUM(C59:C65)</f>
        <v>4368323.1000000006</v>
      </c>
      <c r="D58" s="63">
        <f>SUM(D59:D65)</f>
        <v>1069346.1000000001</v>
      </c>
      <c r="E58" s="64">
        <f t="shared" si="0"/>
        <v>24.479556010863757</v>
      </c>
      <c r="F58" s="63">
        <f>SUM(F59:F65)</f>
        <v>720136.39999999991</v>
      </c>
      <c r="G58" s="63" t="s">
        <v>93</v>
      </c>
      <c r="H58" s="51"/>
      <c r="I58" s="57"/>
      <c r="J58" s="51"/>
      <c r="K58" s="52"/>
    </row>
    <row r="59" spans="1:15" ht="15.75" x14ac:dyDescent="0.2">
      <c r="A59" s="43" t="s">
        <v>208</v>
      </c>
      <c r="B59" s="44" t="s">
        <v>209</v>
      </c>
      <c r="C59" s="64">
        <v>2347703.2000000002</v>
      </c>
      <c r="D59" s="64">
        <v>628079.9</v>
      </c>
      <c r="E59" s="64">
        <f t="shared" si="0"/>
        <v>26.752951565598238</v>
      </c>
      <c r="F59" s="64">
        <v>445905.5</v>
      </c>
      <c r="G59" s="64" t="s">
        <v>96</v>
      </c>
      <c r="H59" s="51"/>
      <c r="I59" s="57"/>
      <c r="J59" s="51"/>
      <c r="K59" s="52"/>
    </row>
    <row r="60" spans="1:15" ht="15.75" x14ac:dyDescent="0.2">
      <c r="A60" s="43" t="s">
        <v>210</v>
      </c>
      <c r="B60" s="44" t="s">
        <v>211</v>
      </c>
      <c r="C60" s="64">
        <v>126061.9</v>
      </c>
      <c r="D60" s="64">
        <v>21777.3</v>
      </c>
      <c r="E60" s="64">
        <f t="shared" si="0"/>
        <v>17.275084700452716</v>
      </c>
      <c r="F60" s="64">
        <v>19261.599999999999</v>
      </c>
      <c r="G60" s="64">
        <f t="shared" si="1"/>
        <v>113.06070108402211</v>
      </c>
      <c r="H60" s="51"/>
      <c r="I60" s="57"/>
      <c r="J60" s="51"/>
      <c r="K60" s="52"/>
    </row>
    <row r="61" spans="1:15" ht="15.75" x14ac:dyDescent="0.2">
      <c r="A61" s="43" t="s">
        <v>212</v>
      </c>
      <c r="B61" s="44" t="s">
        <v>213</v>
      </c>
      <c r="C61" s="64">
        <v>48634.2</v>
      </c>
      <c r="D61" s="64">
        <v>9627.2000000000007</v>
      </c>
      <c r="E61" s="64">
        <f t="shared" si="0"/>
        <v>19.795123596152507</v>
      </c>
      <c r="F61" s="64">
        <v>7993.2</v>
      </c>
      <c r="G61" s="64">
        <f t="shared" si="1"/>
        <v>120.44237601961669</v>
      </c>
      <c r="H61" s="51"/>
      <c r="I61" s="57"/>
      <c r="J61" s="51"/>
      <c r="K61" s="52"/>
    </row>
    <row r="62" spans="1:15" ht="15.75" x14ac:dyDescent="0.2">
      <c r="A62" s="43" t="s">
        <v>214</v>
      </c>
      <c r="B62" s="44" t="s">
        <v>215</v>
      </c>
      <c r="C62" s="64">
        <v>81822</v>
      </c>
      <c r="D62" s="64">
        <v>22344.1</v>
      </c>
      <c r="E62" s="64">
        <f t="shared" si="0"/>
        <v>27.308181173767444</v>
      </c>
      <c r="F62" s="64">
        <v>16555</v>
      </c>
      <c r="G62" s="64" t="s">
        <v>96</v>
      </c>
      <c r="H62" s="51"/>
      <c r="I62" s="57"/>
      <c r="J62" s="51"/>
      <c r="K62" s="52"/>
    </row>
    <row r="63" spans="1:15" ht="31.5" x14ac:dyDescent="0.2">
      <c r="A63" s="43" t="s">
        <v>216</v>
      </c>
      <c r="B63" s="44" t="s">
        <v>217</v>
      </c>
      <c r="C63" s="64">
        <v>143155.1</v>
      </c>
      <c r="D63" s="64">
        <v>42148.5</v>
      </c>
      <c r="E63" s="64">
        <f t="shared" si="0"/>
        <v>29.442541690795505</v>
      </c>
      <c r="F63" s="64">
        <v>35790.9</v>
      </c>
      <c r="G63" s="64">
        <f t="shared" si="1"/>
        <v>117.76317443819518</v>
      </c>
      <c r="H63" s="51"/>
      <c r="I63" s="51"/>
      <c r="J63" s="51"/>
      <c r="K63" s="52"/>
    </row>
    <row r="64" spans="1:15" ht="15.75" x14ac:dyDescent="0.2">
      <c r="A64" s="43" t="s">
        <v>218</v>
      </c>
      <c r="B64" s="44" t="s">
        <v>219</v>
      </c>
      <c r="C64" s="64">
        <v>6405.4</v>
      </c>
      <c r="D64" s="64">
        <v>1786.1</v>
      </c>
      <c r="E64" s="64">
        <f t="shared" si="0"/>
        <v>27.884285134417837</v>
      </c>
      <c r="F64" s="64">
        <v>1708.6</v>
      </c>
      <c r="G64" s="64">
        <f t="shared" si="1"/>
        <v>104.53587732646612</v>
      </c>
      <c r="H64" s="51"/>
      <c r="I64" s="51"/>
      <c r="J64" s="51"/>
      <c r="K64" s="52"/>
    </row>
    <row r="65" spans="1:11" ht="15.75" x14ac:dyDescent="0.2">
      <c r="A65" s="43" t="s">
        <v>220</v>
      </c>
      <c r="B65" s="49" t="s">
        <v>221</v>
      </c>
      <c r="C65" s="64">
        <v>1614541.3</v>
      </c>
      <c r="D65" s="64">
        <v>343583</v>
      </c>
      <c r="E65" s="64">
        <f t="shared" si="0"/>
        <v>21.280533362633708</v>
      </c>
      <c r="F65" s="64">
        <v>192921.60000000001</v>
      </c>
      <c r="G65" s="64" t="s">
        <v>97</v>
      </c>
      <c r="H65" s="51"/>
      <c r="I65" s="51"/>
      <c r="J65" s="51"/>
      <c r="K65" s="52"/>
    </row>
    <row r="66" spans="1:11" ht="15.75" x14ac:dyDescent="0.2">
      <c r="A66" s="48" t="s">
        <v>222</v>
      </c>
      <c r="B66" s="41" t="s">
        <v>223</v>
      </c>
      <c r="C66" s="63">
        <f>SUM(C67:C71)</f>
        <v>30597422.799999997</v>
      </c>
      <c r="D66" s="63">
        <f>SUM(D67:D71)</f>
        <v>7474223.2999999998</v>
      </c>
      <c r="E66" s="64">
        <f t="shared" si="0"/>
        <v>24.427623688619946</v>
      </c>
      <c r="F66" s="63">
        <f>SUM(F67:F71)</f>
        <v>6930631.2000000002</v>
      </c>
      <c r="G66" s="64">
        <f t="shared" si="1"/>
        <v>107.84332745912089</v>
      </c>
      <c r="H66" s="51"/>
      <c r="I66" s="51"/>
      <c r="J66" s="51"/>
      <c r="K66" s="52"/>
    </row>
    <row r="67" spans="1:11" ht="15.75" x14ac:dyDescent="0.2">
      <c r="A67" s="43" t="s">
        <v>224</v>
      </c>
      <c r="B67" s="44" t="s">
        <v>225</v>
      </c>
      <c r="C67" s="64">
        <v>254454.2</v>
      </c>
      <c r="D67" s="64">
        <v>61406.3</v>
      </c>
      <c r="E67" s="64">
        <f t="shared" si="0"/>
        <v>24.132555092429207</v>
      </c>
      <c r="F67" s="64">
        <v>53015.6</v>
      </c>
      <c r="G67" s="64">
        <f t="shared" si="1"/>
        <v>115.82685096462176</v>
      </c>
      <c r="H67" s="51"/>
      <c r="I67" s="51"/>
      <c r="J67" s="51"/>
      <c r="K67" s="52"/>
    </row>
    <row r="68" spans="1:11" ht="15.75" x14ac:dyDescent="0.2">
      <c r="A68" s="43" t="s">
        <v>226</v>
      </c>
      <c r="B68" s="44" t="s">
        <v>227</v>
      </c>
      <c r="C68" s="64">
        <v>4805080</v>
      </c>
      <c r="D68" s="64">
        <v>1090940.7</v>
      </c>
      <c r="E68" s="64">
        <f t="shared" si="0"/>
        <v>22.703902952708383</v>
      </c>
      <c r="F68" s="64">
        <v>800224.7</v>
      </c>
      <c r="G68" s="64" t="s">
        <v>96</v>
      </c>
      <c r="H68" s="51"/>
      <c r="I68" s="51"/>
      <c r="J68" s="51"/>
      <c r="K68" s="52"/>
    </row>
    <row r="69" spans="1:11" ht="15.75" x14ac:dyDescent="0.2">
      <c r="A69" s="43" t="s">
        <v>228</v>
      </c>
      <c r="B69" s="44" t="s">
        <v>229</v>
      </c>
      <c r="C69" s="64">
        <v>21615160.199999999</v>
      </c>
      <c r="D69" s="64">
        <v>5609315.2000000002</v>
      </c>
      <c r="E69" s="64">
        <f t="shared" si="0"/>
        <v>25.950837967881451</v>
      </c>
      <c r="F69" s="64">
        <v>5357684.9000000004</v>
      </c>
      <c r="G69" s="64">
        <f t="shared" si="1"/>
        <v>104.69662372268292</v>
      </c>
      <c r="H69" s="51"/>
      <c r="I69" s="51"/>
      <c r="J69" s="51"/>
      <c r="K69" s="52"/>
    </row>
    <row r="70" spans="1:11" ht="15.75" x14ac:dyDescent="0.2">
      <c r="A70" s="43" t="s">
        <v>230</v>
      </c>
      <c r="B70" s="44" t="s">
        <v>231</v>
      </c>
      <c r="C70" s="64">
        <v>2881203.9</v>
      </c>
      <c r="D70" s="64">
        <v>532752.1</v>
      </c>
      <c r="E70" s="64">
        <f t="shared" si="0"/>
        <v>18.490607346463747</v>
      </c>
      <c r="F70" s="64">
        <v>514556.6</v>
      </c>
      <c r="G70" s="64">
        <f t="shared" si="1"/>
        <v>103.53615131940781</v>
      </c>
      <c r="H70" s="58"/>
      <c r="I70" s="51"/>
      <c r="J70" s="51"/>
      <c r="K70" s="52"/>
    </row>
    <row r="71" spans="1:11" ht="15.75" x14ac:dyDescent="0.2">
      <c r="A71" s="43" t="s">
        <v>232</v>
      </c>
      <c r="B71" s="44" t="s">
        <v>233</v>
      </c>
      <c r="C71" s="64">
        <v>1041524.5</v>
      </c>
      <c r="D71" s="64">
        <v>179809</v>
      </c>
      <c r="E71" s="64">
        <f t="shared" si="0"/>
        <v>17.264020193476007</v>
      </c>
      <c r="F71" s="64">
        <v>205149.4</v>
      </c>
      <c r="G71" s="64">
        <f t="shared" si="1"/>
        <v>87.64783128783219</v>
      </c>
      <c r="H71" s="50"/>
      <c r="I71" s="58"/>
      <c r="J71" s="51"/>
      <c r="K71" s="52"/>
    </row>
    <row r="72" spans="1:11" ht="15.75" x14ac:dyDescent="0.2">
      <c r="A72" s="48" t="s">
        <v>234</v>
      </c>
      <c r="B72" s="41" t="s">
        <v>235</v>
      </c>
      <c r="C72" s="63">
        <f>SUM(C73:C76)</f>
        <v>1876929.6</v>
      </c>
      <c r="D72" s="63">
        <f>SUM(D73:D76)</f>
        <v>351355.30000000005</v>
      </c>
      <c r="E72" s="64">
        <f t="shared" si="0"/>
        <v>18.719684531588186</v>
      </c>
      <c r="F72" s="63">
        <f>SUM(F73:F76)</f>
        <v>206339.30000000002</v>
      </c>
      <c r="G72" s="63" t="s">
        <v>236</v>
      </c>
      <c r="H72" s="51"/>
      <c r="I72" s="51"/>
      <c r="J72" s="51"/>
      <c r="K72" s="52"/>
    </row>
    <row r="73" spans="1:11" ht="15.75" x14ac:dyDescent="0.2">
      <c r="A73" s="43" t="s">
        <v>237</v>
      </c>
      <c r="B73" s="44" t="s">
        <v>238</v>
      </c>
      <c r="C73" s="64">
        <v>865607.8</v>
      </c>
      <c r="D73" s="64">
        <v>189468</v>
      </c>
      <c r="E73" s="64">
        <f t="shared" si="0"/>
        <v>21.888434923992133</v>
      </c>
      <c r="F73" s="64">
        <v>102718.1</v>
      </c>
      <c r="G73" s="64" t="s">
        <v>97</v>
      </c>
      <c r="H73" s="51"/>
      <c r="I73" s="51"/>
      <c r="J73" s="51"/>
      <c r="K73" s="52"/>
    </row>
    <row r="74" spans="1:11" ht="15.75" x14ac:dyDescent="0.2">
      <c r="A74" s="43" t="s">
        <v>239</v>
      </c>
      <c r="B74" s="44" t="s">
        <v>240</v>
      </c>
      <c r="C74" s="64">
        <v>677334</v>
      </c>
      <c r="D74" s="64">
        <v>65126.400000000001</v>
      </c>
      <c r="E74" s="64">
        <f t="shared" si="0"/>
        <v>9.6151086465466076</v>
      </c>
      <c r="F74" s="64">
        <v>23444.3</v>
      </c>
      <c r="G74" s="64" t="s">
        <v>241</v>
      </c>
      <c r="H74" s="50"/>
      <c r="I74" s="56"/>
      <c r="J74" s="51"/>
      <c r="K74" s="52"/>
    </row>
    <row r="75" spans="1:11" ht="15.75" x14ac:dyDescent="0.2">
      <c r="A75" s="43" t="s">
        <v>242</v>
      </c>
      <c r="B75" s="44" t="s">
        <v>243</v>
      </c>
      <c r="C75" s="64">
        <v>272345.40000000002</v>
      </c>
      <c r="D75" s="64">
        <v>83511</v>
      </c>
      <c r="E75" s="64">
        <f t="shared" si="0"/>
        <v>30.663635222037893</v>
      </c>
      <c r="F75" s="64">
        <v>69431.199999999997</v>
      </c>
      <c r="G75" s="64">
        <f t="shared" ref="G75:G87" si="2">D75/F75*100</f>
        <v>120.27877956883937</v>
      </c>
      <c r="H75" s="56"/>
      <c r="I75" s="51"/>
      <c r="J75" s="51"/>
      <c r="K75" s="52"/>
    </row>
    <row r="76" spans="1:11" ht="15.75" x14ac:dyDescent="0.2">
      <c r="A76" s="43" t="s">
        <v>244</v>
      </c>
      <c r="B76" s="44" t="s">
        <v>245</v>
      </c>
      <c r="C76" s="64">
        <v>61642.400000000001</v>
      </c>
      <c r="D76" s="64">
        <v>13249.9</v>
      </c>
      <c r="E76" s="64">
        <f t="shared" si="0"/>
        <v>21.494782811830817</v>
      </c>
      <c r="F76" s="64">
        <v>10745.7</v>
      </c>
      <c r="G76" s="64">
        <f t="shared" si="2"/>
        <v>123.30420540309146</v>
      </c>
      <c r="H76" s="51"/>
      <c r="I76" s="51"/>
      <c r="J76" s="51"/>
      <c r="K76" s="52"/>
    </row>
    <row r="77" spans="1:11" ht="15.75" x14ac:dyDescent="0.2">
      <c r="A77" s="48" t="s">
        <v>246</v>
      </c>
      <c r="B77" s="41" t="s">
        <v>247</v>
      </c>
      <c r="C77" s="63">
        <f>SUM(C78:C80)</f>
        <v>102219.1</v>
      </c>
      <c r="D77" s="63">
        <f>SUM(D78:D80)</f>
        <v>15238.099999999999</v>
      </c>
      <c r="E77" s="64">
        <f t="shared" ref="E77:E87" si="3">D77/C77*100</f>
        <v>14.907292277079332</v>
      </c>
      <c r="F77" s="63">
        <f>SUM(F78:F80)</f>
        <v>17990.900000000001</v>
      </c>
      <c r="G77" s="63">
        <f t="shared" si="2"/>
        <v>84.698931126291612</v>
      </c>
      <c r="H77" s="51"/>
      <c r="I77" s="51"/>
      <c r="J77" s="51"/>
      <c r="K77" s="52"/>
    </row>
    <row r="78" spans="1:11" ht="15.75" x14ac:dyDescent="0.2">
      <c r="A78" s="43" t="s">
        <v>248</v>
      </c>
      <c r="B78" s="44" t="s">
        <v>249</v>
      </c>
      <c r="C78" s="64">
        <v>22736</v>
      </c>
      <c r="D78" s="64">
        <v>2381.4</v>
      </c>
      <c r="E78" s="64">
        <f t="shared" si="3"/>
        <v>10.474137931034482</v>
      </c>
      <c r="F78" s="64">
        <v>2897.1</v>
      </c>
      <c r="G78" s="64">
        <f t="shared" si="2"/>
        <v>82.199440820130476</v>
      </c>
      <c r="H78" s="51"/>
      <c r="I78" s="51"/>
      <c r="J78" s="51"/>
      <c r="K78" s="52"/>
    </row>
    <row r="79" spans="1:11" ht="15.75" x14ac:dyDescent="0.2">
      <c r="A79" s="43" t="s">
        <v>250</v>
      </c>
      <c r="B79" s="44" t="s">
        <v>251</v>
      </c>
      <c r="C79" s="64">
        <v>45702</v>
      </c>
      <c r="D79" s="64">
        <v>8637.4</v>
      </c>
      <c r="E79" s="64">
        <f t="shared" si="3"/>
        <v>18.899391711522469</v>
      </c>
      <c r="F79" s="64">
        <v>9656.2999999999993</v>
      </c>
      <c r="G79" s="64">
        <f t="shared" si="2"/>
        <v>89.44833942607417</v>
      </c>
      <c r="H79" s="51"/>
      <c r="I79" s="51"/>
      <c r="J79" s="51"/>
      <c r="K79" s="52"/>
    </row>
    <row r="80" spans="1:11" ht="15.75" x14ac:dyDescent="0.2">
      <c r="A80" s="43" t="s">
        <v>252</v>
      </c>
      <c r="B80" s="44" t="s">
        <v>253</v>
      </c>
      <c r="C80" s="64">
        <v>33781.1</v>
      </c>
      <c r="D80" s="64">
        <v>4219.3</v>
      </c>
      <c r="E80" s="64">
        <f t="shared" si="3"/>
        <v>12.490120215149894</v>
      </c>
      <c r="F80" s="64">
        <v>5437.5</v>
      </c>
      <c r="G80" s="64">
        <f t="shared" si="2"/>
        <v>77.59632183908046</v>
      </c>
      <c r="H80" s="51"/>
      <c r="I80" s="51"/>
      <c r="J80" s="51"/>
      <c r="K80" s="52"/>
    </row>
    <row r="81" spans="1:11" ht="15.75" x14ac:dyDescent="0.2">
      <c r="A81" s="48" t="s">
        <v>254</v>
      </c>
      <c r="B81" s="41" t="s">
        <v>255</v>
      </c>
      <c r="C81" s="63">
        <f>C82</f>
        <v>3962673.5</v>
      </c>
      <c r="D81" s="63">
        <f>D82</f>
        <v>701068.6</v>
      </c>
      <c r="E81" s="64">
        <f t="shared" si="3"/>
        <v>17.691808320821789</v>
      </c>
      <c r="F81" s="63">
        <f>F82</f>
        <v>820309.9</v>
      </c>
      <c r="G81" s="63">
        <f t="shared" si="2"/>
        <v>85.463871641680782</v>
      </c>
      <c r="H81" s="51"/>
      <c r="I81" s="51"/>
      <c r="J81" s="51"/>
      <c r="K81" s="52"/>
    </row>
    <row r="82" spans="1:11" ht="18" customHeight="1" x14ac:dyDescent="0.2">
      <c r="A82" s="43" t="s">
        <v>256</v>
      </c>
      <c r="B82" s="44" t="s">
        <v>257</v>
      </c>
      <c r="C82" s="64">
        <v>3962673.5</v>
      </c>
      <c r="D82" s="64">
        <v>701068.6</v>
      </c>
      <c r="E82" s="64">
        <f t="shared" si="3"/>
        <v>17.691808320821789</v>
      </c>
      <c r="F82" s="64">
        <v>820309.9</v>
      </c>
      <c r="G82" s="64">
        <f t="shared" si="2"/>
        <v>85.463871641680782</v>
      </c>
      <c r="H82" s="51"/>
      <c r="I82" s="51"/>
      <c r="J82" s="51"/>
      <c r="K82" s="52"/>
    </row>
    <row r="83" spans="1:11" ht="31.5" x14ac:dyDescent="0.2">
      <c r="A83" s="48" t="s">
        <v>258</v>
      </c>
      <c r="B83" s="41" t="s">
        <v>259</v>
      </c>
      <c r="C83" s="63"/>
      <c r="D83" s="63"/>
      <c r="E83" s="64"/>
      <c r="F83" s="64"/>
      <c r="G83" s="64"/>
      <c r="H83" s="51"/>
      <c r="I83" s="51"/>
      <c r="J83" s="51"/>
      <c r="K83" s="52"/>
    </row>
    <row r="84" spans="1:11" ht="31.5" x14ac:dyDescent="0.2">
      <c r="A84" s="43" t="s">
        <v>260</v>
      </c>
      <c r="B84" s="44" t="s">
        <v>261</v>
      </c>
      <c r="C84" s="65"/>
      <c r="D84" s="65"/>
      <c r="E84" s="64"/>
      <c r="F84" s="64"/>
      <c r="G84" s="64"/>
      <c r="H84" s="51"/>
      <c r="I84" s="51"/>
      <c r="J84" s="51"/>
      <c r="K84" s="52"/>
    </row>
    <row r="85" spans="1:11" ht="15.75" x14ac:dyDescent="0.2">
      <c r="A85" s="43" t="s">
        <v>262</v>
      </c>
      <c r="B85" s="44" t="s">
        <v>263</v>
      </c>
      <c r="C85" s="65"/>
      <c r="D85" s="65"/>
      <c r="E85" s="64"/>
      <c r="F85" s="65"/>
      <c r="G85" s="63"/>
      <c r="H85" s="51"/>
      <c r="I85" s="51"/>
      <c r="J85" s="51"/>
      <c r="K85" s="52"/>
    </row>
    <row r="86" spans="1:11" ht="19.7" customHeight="1" x14ac:dyDescent="0.2">
      <c r="A86" s="43" t="s">
        <v>264</v>
      </c>
      <c r="B86" s="44" t="s">
        <v>265</v>
      </c>
      <c r="C86" s="65"/>
      <c r="D86" s="65"/>
      <c r="E86" s="64"/>
      <c r="F86" s="65"/>
      <c r="G86" s="63"/>
      <c r="H86" s="51"/>
      <c r="I86" s="51"/>
      <c r="J86" s="51"/>
      <c r="K86" s="52"/>
    </row>
    <row r="87" spans="1:11" ht="19.7" customHeight="1" x14ac:dyDescent="0.25">
      <c r="A87" s="59" t="s">
        <v>266</v>
      </c>
      <c r="B87" s="60"/>
      <c r="C87" s="63">
        <f>C81+C77+C72+C66+C58+C55+C47+C42+C37+C26+C20+C17+C7</f>
        <v>101653230.70000002</v>
      </c>
      <c r="D87" s="63">
        <f>D81+D77+D72+D66+D58+D55+D47+D42+D37+D26+D20+D17+D7</f>
        <v>20295536.100000001</v>
      </c>
      <c r="E87" s="66">
        <f t="shared" si="3"/>
        <v>19.965460969849921</v>
      </c>
      <c r="F87" s="63">
        <f>F81+F77+F72+F66+F58+F55+F47+F42+F37+F26+F20+F17+F7</f>
        <v>19569631.100000001</v>
      </c>
      <c r="G87" s="63">
        <f t="shared" si="2"/>
        <v>103.70934432177417</v>
      </c>
      <c r="H87" s="51"/>
      <c r="I87" s="51"/>
      <c r="J87" s="51"/>
      <c r="K87" s="52"/>
    </row>
    <row r="88" spans="1:11" ht="20.25" customHeight="1" x14ac:dyDescent="0.2">
      <c r="H88" s="51"/>
      <c r="I88" s="51"/>
      <c r="J88" s="51"/>
      <c r="K88" s="52"/>
    </row>
    <row r="89" spans="1:11" x14ac:dyDescent="0.2">
      <c r="H89" s="51"/>
      <c r="I89" s="51"/>
      <c r="J89" s="51"/>
      <c r="K89" s="52"/>
    </row>
    <row r="90" spans="1:11" x14ac:dyDescent="0.2">
      <c r="H90" s="51"/>
      <c r="I90" s="51"/>
      <c r="J90" s="51"/>
      <c r="K90" s="51"/>
    </row>
    <row r="91" spans="1:11" x14ac:dyDescent="0.2">
      <c r="H91" s="51"/>
      <c r="I91" s="51"/>
      <c r="J91" s="51"/>
      <c r="K91" s="51"/>
    </row>
    <row r="92" spans="1:11" x14ac:dyDescent="0.2">
      <c r="H92" s="51"/>
      <c r="I92" s="51"/>
      <c r="J92" s="51"/>
      <c r="K92" s="51"/>
    </row>
    <row r="93" spans="1:11" x14ac:dyDescent="0.2">
      <c r="H93" s="51"/>
      <c r="I93" s="51"/>
      <c r="J93" s="51"/>
      <c r="K93" s="51"/>
    </row>
  </sheetData>
  <mergeCells count="11">
    <mergeCell ref="I4:O6"/>
    <mergeCell ref="I7:O9"/>
    <mergeCell ref="I10:O12"/>
    <mergeCell ref="I51:O53"/>
    <mergeCell ref="A87:B87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</vt:lpstr>
      <vt:lpstr>РАСХОДЫ</vt:lpstr>
      <vt:lpstr>ДОХОДЫ!Область_печати</vt:lpstr>
      <vt:lpstr>РАСХОДЫ!Область_печати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Потапова Анна Юрьевна</cp:lastModifiedBy>
  <cp:lastPrinted>2018-04-28T12:11:12Z</cp:lastPrinted>
  <dcterms:created xsi:type="dcterms:W3CDTF">2015-12-04T12:59:35Z</dcterms:created>
  <dcterms:modified xsi:type="dcterms:W3CDTF">2018-04-28T12:19:33Z</dcterms:modified>
</cp:coreProperties>
</file>