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205" yWindow="-90" windowWidth="14040" windowHeight="124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  <definedName name="_xlnm.Print_Area" localSheetId="0">Лист1!$A$1:$I$456</definedName>
  </definedNames>
  <calcPr calcId="145621"/>
</workbook>
</file>

<file path=xl/calcChain.xml><?xml version="1.0" encoding="utf-8"?>
<calcChain xmlns="http://schemas.openxmlformats.org/spreadsheetml/2006/main">
  <c r="G456" i="1" l="1"/>
  <c r="F456" i="1"/>
  <c r="F421" i="1"/>
  <c r="G421" i="1"/>
  <c r="E421" i="1"/>
  <c r="F356" i="1" l="1"/>
  <c r="G356" i="1"/>
  <c r="H356" i="1" s="1"/>
  <c r="E356" i="1"/>
  <c r="I355" i="1"/>
  <c r="H355" i="1"/>
  <c r="I354" i="1"/>
  <c r="I353" i="1"/>
  <c r="H353" i="1"/>
  <c r="I352" i="1"/>
  <c r="H352" i="1"/>
  <c r="I341" i="1"/>
  <c r="I356" i="1" l="1"/>
  <c r="F304" i="1"/>
  <c r="G304" i="1"/>
  <c r="E304" i="1"/>
  <c r="F170" i="1" l="1"/>
  <c r="G170" i="1"/>
  <c r="E170" i="1"/>
  <c r="I169" i="1"/>
  <c r="H169" i="1"/>
  <c r="I168" i="1"/>
  <c r="H168" i="1"/>
  <c r="I167" i="1"/>
  <c r="H167" i="1"/>
  <c r="I166" i="1"/>
  <c r="H166" i="1"/>
  <c r="I165" i="1"/>
  <c r="H165" i="1"/>
  <c r="I164" i="1"/>
  <c r="H164" i="1"/>
  <c r="I163" i="1"/>
  <c r="H163" i="1"/>
  <c r="I161" i="1"/>
  <c r="H161" i="1"/>
  <c r="I160" i="1"/>
  <c r="H160" i="1"/>
  <c r="I159" i="1"/>
  <c r="H159" i="1"/>
  <c r="I158" i="1"/>
  <c r="H158" i="1"/>
  <c r="I157" i="1"/>
  <c r="H157" i="1"/>
  <c r="I156" i="1"/>
  <c r="H156" i="1"/>
  <c r="I155" i="1"/>
  <c r="H155" i="1"/>
  <c r="I154" i="1"/>
  <c r="H154" i="1"/>
  <c r="I153" i="1"/>
  <c r="H153" i="1"/>
  <c r="I152" i="1"/>
  <c r="H152" i="1"/>
  <c r="I151" i="1"/>
  <c r="H151" i="1"/>
  <c r="I150" i="1"/>
  <c r="H150" i="1"/>
  <c r="F320" i="1" l="1"/>
  <c r="G320" i="1"/>
  <c r="E320" i="1"/>
  <c r="E456" i="1" s="1"/>
  <c r="H318" i="1"/>
  <c r="H319" i="1"/>
  <c r="I317" i="1"/>
  <c r="I316" i="1"/>
  <c r="G82" i="1" l="1"/>
  <c r="F71" i="1"/>
  <c r="E71" i="1"/>
  <c r="E69" i="1"/>
  <c r="F65" i="1"/>
  <c r="E65" i="1"/>
  <c r="H62" i="1"/>
  <c r="I62" i="1"/>
  <c r="F82" i="1" l="1"/>
  <c r="E82" i="1"/>
  <c r="H82" i="1" s="1"/>
  <c r="I82" i="1"/>
  <c r="F36" i="1" l="1"/>
  <c r="G36" i="1"/>
  <c r="E36" i="1"/>
  <c r="I33" i="1"/>
  <c r="I32" i="1"/>
  <c r="I30" i="1"/>
  <c r="I35" i="1"/>
  <c r="I34" i="1"/>
  <c r="I31" i="1"/>
  <c r="I29" i="1"/>
  <c r="I28" i="1"/>
  <c r="I27" i="1"/>
  <c r="I26" i="1"/>
  <c r="H24" i="1"/>
  <c r="H25" i="1"/>
  <c r="H34" i="1" l="1"/>
  <c r="H35" i="1"/>
  <c r="H32" i="1"/>
  <c r="H33" i="1"/>
  <c r="H30" i="1"/>
  <c r="H31" i="1"/>
  <c r="H28" i="1"/>
  <c r="H29" i="1"/>
  <c r="H26" i="1"/>
  <c r="H27" i="1"/>
  <c r="F92" i="1" l="1"/>
  <c r="G92" i="1"/>
  <c r="E92" i="1"/>
  <c r="H87" i="1"/>
  <c r="H88" i="1"/>
  <c r="H89" i="1"/>
  <c r="H90" i="1"/>
  <c r="H91" i="1"/>
  <c r="H84" i="1"/>
  <c r="H85" i="1"/>
  <c r="I87" i="1"/>
  <c r="I86" i="1"/>
  <c r="H86" i="1"/>
  <c r="I85" i="1"/>
  <c r="I84" i="1"/>
  <c r="F455" i="1" l="1"/>
  <c r="G455" i="1"/>
  <c r="E455" i="1"/>
  <c r="H202" i="1" l="1"/>
  <c r="I202" i="1"/>
  <c r="H203" i="1"/>
  <c r="I203" i="1"/>
  <c r="H204" i="1"/>
  <c r="I204" i="1"/>
  <c r="H205" i="1"/>
  <c r="I205" i="1"/>
  <c r="H206" i="1"/>
  <c r="I206" i="1"/>
  <c r="H207" i="1"/>
  <c r="I207" i="1"/>
  <c r="H208" i="1"/>
  <c r="I208" i="1"/>
  <c r="H209" i="1"/>
  <c r="I209" i="1"/>
  <c r="H210" i="1"/>
  <c r="H211" i="1"/>
  <c r="I211" i="1"/>
  <c r="H212" i="1"/>
  <c r="I212" i="1"/>
  <c r="H213" i="1"/>
  <c r="I213" i="1"/>
  <c r="H214" i="1"/>
  <c r="I214" i="1"/>
  <c r="H215" i="1"/>
  <c r="I215" i="1"/>
  <c r="H216" i="1"/>
  <c r="I216" i="1"/>
  <c r="H217" i="1"/>
  <c r="I217" i="1"/>
  <c r="H218" i="1"/>
  <c r="I218" i="1"/>
  <c r="H219" i="1"/>
  <c r="I219" i="1"/>
  <c r="H220" i="1"/>
  <c r="I220" i="1"/>
  <c r="H221" i="1"/>
  <c r="I221" i="1"/>
  <c r="H222" i="1"/>
  <c r="I222" i="1"/>
  <c r="H223" i="1"/>
  <c r="I223" i="1"/>
  <c r="H224" i="1"/>
  <c r="I224" i="1"/>
  <c r="H225" i="1"/>
  <c r="I225" i="1"/>
  <c r="H226" i="1"/>
  <c r="I226" i="1"/>
  <c r="H227" i="1"/>
  <c r="I227" i="1"/>
  <c r="H228" i="1"/>
  <c r="I228" i="1"/>
  <c r="H229" i="1"/>
  <c r="I229" i="1"/>
  <c r="H230" i="1"/>
  <c r="I230" i="1"/>
  <c r="H231" i="1"/>
  <c r="I231" i="1"/>
  <c r="H232" i="1"/>
  <c r="I232" i="1"/>
  <c r="H233" i="1"/>
  <c r="I233" i="1"/>
  <c r="H234" i="1"/>
  <c r="I234" i="1"/>
  <c r="H235" i="1"/>
  <c r="I235" i="1"/>
  <c r="H236" i="1"/>
  <c r="I236" i="1"/>
  <c r="H237" i="1"/>
  <c r="I237" i="1"/>
  <c r="H238" i="1"/>
  <c r="I238" i="1"/>
  <c r="H239" i="1"/>
  <c r="I239" i="1"/>
  <c r="H240" i="1"/>
  <c r="I240" i="1"/>
  <c r="H241" i="1"/>
  <c r="I241" i="1"/>
  <c r="H242" i="1"/>
  <c r="I242" i="1"/>
  <c r="H243" i="1"/>
  <c r="I243" i="1"/>
  <c r="H244" i="1"/>
  <c r="I244" i="1"/>
  <c r="H245" i="1"/>
  <c r="I245" i="1"/>
  <c r="H246" i="1"/>
  <c r="I246" i="1"/>
  <c r="H247" i="1"/>
  <c r="I247" i="1"/>
  <c r="H248" i="1"/>
  <c r="I248" i="1"/>
  <c r="H249" i="1"/>
  <c r="I249" i="1"/>
  <c r="H250" i="1"/>
  <c r="I250" i="1"/>
  <c r="H251" i="1"/>
  <c r="I251" i="1"/>
  <c r="H252" i="1"/>
  <c r="I252" i="1"/>
  <c r="H253" i="1"/>
  <c r="I253" i="1"/>
  <c r="H254" i="1"/>
  <c r="I254" i="1"/>
  <c r="H255" i="1"/>
  <c r="I255" i="1"/>
  <c r="H256" i="1"/>
  <c r="I256" i="1"/>
  <c r="H257" i="1"/>
  <c r="I257" i="1"/>
  <c r="H188" i="1"/>
  <c r="I188" i="1"/>
  <c r="H189" i="1"/>
  <c r="I189" i="1"/>
  <c r="H190" i="1"/>
  <c r="I190" i="1"/>
  <c r="H191" i="1"/>
  <c r="I191" i="1"/>
  <c r="H192" i="1"/>
  <c r="I192" i="1"/>
  <c r="H193" i="1"/>
  <c r="I193" i="1"/>
  <c r="H194" i="1"/>
  <c r="I194" i="1"/>
  <c r="H195" i="1"/>
  <c r="I195" i="1"/>
  <c r="H196" i="1"/>
  <c r="I196" i="1"/>
  <c r="H197" i="1"/>
  <c r="I197" i="1"/>
  <c r="H198" i="1"/>
  <c r="I198" i="1"/>
  <c r="H199" i="1"/>
  <c r="I199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200" i="1"/>
  <c r="H20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200" i="1"/>
  <c r="I201" i="1"/>
  <c r="E258" i="1"/>
  <c r="F258" i="1"/>
  <c r="G258" i="1"/>
  <c r="H260" i="1"/>
  <c r="I260" i="1"/>
  <c r="H261" i="1"/>
  <c r="I261" i="1"/>
  <c r="H262" i="1"/>
  <c r="I262" i="1"/>
  <c r="H263" i="1"/>
  <c r="I263" i="1"/>
  <c r="H264" i="1"/>
  <c r="I264" i="1"/>
  <c r="H265" i="1"/>
  <c r="I265" i="1"/>
  <c r="H266" i="1"/>
  <c r="I266" i="1"/>
  <c r="H267" i="1"/>
  <c r="I267" i="1"/>
  <c r="H268" i="1"/>
  <c r="I268" i="1"/>
  <c r="H269" i="1"/>
  <c r="I269" i="1"/>
  <c r="H270" i="1"/>
  <c r="I270" i="1"/>
  <c r="H271" i="1"/>
  <c r="I271" i="1"/>
  <c r="H272" i="1"/>
  <c r="I272" i="1"/>
  <c r="H273" i="1"/>
  <c r="I273" i="1"/>
  <c r="H274" i="1"/>
  <c r="I274" i="1"/>
  <c r="H275" i="1"/>
  <c r="I275" i="1"/>
  <c r="H276" i="1"/>
  <c r="I276" i="1"/>
  <c r="H277" i="1"/>
  <c r="I277" i="1"/>
  <c r="H278" i="1"/>
  <c r="I278" i="1"/>
  <c r="H279" i="1"/>
  <c r="I279" i="1"/>
  <c r="H280" i="1"/>
  <c r="I280" i="1"/>
  <c r="H281" i="1"/>
  <c r="I281" i="1"/>
  <c r="H282" i="1"/>
  <c r="I282" i="1"/>
  <c r="H283" i="1"/>
  <c r="I283" i="1"/>
  <c r="H284" i="1"/>
  <c r="I284" i="1"/>
  <c r="H285" i="1"/>
  <c r="I285" i="1"/>
  <c r="H286" i="1"/>
  <c r="I286" i="1"/>
  <c r="H287" i="1"/>
  <c r="I287" i="1"/>
  <c r="H288" i="1"/>
  <c r="I288" i="1"/>
  <c r="H289" i="1"/>
  <c r="I289" i="1"/>
  <c r="H290" i="1"/>
  <c r="I290" i="1"/>
  <c r="H291" i="1"/>
  <c r="I291" i="1"/>
  <c r="H292" i="1"/>
  <c r="I292" i="1"/>
  <c r="H293" i="1"/>
  <c r="I293" i="1"/>
  <c r="H294" i="1"/>
  <c r="I294" i="1"/>
  <c r="H295" i="1"/>
  <c r="I295" i="1"/>
  <c r="H296" i="1"/>
  <c r="I296" i="1"/>
  <c r="H297" i="1"/>
  <c r="I297" i="1"/>
  <c r="H298" i="1"/>
  <c r="I298" i="1"/>
  <c r="H299" i="1"/>
  <c r="I299" i="1"/>
  <c r="H300" i="1"/>
  <c r="I300" i="1"/>
  <c r="H301" i="1"/>
  <c r="I301" i="1"/>
  <c r="H302" i="1"/>
  <c r="I302" i="1"/>
  <c r="H303" i="1"/>
  <c r="I303" i="1"/>
  <c r="I258" i="1" l="1"/>
  <c r="H258" i="1"/>
  <c r="F60" i="1" l="1"/>
  <c r="G60" i="1"/>
  <c r="E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F373" i="1" l="1"/>
  <c r="G373" i="1"/>
  <c r="E373" i="1"/>
  <c r="H372" i="1"/>
  <c r="I372" i="1"/>
  <c r="E358" i="1"/>
  <c r="I371" i="1"/>
  <c r="H371" i="1"/>
  <c r="I370" i="1"/>
  <c r="H370" i="1"/>
  <c r="I369" i="1"/>
  <c r="H369" i="1"/>
  <c r="I368" i="1"/>
  <c r="H368" i="1"/>
  <c r="I367" i="1"/>
  <c r="H367" i="1"/>
  <c r="I366" i="1"/>
  <c r="H366" i="1"/>
  <c r="I365" i="1"/>
  <c r="H365" i="1"/>
  <c r="I364" i="1"/>
  <c r="H364" i="1"/>
  <c r="I363" i="1"/>
  <c r="H363" i="1"/>
  <c r="I362" i="1"/>
  <c r="H362" i="1"/>
  <c r="I361" i="1"/>
  <c r="H361" i="1"/>
  <c r="I360" i="1"/>
  <c r="H360" i="1"/>
  <c r="I373" i="1" l="1"/>
  <c r="H373" i="1"/>
  <c r="I340" i="1"/>
  <c r="I342" i="1"/>
  <c r="I350" i="1"/>
  <c r="I326" i="1"/>
  <c r="H351" i="1"/>
  <c r="I349" i="1"/>
  <c r="I348" i="1"/>
  <c r="I347" i="1"/>
  <c r="I346" i="1"/>
  <c r="H345" i="1"/>
  <c r="H344" i="1"/>
  <c r="I343" i="1"/>
  <c r="I339" i="1"/>
  <c r="I338" i="1"/>
  <c r="I337" i="1"/>
  <c r="I336" i="1"/>
  <c r="H335" i="1"/>
  <c r="H334" i="1"/>
  <c r="I333" i="1"/>
  <c r="I332" i="1"/>
  <c r="I331" i="1"/>
  <c r="H330" i="1"/>
  <c r="I329" i="1"/>
  <c r="I328" i="1"/>
  <c r="H327" i="1"/>
  <c r="H326" i="1"/>
  <c r="I325" i="1"/>
  <c r="I324" i="1"/>
  <c r="H343" i="1" l="1"/>
  <c r="H325" i="1"/>
  <c r="I351" i="1"/>
  <c r="H337" i="1"/>
  <c r="H336" i="1"/>
  <c r="I345" i="1"/>
  <c r="H324" i="1"/>
  <c r="H333" i="1"/>
  <c r="I344" i="1"/>
  <c r="H332" i="1"/>
  <c r="I335" i="1"/>
  <c r="H329" i="1"/>
  <c r="I334" i="1"/>
  <c r="H348" i="1"/>
  <c r="H328" i="1"/>
  <c r="I327" i="1"/>
  <c r="H349" i="1"/>
  <c r="H339" i="1"/>
  <c r="H331" i="1"/>
  <c r="H323" i="1"/>
  <c r="H347" i="1"/>
  <c r="I330" i="1"/>
  <c r="H338" i="1"/>
  <c r="H346" i="1"/>
  <c r="F44" i="1"/>
  <c r="G44" i="1"/>
  <c r="E44" i="1"/>
  <c r="I43" i="1"/>
  <c r="I44" i="1"/>
  <c r="I42" i="1"/>
  <c r="H43" i="1"/>
  <c r="H42" i="1"/>
  <c r="H44" i="1" l="1"/>
  <c r="I60" i="1"/>
  <c r="I47" i="1"/>
  <c r="I48" i="1"/>
  <c r="I49" i="1"/>
  <c r="I46" i="1"/>
  <c r="H47" i="1"/>
  <c r="H48" i="1"/>
  <c r="H49" i="1"/>
  <c r="H60" i="1"/>
  <c r="H46" i="1"/>
  <c r="I455" i="1" l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I423" i="1"/>
  <c r="H423" i="1"/>
  <c r="H455" i="1" l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I375" i="1"/>
  <c r="H375" i="1"/>
  <c r="I421" i="1" l="1"/>
  <c r="H421" i="1"/>
  <c r="I89" i="1"/>
  <c r="I90" i="1"/>
  <c r="I91" i="1"/>
  <c r="I88" i="1"/>
  <c r="I92" i="1" l="1"/>
  <c r="H92" i="1"/>
  <c r="H304" i="1" l="1"/>
  <c r="I304" i="1"/>
  <c r="I149" i="1"/>
  <c r="H149" i="1"/>
  <c r="I148" i="1"/>
  <c r="H148" i="1"/>
  <c r="I147" i="1"/>
  <c r="H147" i="1"/>
  <c r="I146" i="1"/>
  <c r="H146" i="1"/>
  <c r="I145" i="1"/>
  <c r="H145" i="1"/>
  <c r="I144" i="1"/>
  <c r="H144" i="1"/>
  <c r="I143" i="1"/>
  <c r="H143" i="1"/>
  <c r="I142" i="1"/>
  <c r="I141" i="1"/>
  <c r="H141" i="1"/>
  <c r="I140" i="1"/>
  <c r="H140" i="1"/>
  <c r="I139" i="1"/>
  <c r="H139" i="1"/>
  <c r="I138" i="1"/>
  <c r="H138" i="1"/>
  <c r="I137" i="1"/>
  <c r="H137" i="1"/>
  <c r="I136" i="1"/>
  <c r="H136" i="1"/>
  <c r="I135" i="1"/>
  <c r="H135" i="1"/>
  <c r="I134" i="1"/>
  <c r="H134" i="1"/>
  <c r="I133" i="1"/>
  <c r="H133" i="1"/>
  <c r="I132" i="1"/>
  <c r="H132" i="1"/>
  <c r="I131" i="1"/>
  <c r="H131" i="1"/>
  <c r="I130" i="1"/>
  <c r="H130" i="1"/>
  <c r="I129" i="1"/>
  <c r="H129" i="1"/>
  <c r="I128" i="1"/>
  <c r="H128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I94" i="1"/>
  <c r="H94" i="1"/>
  <c r="H170" i="1" l="1"/>
  <c r="I170" i="1"/>
  <c r="I307" i="1"/>
  <c r="I308" i="1"/>
  <c r="I309" i="1"/>
  <c r="I310" i="1"/>
  <c r="I311" i="1"/>
  <c r="I312" i="1"/>
  <c r="I313" i="1"/>
  <c r="I314" i="1"/>
  <c r="I315" i="1"/>
  <c r="I318" i="1"/>
  <c r="I319" i="1"/>
  <c r="H307" i="1"/>
  <c r="H308" i="1"/>
  <c r="H309" i="1"/>
  <c r="H310" i="1"/>
  <c r="H311" i="1"/>
  <c r="H312" i="1"/>
  <c r="H313" i="1"/>
  <c r="H314" i="1"/>
  <c r="H315" i="1"/>
  <c r="I306" i="1"/>
  <c r="H306" i="1"/>
  <c r="I320" i="1" l="1"/>
  <c r="H320" i="1"/>
  <c r="F40" i="1"/>
  <c r="G40" i="1"/>
  <c r="E40" i="1"/>
  <c r="I39" i="1"/>
  <c r="H39" i="1"/>
  <c r="I38" i="1"/>
  <c r="H38" i="1"/>
  <c r="H40" i="1" l="1"/>
  <c r="I40" i="1"/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6" i="1" l="1"/>
  <c r="I36" i="1"/>
  <c r="I6" i="1"/>
  <c r="H36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I359" i="1" l="1"/>
  <c r="I358" i="1"/>
  <c r="H359" i="1"/>
  <c r="H358" i="1"/>
  <c r="H456" i="1" l="1"/>
  <c r="I456" i="1" l="1"/>
</calcChain>
</file>

<file path=xl/sharedStrings.xml><?xml version="1.0" encoding="utf-8"?>
<sst xmlns="http://schemas.openxmlformats.org/spreadsheetml/2006/main" count="1365" uniqueCount="534">
  <si>
    <t>№ п/п</t>
  </si>
  <si>
    <t>Наименование государственной услуги (работы)</t>
  </si>
  <si>
    <t>% исполнения</t>
  </si>
  <si>
    <t xml:space="preserve">1. </t>
  </si>
  <si>
    <t>Управление делами Правительства Саратовской области</t>
  </si>
  <si>
    <t>1.1.</t>
  </si>
  <si>
    <t>1.2.</t>
  </si>
  <si>
    <t>Наименование показателя</t>
  </si>
  <si>
    <t>Показатель, характеризующий объем государственной услуги (работы)</t>
  </si>
  <si>
    <t xml:space="preserve">Единица измерения </t>
  </si>
  <si>
    <t xml:space="preserve">Объем субсидий на финансовое обеспечение оказания соответствующей государственной услуги (выполнения работы)
</t>
  </si>
  <si>
    <t>Исполнено</t>
  </si>
  <si>
    <t>Итого</t>
  </si>
  <si>
    <t>Управление ветеринарии Правительства Саратовской области</t>
  </si>
  <si>
    <t>2.</t>
  </si>
  <si>
    <t>2.1.</t>
  </si>
  <si>
    <t>Министерство сельского хозяйства Саратовской области</t>
  </si>
  <si>
    <t xml:space="preserve">3. </t>
  </si>
  <si>
    <t>3.1.</t>
  </si>
  <si>
    <t xml:space="preserve">4. </t>
  </si>
  <si>
    <t>4.1.</t>
  </si>
  <si>
    <t>4.2.</t>
  </si>
  <si>
    <t>Министерство природных ресурсов и экологии Саратовской области</t>
  </si>
  <si>
    <t xml:space="preserve">5. </t>
  </si>
  <si>
    <t>Министерство образования Саратовской области</t>
  </si>
  <si>
    <t>5.1.</t>
  </si>
  <si>
    <t>5.2.</t>
  </si>
  <si>
    <t xml:space="preserve">6. </t>
  </si>
  <si>
    <t>6.1.</t>
  </si>
  <si>
    <t>6.2.</t>
  </si>
  <si>
    <t>7.</t>
  </si>
  <si>
    <t>7.1.</t>
  </si>
  <si>
    <t>7.2.</t>
  </si>
  <si>
    <t xml:space="preserve">8. </t>
  </si>
  <si>
    <t>Министерство информации и печати Саратовской области</t>
  </si>
  <si>
    <t>8.1.</t>
  </si>
  <si>
    <t>8.2.</t>
  </si>
  <si>
    <t xml:space="preserve">9. </t>
  </si>
  <si>
    <t>9.1.</t>
  </si>
  <si>
    <t>9.2.</t>
  </si>
  <si>
    <t>10.1.</t>
  </si>
  <si>
    <t>10.2.</t>
  </si>
  <si>
    <t xml:space="preserve">10. </t>
  </si>
  <si>
    <t xml:space="preserve">11. </t>
  </si>
  <si>
    <t>11.1.</t>
  </si>
  <si>
    <t>11.2.</t>
  </si>
  <si>
    <t>12.1.</t>
  </si>
  <si>
    <t>Министерство социального развития Саратовской области</t>
  </si>
  <si>
    <t>12.</t>
  </si>
  <si>
    <t>ИТОГО субсидий на оказание государственных услуг (выполнение работ)</t>
  </si>
  <si>
    <t>Министерство экономического развития Саратовской области</t>
  </si>
  <si>
    <t xml:space="preserve"> Министерство культуры Саратовской области</t>
  </si>
  <si>
    <t>Управление по охране объектов культурного наследия Правительства Саратовской области</t>
  </si>
  <si>
    <t xml:space="preserve"> Министерство здравоохранения  Саратовской области</t>
  </si>
  <si>
    <t>13.</t>
  </si>
  <si>
    <t>Министерство финансов Саратовской области</t>
  </si>
  <si>
    <t>13.1.</t>
  </si>
  <si>
    <t>13.2.</t>
  </si>
  <si>
    <t>14.</t>
  </si>
  <si>
    <t>14.1.</t>
  </si>
  <si>
    <t>14.2.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</si>
  <si>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</si>
  <si>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</si>
  <si>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</si>
  <si>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</si>
  <si>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</si>
  <si>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</si>
  <si>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</si>
  <si>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</si>
  <si>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</si>
  <si>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</si>
  <si>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</si>
  <si>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</si>
  <si>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</si>
  <si>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</si>
  <si>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</si>
  <si>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</si>
  <si>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8.19.</t>
  </si>
  <si>
    <t>8.20.</t>
  </si>
  <si>
    <t>к уточненному бюджету</t>
  </si>
  <si>
    <t xml:space="preserve">к первона-чальному бюджету              </t>
  </si>
  <si>
    <t>Присмотр и уход</t>
  </si>
  <si>
    <t>Реализация основных общеобразовательных программ среднего общего образования</t>
  </si>
  <si>
    <t>Присмотр и уход (ГПД)</t>
  </si>
  <si>
    <t>Реализация дополнительных общеразвивающих программ</t>
  </si>
  <si>
    <t>Объем субсидий на финансовое обеспечение оказания соответствующей государственной услуги (выполнения работы)</t>
  </si>
  <si>
    <t>человеко-часов</t>
  </si>
  <si>
    <t>Содержание детей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</si>
  <si>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</si>
  <si>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единица</t>
  </si>
  <si>
    <t>Организация отдыха детей и молодежи</t>
  </si>
  <si>
    <t>Психолого-медико-педагогическое обследование детей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</si>
  <si>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</si>
  <si>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(ОВЗ)</t>
  </si>
  <si>
    <t>Реализация основных общеобразовательных программ основного общего образования (ОВЗ)</t>
  </si>
  <si>
    <t>8.21.</t>
  </si>
  <si>
    <t>8.22.</t>
  </si>
  <si>
    <t>8.23.</t>
  </si>
  <si>
    <t>8.24.</t>
  </si>
  <si>
    <t>8.25.</t>
  </si>
  <si>
    <t>8.26.</t>
  </si>
  <si>
    <t>8.27.</t>
  </si>
  <si>
    <t>8.28.</t>
  </si>
  <si>
    <t>8.29.</t>
  </si>
  <si>
    <t>8.30.</t>
  </si>
  <si>
    <t>8.31.</t>
  </si>
  <si>
    <t>8.32.</t>
  </si>
  <si>
    <t>8.33.</t>
  </si>
  <si>
    <t>8.34.</t>
  </si>
  <si>
    <t>8.35.</t>
  </si>
  <si>
    <t>8.36.</t>
  </si>
  <si>
    <t>8.37.</t>
  </si>
  <si>
    <t>8.38.</t>
  </si>
  <si>
    <t>8.39.</t>
  </si>
  <si>
    <t>8.40.</t>
  </si>
  <si>
    <t>8.41.</t>
  </si>
  <si>
    <t>8.42.</t>
  </si>
  <si>
    <t>8.43.</t>
  </si>
  <si>
    <t>Реализация основных общеобразовательных программ основного общего образования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</si>
  <si>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</si>
  <si>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Машино-часы работы автомобилей</t>
  </si>
  <si>
    <t>Реализация дополнительных профессиональных программ повышения квалификации (Очная)</t>
  </si>
  <si>
    <t>Реализация дополнительных профессиональных программ повышения квалификации (Очно-заочная)</t>
  </si>
  <si>
    <t>Реализация дополнительных профессиональных программ повышения квалификации (Очно-заочная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</si>
  <si>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</si>
  <si>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(Очная с применением сетевой формы реализации)</t>
  </si>
  <si>
    <t>Методическое обеспечение образовательной деятельности</t>
  </si>
  <si>
    <t>Единица</t>
  </si>
  <si>
    <t>Оценка качества образования</t>
  </si>
  <si>
    <t>Информационно-технологическое обеспечение управления системой образования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</si>
  <si>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</si>
  <si>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</si>
  <si>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</si>
  <si>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(очная-заочная)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</si>
  <si>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</si>
  <si>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</si>
  <si>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</si>
  <si>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</si>
  <si>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(очное- заочное)</t>
  </si>
  <si>
    <t>единицы</t>
  </si>
  <si>
    <t>5.3.</t>
  </si>
  <si>
    <t>5.4.</t>
  </si>
  <si>
    <t>5.5.</t>
  </si>
  <si>
    <t>5.6.</t>
  </si>
  <si>
    <t>5.7.</t>
  </si>
  <si>
    <t>5.8.</t>
  </si>
  <si>
    <t>5.9.</t>
  </si>
  <si>
    <t>5.10.</t>
  </si>
  <si>
    <t>Комплектование архивными документами</t>
  </si>
  <si>
    <t>тысяч квадратных метров</t>
  </si>
  <si>
    <t>человек</t>
  </si>
  <si>
    <t>штука</t>
  </si>
  <si>
    <t>1.3.</t>
  </si>
  <si>
    <t>1.4.</t>
  </si>
  <si>
    <t>1.5.</t>
  </si>
  <si>
    <t>1.6.</t>
  </si>
  <si>
    <t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</si>
  <si>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1.7.</t>
  </si>
  <si>
    <t>Организация и проведение культурно-массовых мероприятий</t>
  </si>
  <si>
    <t>1.8.</t>
  </si>
  <si>
    <t>1.9.</t>
  </si>
  <si>
    <t>Первичная медико-санитарная помощь, не включенная в базовую программу обязательного медицинского страхования</t>
  </si>
  <si>
    <t>1.10.</t>
  </si>
  <si>
    <t>Количество исполненных запросов</t>
  </si>
  <si>
    <t>тысяча квадратных метров</t>
  </si>
  <si>
    <t xml:space="preserve">число обращений </t>
  </si>
  <si>
    <t>машино-часы работы автомобилей</t>
  </si>
  <si>
    <t>Проведение прикладных научных исследований</t>
  </si>
  <si>
    <t>Показатель, характеризующий объем государственной услуги (работы): количество научно-исследовательских работ</t>
  </si>
  <si>
    <t>10.3.</t>
  </si>
  <si>
    <t>10.4.</t>
  </si>
  <si>
    <t>10.5.</t>
  </si>
  <si>
    <t>10.6.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</si>
  <si>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</si>
  <si>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</si>
  <si>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</si>
  <si>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</si>
  <si>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</si>
  <si>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</si>
  <si>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</si>
  <si>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</si>
  <si>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</si>
  <si>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</si>
  <si>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</si>
  <si>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</si>
  <si>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</si>
  <si>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</si>
  <si>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</si>
  <si>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</si>
  <si>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Предупреждение возникновения и распространения лесных пожаров, включая территорию ООПТ</t>
  </si>
  <si>
    <t>км</t>
  </si>
  <si>
    <t>Устройство противопожарных минерализованных полос</t>
  </si>
  <si>
    <t>Прочистка и обновление противопожарных минерализованных полос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</si>
  <si>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</si>
  <si>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</si>
  <si>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га</t>
  </si>
  <si>
    <t>Локализация и ликвидация очагов вредных организмов</t>
  </si>
  <si>
    <t>7.19.</t>
  </si>
  <si>
    <t>7.20.</t>
  </si>
  <si>
    <t>7.21.</t>
  </si>
  <si>
    <t>7.22.</t>
  </si>
  <si>
    <t>Искусственное лесовосстановление</t>
  </si>
  <si>
    <t>Дополнение лесных культур</t>
  </si>
  <si>
    <t>Подготовка почвы под лесные культуры</t>
  </si>
  <si>
    <t>Наземное патрулирование особо охраняемых природных территорий</t>
  </si>
  <si>
    <t>7.23.</t>
  </si>
  <si>
    <t>7.24.</t>
  </si>
  <si>
    <t>7.25.</t>
  </si>
  <si>
    <t>7.26.</t>
  </si>
  <si>
    <t>7.27.</t>
  </si>
  <si>
    <t>7.28.</t>
  </si>
  <si>
    <t>Хранение семян лесных растений</t>
  </si>
  <si>
    <t>кг</t>
  </si>
  <si>
    <t>Выполнение работ по лесному семеноводству</t>
  </si>
  <si>
    <t>Создание условий для регулируемого туризма и отдыха</t>
  </si>
  <si>
    <t>Осуществление мероприятий в области обслуживания посетителей на ООПТ</t>
  </si>
  <si>
    <t>Тушение пожаров в лесах</t>
  </si>
  <si>
    <t>Отвод лесосек</t>
  </si>
  <si>
    <t>Содержание (эксплуатация) имущества, находящегося в государственной собственности</t>
  </si>
  <si>
    <t>Обеспечение эксплуатационно-технического обслуживания объектов и помещений, а также содержание указанных объектов и помещений, оборудования и прилегающей территории в надлежащем состоянии</t>
  </si>
  <si>
    <t>9.3.</t>
  </si>
  <si>
    <t>9.4.</t>
  </si>
  <si>
    <t>9.5.</t>
  </si>
  <si>
    <t>9.6.</t>
  </si>
  <si>
    <t>9.7.</t>
  </si>
  <si>
    <t>9.9.</t>
  </si>
  <si>
    <t>9.8.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</si>
  <si>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</si>
  <si>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</si>
  <si>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</si>
  <si>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</si>
  <si>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</si>
  <si>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</si>
  <si>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</si>
  <si>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</si>
  <si>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</si>
  <si>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</si>
  <si>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</si>
  <si>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</si>
  <si>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Показ (организация показа) спектаклей (театральных постановок)</t>
  </si>
  <si>
    <t>Показ (организация показа) концертов и концертных программ</t>
  </si>
  <si>
    <t>Создание спектаклей</t>
  </si>
  <si>
    <t>Создание концертов и концертных программ</t>
  </si>
  <si>
    <t>Библиотечное, библиографическое и информационное обслуживание пользователей библиотеки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</si>
  <si>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</si>
  <si>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</si>
  <si>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 xml:space="preserve">Публичный показ музейных предметов, музейных коллекций
</t>
  </si>
  <si>
    <t>Формирование, учет, изучение, обеспечение физического сохранения и безопасности музейных предметов, музейных коллекций</t>
  </si>
  <si>
    <t>Показ кинофильмов</t>
  </si>
  <si>
    <t>Прокат кино и видеофильмов</t>
  </si>
  <si>
    <t>Организация деятельности клубных формирований и формирований самодеятельного народного творчества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</si>
  <si>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</si>
  <si>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Реализация дополнительных профессиональных программ повышения квалификации</t>
  </si>
  <si>
    <t>Реализация дополнительных общеобразовательных предпрофессиональных программ в области искусств</t>
  </si>
  <si>
    <t>Реализация дополнительных предпрофессиональных программ в области искусств</t>
  </si>
  <si>
    <t>Реализация образовательных программ среднего профессионального образования - программ подготовки специалистов среднего звена
услуги (работы)</t>
  </si>
  <si>
    <t xml:space="preserve">Создание экспозиций (выставок) музеев, организация выездных выставок
</t>
  </si>
  <si>
    <t xml:space="preserve">единица 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</si>
  <si>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</si>
  <si>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</si>
  <si>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</si>
  <si>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</si>
  <si>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</si>
  <si>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</si>
  <si>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</si>
  <si>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</si>
  <si>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</si>
  <si>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</si>
  <si>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</si>
  <si>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</si>
  <si>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</si>
  <si>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13.16.</t>
  </si>
  <si>
    <t>13.17.</t>
  </si>
  <si>
    <t>13.18.</t>
  </si>
  <si>
    <t>13.19.</t>
  </si>
  <si>
    <t>13.20.</t>
  </si>
  <si>
    <t>13.21.</t>
  </si>
  <si>
    <t>13.22.</t>
  </si>
  <si>
    <t>13.23.</t>
  </si>
  <si>
    <t>количество обучающихся</t>
  </si>
  <si>
    <t>число посещений</t>
  </si>
  <si>
    <t>число обращений</t>
  </si>
  <si>
    <t>число пациенто-дней</t>
  </si>
  <si>
    <t>число пациентов</t>
  </si>
  <si>
    <t>количество койко-дней</t>
  </si>
  <si>
    <t>количество полетных часов</t>
  </si>
  <si>
    <t>количество мероприятий</t>
  </si>
  <si>
    <t>условная единица продукта, переработки (в перерасчете на 1 литр цельной крови)</t>
  </si>
  <si>
    <t>колиграмм</t>
  </si>
  <si>
    <t>квадратный метр</t>
  </si>
  <si>
    <t>количество освидетельствований</t>
  </si>
  <si>
    <t>количество исследований</t>
  </si>
  <si>
    <t>количество экспертиз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</si>
  <si>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</si>
  <si>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Реализация дополнительных профессиональных образовательных программ повышения квалификации</t>
  </si>
  <si>
    <t xml:space="preserve">Первичная медико-санитарная помощь, не включенная в базовую программу обязательного медицинского страхования 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</si>
  <si>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</si>
  <si>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</si>
  <si>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</si>
  <si>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</si>
  <si>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</si>
  <si>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</si>
  <si>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</si>
  <si>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</si>
  <si>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</si>
  <si>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</si>
  <si>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</si>
  <si>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</si>
  <si>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14.15.</t>
  </si>
  <si>
    <t>14.16.</t>
  </si>
  <si>
    <t>Социально-бытовые</t>
  </si>
  <si>
    <t>тыс. рублей</t>
  </si>
  <si>
    <t>Социально-медицинские</t>
  </si>
  <si>
    <t>Социально-психологические</t>
  </si>
  <si>
    <t>Социально-педагогические</t>
  </si>
  <si>
    <t>Социально-трудовые</t>
  </si>
  <si>
    <t>Социально-правовые</t>
  </si>
  <si>
    <t>Услуги в целях повышения коммуникативного потенциала получателей социальных услуг</t>
  </si>
  <si>
    <t>Срочные социальные услуги</t>
  </si>
  <si>
    <t>Организация ритуальных услуг и содержание мест захоронения</t>
  </si>
  <si>
    <t>Работа : 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</si>
  <si>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Санаторно-курортное лечение</t>
  </si>
  <si>
    <t>Образовательные услуги</t>
  </si>
  <si>
    <t>Услуги спорта</t>
  </si>
  <si>
    <t>Обеспечение участия в официальных физкультурных  мероприятий</t>
  </si>
  <si>
    <t>Проведение занятий физкультурно-спортивной направленности по месту проживания граждан</t>
  </si>
  <si>
    <t>тыс. рублей.</t>
  </si>
  <si>
    <t>Количество услуг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</si>
  <si>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</si>
  <si>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</si>
  <si>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</si>
  <si>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</si>
  <si>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</si>
  <si>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</si>
  <si>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</si>
  <si>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</si>
  <si>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</si>
  <si>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</si>
  <si>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</si>
  <si>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</si>
  <si>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</si>
  <si>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Спортивная подготовка по олимпийским видам спорта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</si>
  <si>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</si>
  <si>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</si>
  <si>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</si>
  <si>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</si>
  <si>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Спортивная подготовка по спорту слепых</t>
  </si>
  <si>
    <t>Пропаганда физической культуры, спорта и здорового образа жизни</t>
  </si>
  <si>
    <t>-</t>
  </si>
  <si>
    <t>Организация мероприятий по подготовке спортивных сборных команд</t>
  </si>
  <si>
    <t>штук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</si>
  <si>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</si>
  <si>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обеспечение подготовки спортивного резерва</t>
  </si>
  <si>
    <t xml:space="preserve">Закон Саратовской области           «Об областном бюджете на 2018 год и на плановый период 2019 и 2020 годов» </t>
  </si>
  <si>
    <t xml:space="preserve">первоначальный бюджет              (ред. 115-ЗСО        от 28.11.2017) </t>
  </si>
  <si>
    <t xml:space="preserve">уточненный бюджет           (ред. 128-ЗСО от 12.12.2018)  </t>
  </si>
  <si>
    <t xml:space="preserve">Сведения о выполнении государственными учреждениями Саратовской области государственных заданий на оказание государственных услуг (выполнение работ) и об объемах субсидий на их финансовое обеспечение за 2018 год </t>
  </si>
  <si>
    <t>12.2.</t>
  </si>
  <si>
    <t>12.3.</t>
  </si>
  <si>
    <t>12.4.</t>
  </si>
  <si>
    <t>12.5.</t>
  </si>
  <si>
    <t>12.6.</t>
  </si>
  <si>
    <t>12.7.</t>
  </si>
  <si>
    <t>Определение границ территории объекта археологического наследия</t>
  </si>
  <si>
    <t>Проведение анализа историко-библиографических материалов о земельном участке, подлежащем хозяйственному освоению</t>
  </si>
  <si>
    <t>Разработка проекта границ территорий объектов культурного наследия</t>
  </si>
  <si>
    <t>Разработка проекта предмета охраны объекта культурного наследия</t>
  </si>
  <si>
    <t>Выполнение историко-культурных и библиографических изысканий в проектной документации для регистрации в едином государственном реестре историко-архитектурных объектов культурного наследия</t>
  </si>
  <si>
    <t>Обследования и составления акта технического состояния объекта культурного наследия</t>
  </si>
  <si>
    <t>Разработка проектов зон охраны объектов культурного наследия (единичные памятники, ансамбли)</t>
  </si>
  <si>
    <t>Затраты на уплату налогов</t>
  </si>
  <si>
    <t>4.3.</t>
  </si>
  <si>
    <t>4.4.</t>
  </si>
  <si>
    <t>4.5.</t>
  </si>
  <si>
    <t>4.6.</t>
  </si>
  <si>
    <t>4.7.</t>
  </si>
  <si>
    <t>Проведение диагностических мероприятий на особо опасные заболевания животных (птиц) в части отбора проб, их транспортировку</t>
  </si>
  <si>
    <t>Проведение диагностических мероприятий на особо опасные заболевания животных (птиц) в части лабораторных исследований</t>
  </si>
  <si>
    <t xml:space="preserve">Проведение вакцинаций (профилактических, вынужденных) животных (птиц) против особо опасных болезней животных (птиц) </t>
  </si>
  <si>
    <t xml:space="preserve">Проведение мероприятий по клинической диагностике безнадзорных животных </t>
  </si>
  <si>
    <t xml:space="preserve">Ликвидация очагов заболеваний животных (птиц) и оздоровление неблагополучных пунктов </t>
  </si>
  <si>
    <t xml:space="preserve">Учет и ответственное хранение лекарственных средств и препаратов для ветеринарного применения </t>
  </si>
  <si>
    <t>Оформление ветеринарных сопроводительных документов (сертификатов)</t>
  </si>
  <si>
    <t>условные единицы</t>
  </si>
  <si>
    <t xml:space="preserve">Реализация основных общеобразовательных программ дошкольного образования
</t>
  </si>
  <si>
    <t>Число обучающихся</t>
  </si>
  <si>
    <t>Объем субсидий на финансовое обеспечение оказания государственных услуг (выполнения работ)</t>
  </si>
  <si>
    <t>Число детей</t>
  </si>
  <si>
    <t xml:space="preserve"> Содержание и воспитание детей-сирот и детей, оставшихся без попечения родителей, детей, находящихся в трудной жизненной ситуации</t>
  </si>
  <si>
    <t>Численность граждан, получивших социальные услуги</t>
  </si>
  <si>
    <t xml:space="preserve">Содействие устройству детей на воспитание в семью </t>
  </si>
  <si>
    <t>Количество детей, переданных на воспитание в семью</t>
  </si>
  <si>
    <t xml:space="preserve"> Психолого-педагогическое консультирование обучающихся, их родителей (законных представителей) и педагогических работников </t>
  </si>
  <si>
    <t xml:space="preserve"> Подготовка граждан, выразивших желание принять детей-сирот и детей, оставшихся без попечения родителей, на семейные формы устройства </t>
  </si>
  <si>
    <t>Оказание консультативной, психологической, педагогической, юридической, социальной и иной помощи лицам усыновившим (удочерившим) или принявшим под опеку (попечительство) ребенка</t>
  </si>
  <si>
    <t>Численность семей, получивших социальные услуги</t>
  </si>
  <si>
    <t>Оказание консультативной, психологической педагогической, юридической, социальной и иной помощи лицам из числа детей, завершивших  пребывание в организации для детей-сирот</t>
  </si>
  <si>
    <t xml:space="preserve">Коррекционно-развивающая, компенсирующая и логопедическая помощь обучающимся       </t>
  </si>
  <si>
    <t>Количество человеко-часов</t>
  </si>
  <si>
    <t>Реализация дополнительных общеразвивающих программ (ОВЗ)</t>
  </si>
  <si>
    <t>Число человеко-дней пребывания</t>
  </si>
  <si>
    <t>Человеко-день</t>
  </si>
  <si>
    <t>Количество мероприятий</t>
  </si>
  <si>
    <t>Ведение информационных ресурсов и баз данных в сфере образования</t>
  </si>
  <si>
    <t>Количество информационных ресурсов и баз данных</t>
  </si>
  <si>
    <t xml:space="preserve">Содержание (эксплуатация) имущества, находящегося в государственной  (муниципальной) собственности </t>
  </si>
  <si>
    <t>Эксплуатируемая площадь других видов имущества</t>
  </si>
  <si>
    <t>Организация и осуществление транспортного обслуживания должностных лиц, государственных органов  и государственных учреждений</t>
  </si>
  <si>
    <t>Экспертиза научных, научно-технических программ и проектов, инновационных проектов в сфере образования</t>
  </si>
  <si>
    <t>Количество экспертных заключений</t>
  </si>
  <si>
    <t>Численность обучающихся</t>
  </si>
  <si>
    <t>человеко-час</t>
  </si>
  <si>
    <t xml:space="preserve">Количество мероприятий; количество разработанных документов;                                             количество разработанных отчетов </t>
  </si>
  <si>
    <t xml:space="preserve">Комитет по управлению имуществом Саратовской области </t>
  </si>
  <si>
    <t>6.3.</t>
  </si>
  <si>
    <t>6.4.</t>
  </si>
  <si>
    <t>Представление информации, имеющейся в распоряжении учреждения, по вопросам государственной кадастровой оценки (ежеквартальное представление в соответствующий федеральный орган исполнительной власти информации о данных рынка недвижимости)</t>
  </si>
  <si>
    <t xml:space="preserve">Сбор, обработка, систематизация, накопление и хранение информации при определении кадастровой стоимости (сбор,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проведения) </t>
  </si>
  <si>
    <t xml:space="preserve">Определение кадастровой стоимости объектов недвижимости в соответствии со статьей 14 Федерального закона от 3 июля 2016 года № 237-ФЗ «О государственной кадастровой оценке» (определение кадастровой стоимости объектов недвижимости в рамках государственной кадастровой оценки) </t>
  </si>
  <si>
    <t xml:space="preserve">Проведение прикладных научных исследований  </t>
  </si>
  <si>
    <t>Предоставление архивных справок и копий архивных документов,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 и международными обязательствами Российской Федерации</t>
  </si>
  <si>
    <t>Информационное обеспечение на основе документов Архивного фонда Российской Федерации и других архивных документов</t>
  </si>
  <si>
    <t>Обеспечение сохранности архивных документов</t>
  </si>
  <si>
    <t>Количество дел, прошедших проверку наличия, выявленных особо ценных и уникальных дел, и дел,выданных из архивохранилища</t>
  </si>
  <si>
    <t>Учет архивных документов</t>
  </si>
  <si>
    <t>Количество фондов, по которым выверены учетные документы</t>
  </si>
  <si>
    <t>Улучшение физического состояния документов</t>
  </si>
  <si>
    <t>Количество дел</t>
  </si>
  <si>
    <t>Количество дел (документов), принятых на хранение</t>
  </si>
  <si>
    <t>Взаимодействие с организациями - источниками комплектования архива</t>
  </si>
  <si>
    <t xml:space="preserve">Количество организаций - источников комплектования архива по видам методической помощи суммарно </t>
  </si>
  <si>
    <t>Описание архивных документов, создание справочно-поисковых средств к ним</t>
  </si>
  <si>
    <t>Количество единиц хранения, внесенных в информационно-поисковые системы архива</t>
  </si>
  <si>
    <t xml:space="preserve">Количество дел (документов), подготовленных к рассекречиванию </t>
  </si>
  <si>
    <t>Реализация информационных мероприятий, публикаторских и выставочных проектов на основе архивных документов</t>
  </si>
  <si>
    <t>Количество проведенных мероприятий</t>
  </si>
  <si>
    <t>1.11.</t>
  </si>
  <si>
    <t>1.12.</t>
  </si>
  <si>
    <t>1.13.</t>
  </si>
  <si>
    <t>1.14.</t>
  </si>
  <si>
    <t>1.15.</t>
  </si>
  <si>
    <t>Первичная медико-санитарная помощь, не включенная в базовую программу обязательного медицинского страхования. Первичная медико-санитарная помощь, в части диагностики и лечения (Психотерапия)</t>
  </si>
  <si>
    <t>тыс.кв.м</t>
  </si>
  <si>
    <t>Содержание и обслуживание прилегающих территорий к зданиям (сооружениям), лесных участков</t>
  </si>
  <si>
    <t>Организация материально-технического обечпечения деятельности Губернатора области, Правительства области, управления делами правительства области, иных органов государственной власти области и государственных органов области</t>
  </si>
  <si>
    <t>Информационное обеспечение на основе документов архивного фонда Российской Федерации и других архивных документов</t>
  </si>
  <si>
    <t>Предоставление консультационной помощи в рамках государственной  аграрной политики и методических услуг</t>
  </si>
  <si>
    <t>Поддержка выставочной деятельности и семинаров в сфере агропромышленного комплекса</t>
  </si>
  <si>
    <t>Ведение информационных ресурсов и баз данных в рамках государственной аграрной политики</t>
  </si>
  <si>
    <t>Количество договоров на редоставление торговых мест</t>
  </si>
  <si>
    <t>Оказание услуги сельхозтоваропроизводителям и иным производителям продуктов питания в реализации производимой продукции на сельскохозяйственном рынке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</si>
  <si>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(сетевое издание «Новости Саратовской губернии»)</t>
  </si>
  <si>
    <t>Количество  страниц PDF-формата</t>
  </si>
  <si>
    <t>Объем субсидий на финансовое обеспечение оказания государственных услуг</t>
  </si>
  <si>
    <t>единица, штука (стр.PDF)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</si>
  <si>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(газета «Саратовская областная газета «Регион 64»)</t>
  </si>
  <si>
    <t>Квадратный сантиметр</t>
  </si>
  <si>
    <t>единица (кв.см.)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</si>
  <si>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(сборник «Собрание законодательства Саратовской области»)</t>
  </si>
  <si>
    <t>Квадратных условных печатных листов</t>
  </si>
  <si>
    <t>единица (усл. печат. лист)</t>
  </si>
  <si>
    <t>Размещение официальной информации в средствах массовой информации (сетевые издания «Новости Саратовской губернии» и «Регион 64»)</t>
  </si>
  <si>
    <t>Количество публикаций</t>
  </si>
  <si>
    <t>Размещение официальной информации в средствах массовой информации (газета «Саратовская областная газета «Регион 64»)</t>
  </si>
  <si>
    <t>Размещение официальной информации в средствах массовой информации (на телевизионных каналах Саратовской области)</t>
  </si>
  <si>
    <t>Длительность телевизионного вещания</t>
  </si>
  <si>
    <t>минуты</t>
  </si>
  <si>
    <t>10.7.</t>
  </si>
  <si>
    <t xml:space="preserve">Выпуск литературно-художественного журнала «Волга – XXI век» 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</si>
  <si>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</si>
  <si>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 xml:space="preserve">Организация обустройства и эксплуатации пожарных наблюдательных пунктов (вышек, мачт, павильонов и других наблюдательных пунктов), пунктов сосредоточения противопожарного инвентаря    </t>
  </si>
  <si>
    <t>Обеспечение функционирования пожарно-химических станций</t>
  </si>
  <si>
    <t>Выполнение мер пожарной безопасности в лесах и тушение лесных пожаров</t>
  </si>
  <si>
    <t>Осуществление функций специализированной диспетчерской службы лесного хозяйства</t>
  </si>
  <si>
    <t xml:space="preserve">Осуществление функций специализированной региональной диспетчерской службы </t>
  </si>
  <si>
    <t>Эксплуатация пожарных водоемов и подъездов к источникам  водоснабжения</t>
  </si>
  <si>
    <t>Установка и размещение стендов и других знаков и указателей, содержащих информацию о мерах пожарной безопасности в лесах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</si>
  <si>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безопасностив</t>
  </si>
  <si>
    <t>Эксплуатация лесных дорог, предназначенных для охраны лесов от пожаров</t>
  </si>
  <si>
    <t>Прочистка просек</t>
  </si>
  <si>
    <t xml:space="preserve">Организация санитарно-оздоровительных мероприятий и лесопатологических обследований в лесах </t>
  </si>
  <si>
    <t xml:space="preserve">Лесопатологическое обследование визуальным способом </t>
  </si>
  <si>
    <t>Лесопатологическое обследование инструментальным способом</t>
  </si>
  <si>
    <t>Уборка неликвидной древесины</t>
  </si>
  <si>
    <t xml:space="preserve">Осуществление лесовосстановления и лесоразведения </t>
  </si>
  <si>
    <t>Содействие естесственному возобновлению</t>
  </si>
  <si>
    <t>Комбинированное лесовосстановление</t>
  </si>
  <si>
    <t>Проектирование лесохозяйственных мероприятий и организация использования лесов</t>
  </si>
  <si>
    <t xml:space="preserve">Организация выращивания посадочного материала древесно-кустарниковых пород для целей лесовосстановления </t>
  </si>
  <si>
    <t>Уход за объектами лесного семеноводства</t>
  </si>
  <si>
    <t>7.29.</t>
  </si>
  <si>
    <t>7.30.</t>
  </si>
  <si>
    <t>7.31.</t>
  </si>
  <si>
    <t>7.32.</t>
  </si>
  <si>
    <t>7.33.</t>
  </si>
  <si>
    <t>7.34.</t>
  </si>
  <si>
    <t>7.35.</t>
  </si>
  <si>
    <t>7.36.</t>
  </si>
  <si>
    <t>Очистка лесов от захламления, загрязнения и иного воздействия</t>
  </si>
  <si>
    <t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</t>
  </si>
  <si>
    <t>Выращивание (производство) посадочного материала лесных растений</t>
  </si>
  <si>
    <t>Проведение ухода за лесами</t>
  </si>
  <si>
    <t>Проведение рубок ухода за молодняками</t>
  </si>
  <si>
    <t>7.37.</t>
  </si>
  <si>
    <t>7.38.</t>
  </si>
  <si>
    <t>Содержание (эксплуатация) имущества, находящегося в государственной (муниципальной) собственности</t>
  </si>
  <si>
    <t>Министерство молодежной политики и спорта Саратовской области</t>
  </si>
  <si>
    <t>Реализация основных профессиональных образовательных программ среднего профессионального образования в области искусств, интегрированные с образовательными программами основного общего образования, по укрупненной группе направлений подготовки и специальностей (профессий) "52.00.00 ИЗОБРАЗИТЕЛЬНОЕ И ПРИКЛАДНЫЕ ВИДЫ ИСКУССТВ"
услуги (работы)</t>
  </si>
  <si>
    <t>Организация и проведение официальных физкультурных (физкультурно-оздоровительных) мероприятий</t>
  </si>
  <si>
    <t xml:space="preserve">Обеспечение представления объектов спорта для занятий отдельный категорий граждан </t>
  </si>
  <si>
    <t>11.16.</t>
  </si>
  <si>
    <t>11.17.</t>
  </si>
  <si>
    <t xml:space="preserve">Организация мероприятий в сфере молодежной политики, направленных на гражданское и патриотическое воспитание молодежи
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</si>
  <si>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обороне» (ГТО)»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</si>
  <si>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</si>
  <si>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</si>
  <si>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 xml:space="preserve">Паллиативная медицинская помощь 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</si>
  <si>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</si>
  <si>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</t>
  </si>
  <si>
    <t xml:space="preserve">Санаторно-курортное лечение </t>
  </si>
  <si>
    <t xml:space="preserve">Организация круглосуточного приема, содержания, выхаживания и воспитания детей </t>
  </si>
  <si>
    <t xml:space="preserve"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</si>
  <si>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</si>
  <si>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 xml:space="preserve">Обеспечение мероприятий, направленных на охрану и укрепление здоровья </t>
  </si>
  <si>
    <t>Заготовка, хранение, транспортировка и обеспечение безопасности донорской крови и ее компонентов условная единица продукта, переработки (в перерасчете на 1 литр цельной крови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</si>
  <si>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 количество мероприятий</t>
  </si>
  <si>
    <t xml:space="preserve">Формирование, освежение, выпуск и содержание (обслуживание) резерва лекарственных средств для медицинского применения и медицинских изделий </t>
  </si>
  <si>
    <t>количество отчетов</t>
  </si>
  <si>
    <t xml:space="preserve"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</si>
  <si>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</t>
  </si>
  <si>
    <t xml:space="preserve">Медицинское освидетельствование на состояние опьянения (алкогольного, наркотического или иного токсического) </t>
  </si>
  <si>
    <t xml:space="preserve">Судебно-медицинская экспертиза </t>
  </si>
  <si>
    <t xml:space="preserve">Судебно-психиатрическая экспертиза </t>
  </si>
  <si>
    <t xml:space="preserve">Обеспечение готовности к своевременному и эффективному оказанию медицинской помощи, ликвидации эпидемических очагов при стихийных бедствиях, авариях, катастрофах и эпидемиях и ликвидация медико-санитарных последствий чрезвычайных ситуаций в Российской Федерации и за рубежом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</si>
</sst>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6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0" fillId="0" borderId="0" xfId="0"/>
    <xf numFmtId="0" fontId="0" fillId="5" borderId="0" xfId="0" applyFill="1"/>
    <xf numFmtId="0" fontId="2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6" fillId="4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 applyProtection="1">
      <alignment horizontal="center" vertical="center" wrapText="1"/>
      <protection locked="0"/>
    </xf>
    <xf numFmtId="3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5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3" fontId="1" fillId="5" borderId="3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1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8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 applyProtection="1">
      <alignment horizontal="center" vertical="center" wrapText="1"/>
      <protection locked="0"/>
    </xf>
    <xf numFmtId="164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 applyProtection="1">
      <alignment horizontal="center" vertical="center" wrapText="1"/>
      <protection locked="0"/>
    </xf>
    <xf numFmtId="3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vertical="center" wrapText="1"/>
    </xf>
    <xf numFmtId="3" fontId="9" fillId="5" borderId="1" xfId="0" applyNumberFormat="1" applyFont="1" applyFill="1" applyBorder="1" applyAlignment="1">
      <alignment horizontal="center" vertical="center" wrapText="1"/>
    </xf>
    <xf numFmtId="166" fontId="9" fillId="5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9" fillId="7" borderId="1" xfId="0" applyNumberFormat="1" applyFont="1" applyFill="1" applyBorder="1" applyAlignment="1">
      <alignment horizontal="center" vertical="center"/>
    </xf>
    <xf numFmtId="164" fontId="9" fillId="7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5" fillId="5" borderId="1" xfId="0" applyFont="1" applyFill="1" applyBorder="1" applyAlignment="1">
      <alignment vertical="top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16" fontId="5" fillId="0" borderId="3" xfId="0" applyNumberFormat="1" applyFont="1" applyBorder="1" applyAlignment="1">
      <alignment horizontal="center" vertical="center" wrapText="1"/>
    </xf>
    <xf numFmtId="16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top" wrapText="1"/>
    </xf>
    <xf numFmtId="0" fontId="5" fillId="5" borderId="8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" fontId="5" fillId="0" borderId="3" xfId="0" applyNumberFormat="1" applyFont="1" applyFill="1" applyBorder="1" applyAlignment="1">
      <alignment horizontal="center" vertical="center" wrapText="1"/>
    </xf>
    <xf numFmtId="16" fontId="5" fillId="0" borderId="4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5" fillId="0" borderId="4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6"/>
  <sheetViews>
    <sheetView tabSelected="1" view="pageBreakPreview" zoomScale="70" zoomScaleNormal="100" zoomScaleSheetLayoutView="70" workbookViewId="0">
      <pane ySplit="4" topLeftCell="A5" activePane="bottomLeft" state="frozen"/>
      <selection pane="bottomLeft" activeCell="E316" sqref="E316"/>
    </sheetView>
  </sheetViews>
  <sheetFormatPr defaultRowHeight="15.75" x14ac:dyDescent="0.25"/>
  <cols>
    <col min="1" max="1" width="8.5703125" style="4" customWidth="1"/>
    <col min="2" max="2" width="55.7109375" style="1" customWidth="1"/>
    <col min="3" max="3" width="42.28515625" style="1" customWidth="1"/>
    <col min="4" max="4" width="23.85546875" style="1" customWidth="1"/>
    <col min="5" max="5" width="19.85546875" style="2" customWidth="1"/>
    <col min="6" max="6" width="16.85546875" style="2" customWidth="1"/>
    <col min="7" max="7" width="16.5703125" style="3" customWidth="1"/>
    <col min="8" max="8" width="14.28515625" style="3" customWidth="1"/>
    <col min="9" max="9" width="15" customWidth="1"/>
  </cols>
  <sheetData>
    <row r="1" spans="1:9" ht="82.5" customHeight="1" x14ac:dyDescent="0.25">
      <c r="A1" s="116" t="s">
        <v>356</v>
      </c>
      <c r="B1" s="116"/>
      <c r="C1" s="116"/>
      <c r="D1" s="116"/>
      <c r="E1" s="116"/>
      <c r="F1" s="116"/>
      <c r="G1" s="116"/>
      <c r="H1" s="116"/>
      <c r="I1" s="116"/>
    </row>
    <row r="2" spans="1:9" ht="19.5" customHeight="1" x14ac:dyDescent="0.25">
      <c r="A2" s="117"/>
      <c r="B2" s="117"/>
      <c r="C2" s="117"/>
      <c r="D2" s="117"/>
      <c r="E2" s="117"/>
      <c r="F2" s="117"/>
      <c r="G2" s="117"/>
      <c r="H2" s="117"/>
      <c r="I2" s="117"/>
    </row>
    <row r="3" spans="1:9" ht="68.25" customHeight="1" x14ac:dyDescent="0.25">
      <c r="A3" s="125" t="s">
        <v>0</v>
      </c>
      <c r="B3" s="125" t="s">
        <v>1</v>
      </c>
      <c r="C3" s="125" t="s">
        <v>7</v>
      </c>
      <c r="D3" s="125" t="s">
        <v>9</v>
      </c>
      <c r="E3" s="125" t="s">
        <v>353</v>
      </c>
      <c r="F3" s="125"/>
      <c r="G3" s="126" t="s">
        <v>11</v>
      </c>
      <c r="H3" s="118" t="s">
        <v>2</v>
      </c>
      <c r="I3" s="119"/>
    </row>
    <row r="4" spans="1:9" ht="69" customHeight="1" x14ac:dyDescent="0.25">
      <c r="A4" s="125"/>
      <c r="B4" s="125"/>
      <c r="C4" s="125"/>
      <c r="D4" s="125"/>
      <c r="E4" s="8" t="s">
        <v>354</v>
      </c>
      <c r="F4" s="8" t="s">
        <v>355</v>
      </c>
      <c r="G4" s="126"/>
      <c r="H4" s="8" t="s">
        <v>80</v>
      </c>
      <c r="I4" s="8" t="s">
        <v>79</v>
      </c>
    </row>
    <row r="5" spans="1:9" ht="28.5" customHeight="1" x14ac:dyDescent="0.25">
      <c r="A5" s="26" t="s">
        <v>3</v>
      </c>
      <c r="B5" s="111" t="s">
        <v>4</v>
      </c>
      <c r="C5" s="112"/>
      <c r="D5" s="112"/>
      <c r="E5" s="112"/>
      <c r="F5" s="112"/>
      <c r="G5" s="112"/>
      <c r="H5" s="112"/>
      <c r="I5" s="113"/>
    </row>
    <row r="6" spans="1:9" x14ac:dyDescent="0.25">
      <c r="A6" s="127" t="s">
        <v>5</v>
      </c>
      <c r="B6" s="123" t="s">
        <v>420</v>
      </c>
      <c r="C6" s="55" t="s">
        <v>163</v>
      </c>
      <c r="D6" s="56" t="s">
        <v>89</v>
      </c>
      <c r="E6" s="28">
        <v>4280</v>
      </c>
      <c r="F6" s="28">
        <v>4065</v>
      </c>
      <c r="G6" s="58">
        <v>4065</v>
      </c>
      <c r="H6" s="10">
        <f>G6/E6*100</f>
        <v>94.976635514018696</v>
      </c>
      <c r="I6" s="10">
        <f>G6/F6*100</f>
        <v>100</v>
      </c>
    </row>
    <row r="7" spans="1:9" ht="99.75" customHeight="1" x14ac:dyDescent="0.25">
      <c r="A7" s="128"/>
      <c r="B7" s="124"/>
      <c r="C7" s="55" t="s">
        <v>85</v>
      </c>
      <c r="D7" s="57" t="s">
        <v>311</v>
      </c>
      <c r="E7" s="29">
        <v>5054.8</v>
      </c>
      <c r="F7" s="29">
        <v>5320.4</v>
      </c>
      <c r="G7" s="59">
        <v>5320.4</v>
      </c>
      <c r="H7" s="10">
        <f t="shared" ref="H7:H25" si="0">G7/E7*100</f>
        <v>105.25441164833424</v>
      </c>
      <c r="I7" s="10">
        <f t="shared" ref="I7:I36" si="1">G7/F7*100</f>
        <v>100</v>
      </c>
    </row>
    <row r="8" spans="1:9" x14ac:dyDescent="0.25">
      <c r="A8" s="121" t="s">
        <v>6</v>
      </c>
      <c r="B8" s="123" t="s">
        <v>421</v>
      </c>
      <c r="C8" s="55" t="s">
        <v>163</v>
      </c>
      <c r="D8" s="56" t="s">
        <v>89</v>
      </c>
      <c r="E8" s="28">
        <v>7730</v>
      </c>
      <c r="F8" s="28">
        <v>8151</v>
      </c>
      <c r="G8" s="58">
        <v>8151</v>
      </c>
      <c r="H8" s="10">
        <f t="shared" si="0"/>
        <v>105.44631306597671</v>
      </c>
      <c r="I8" s="10">
        <f t="shared" si="1"/>
        <v>100</v>
      </c>
    </row>
    <row r="9" spans="1:9" s="6" customFormat="1" ht="67.5" customHeight="1" x14ac:dyDescent="0.25">
      <c r="A9" s="122"/>
      <c r="B9" s="124"/>
      <c r="C9" s="55" t="s">
        <v>85</v>
      </c>
      <c r="D9" s="57" t="s">
        <v>311</v>
      </c>
      <c r="E9" s="29">
        <v>9222.6999999999989</v>
      </c>
      <c r="F9" s="29">
        <v>9279.3000000000011</v>
      </c>
      <c r="G9" s="59">
        <v>9279.3000000000011</v>
      </c>
      <c r="H9" s="10">
        <f t="shared" si="0"/>
        <v>100.61370314549971</v>
      </c>
      <c r="I9" s="10">
        <f t="shared" si="1"/>
        <v>100</v>
      </c>
    </row>
    <row r="10" spans="1:9" s="6" customFormat="1" ht="63" x14ac:dyDescent="0.25">
      <c r="A10" s="121" t="s">
        <v>152</v>
      </c>
      <c r="B10" s="123" t="s">
        <v>422</v>
      </c>
      <c r="C10" s="55" t="s">
        <v>423</v>
      </c>
      <c r="D10" s="56" t="s">
        <v>89</v>
      </c>
      <c r="E10" s="28">
        <v>124760</v>
      </c>
      <c r="F10" s="28">
        <v>125700</v>
      </c>
      <c r="G10" s="28">
        <v>125700</v>
      </c>
      <c r="H10" s="10">
        <f t="shared" si="0"/>
        <v>100.7534466175056</v>
      </c>
      <c r="I10" s="10">
        <f t="shared" si="1"/>
        <v>100</v>
      </c>
    </row>
    <row r="11" spans="1:9" s="6" customFormat="1" ht="67.5" customHeight="1" x14ac:dyDescent="0.25">
      <c r="A11" s="122"/>
      <c r="B11" s="124"/>
      <c r="C11" s="55" t="s">
        <v>85</v>
      </c>
      <c r="D11" s="57" t="s">
        <v>311</v>
      </c>
      <c r="E11" s="29">
        <v>9291.9</v>
      </c>
      <c r="F11" s="29">
        <v>9259.5</v>
      </c>
      <c r="G11" s="29">
        <v>9259.5</v>
      </c>
      <c r="H11" s="10">
        <f t="shared" si="0"/>
        <v>99.651309204791275</v>
      </c>
      <c r="I11" s="10">
        <f t="shared" si="1"/>
        <v>100</v>
      </c>
    </row>
    <row r="12" spans="1:9" s="6" customFormat="1" ht="31.5" x14ac:dyDescent="0.25">
      <c r="A12" s="121" t="s">
        <v>153</v>
      </c>
      <c r="B12" s="123" t="s">
        <v>424</v>
      </c>
      <c r="C12" s="55" t="s">
        <v>425</v>
      </c>
      <c r="D12" s="57" t="s">
        <v>89</v>
      </c>
      <c r="E12" s="28">
        <v>503</v>
      </c>
      <c r="F12" s="28">
        <v>503</v>
      </c>
      <c r="G12" s="28">
        <v>503</v>
      </c>
      <c r="H12" s="10">
        <f t="shared" si="0"/>
        <v>100</v>
      </c>
      <c r="I12" s="10">
        <f t="shared" si="1"/>
        <v>100</v>
      </c>
    </row>
    <row r="13" spans="1:9" s="6" customFormat="1" ht="67.5" customHeight="1" x14ac:dyDescent="0.25">
      <c r="A13" s="122"/>
      <c r="B13" s="124"/>
      <c r="C13" s="55" t="s">
        <v>85</v>
      </c>
      <c r="D13" s="57" t="s">
        <v>311</v>
      </c>
      <c r="E13" s="29">
        <v>1167.8</v>
      </c>
      <c r="F13" s="29">
        <v>1212.5</v>
      </c>
      <c r="G13" s="29">
        <v>1212.5</v>
      </c>
      <c r="H13" s="10">
        <f t="shared" si="0"/>
        <v>103.82771022435348</v>
      </c>
      <c r="I13" s="10">
        <f t="shared" si="1"/>
        <v>100</v>
      </c>
    </row>
    <row r="14" spans="1:9" x14ac:dyDescent="0.25">
      <c r="A14" s="121" t="s">
        <v>154</v>
      </c>
      <c r="B14" s="123" t="s">
        <v>426</v>
      </c>
      <c r="C14" s="55" t="s">
        <v>427</v>
      </c>
      <c r="D14" s="57" t="s">
        <v>89</v>
      </c>
      <c r="E14" s="28">
        <v>2163</v>
      </c>
      <c r="F14" s="28">
        <v>2163</v>
      </c>
      <c r="G14" s="28">
        <v>2163</v>
      </c>
      <c r="H14" s="10">
        <f t="shared" si="0"/>
        <v>100</v>
      </c>
      <c r="I14" s="10">
        <f t="shared" si="1"/>
        <v>100</v>
      </c>
    </row>
    <row r="15" spans="1:9" s="6" customFormat="1" ht="66" customHeight="1" x14ac:dyDescent="0.25">
      <c r="A15" s="122"/>
      <c r="B15" s="124"/>
      <c r="C15" s="55" t="s">
        <v>85</v>
      </c>
      <c r="D15" s="57" t="s">
        <v>311</v>
      </c>
      <c r="E15" s="29">
        <v>3116</v>
      </c>
      <c r="F15" s="29">
        <v>3110.7000000000003</v>
      </c>
      <c r="G15" s="29">
        <v>3110.7000000000003</v>
      </c>
      <c r="H15" s="10">
        <f t="shared" si="0"/>
        <v>99.829910141206682</v>
      </c>
      <c r="I15" s="10">
        <f t="shared" si="1"/>
        <v>100</v>
      </c>
    </row>
    <row r="16" spans="1:9" s="6" customFormat="1" ht="31.5" x14ac:dyDescent="0.25">
      <c r="A16" s="121" t="s">
        <v>155</v>
      </c>
      <c r="B16" s="123" t="s">
        <v>148</v>
      </c>
      <c r="C16" s="55" t="s">
        <v>428</v>
      </c>
      <c r="D16" s="57" t="s">
        <v>89</v>
      </c>
      <c r="E16" s="28">
        <v>4578</v>
      </c>
      <c r="F16" s="28">
        <v>4578</v>
      </c>
      <c r="G16" s="28">
        <v>4578</v>
      </c>
      <c r="H16" s="10">
        <f t="shared" si="0"/>
        <v>100</v>
      </c>
      <c r="I16" s="10">
        <f t="shared" si="1"/>
        <v>100</v>
      </c>
    </row>
    <row r="17" spans="1:9" s="6" customFormat="1" ht="66" customHeight="1" x14ac:dyDescent="0.25">
      <c r="A17" s="122"/>
      <c r="B17" s="124"/>
      <c r="C17" s="55" t="s">
        <v>85</v>
      </c>
      <c r="D17" s="57" t="s">
        <v>311</v>
      </c>
      <c r="E17" s="29">
        <v>753.4</v>
      </c>
      <c r="F17" s="29">
        <v>749.80000000000007</v>
      </c>
      <c r="G17" s="29">
        <v>749.80000000000007</v>
      </c>
      <c r="H17" s="10">
        <f t="shared" si="0"/>
        <v>99.522166179984083</v>
      </c>
      <c r="I17" s="10">
        <f t="shared" si="1"/>
        <v>100</v>
      </c>
    </row>
    <row r="18" spans="1:9" s="6" customFormat="1" ht="47.25" x14ac:dyDescent="0.25">
      <c r="A18" s="121" t="s">
        <v>157</v>
      </c>
      <c r="B18" s="123" t="s">
        <v>429</v>
      </c>
      <c r="C18" s="55" t="s">
        <v>430</v>
      </c>
      <c r="D18" s="57" t="s">
        <v>89</v>
      </c>
      <c r="E18" s="28">
        <v>200</v>
      </c>
      <c r="F18" s="28">
        <v>200</v>
      </c>
      <c r="G18" s="28">
        <v>200</v>
      </c>
      <c r="H18" s="10">
        <f t="shared" si="0"/>
        <v>100</v>
      </c>
      <c r="I18" s="10">
        <f t="shared" si="1"/>
        <v>100</v>
      </c>
    </row>
    <row r="19" spans="1:9" s="6" customFormat="1" ht="66" customHeight="1" x14ac:dyDescent="0.25">
      <c r="A19" s="122"/>
      <c r="B19" s="124"/>
      <c r="C19" s="55" t="s">
        <v>85</v>
      </c>
      <c r="D19" s="57" t="s">
        <v>311</v>
      </c>
      <c r="E19" s="29">
        <v>7443.6</v>
      </c>
      <c r="F19" s="29">
        <v>7440.5000000000009</v>
      </c>
      <c r="G19" s="29">
        <v>7440.5000000000009</v>
      </c>
      <c r="H19" s="10">
        <f t="shared" si="0"/>
        <v>99.958353484872916</v>
      </c>
      <c r="I19" s="10">
        <f t="shared" si="1"/>
        <v>100</v>
      </c>
    </row>
    <row r="20" spans="1:9" s="6" customFormat="1" ht="47.25" x14ac:dyDescent="0.25">
      <c r="A20" s="121" t="s">
        <v>159</v>
      </c>
      <c r="B20" s="123" t="s">
        <v>431</v>
      </c>
      <c r="C20" s="55" t="s">
        <v>432</v>
      </c>
      <c r="D20" s="57" t="s">
        <v>89</v>
      </c>
      <c r="E20" s="28">
        <v>31650</v>
      </c>
      <c r="F20" s="28">
        <v>31650</v>
      </c>
      <c r="G20" s="28">
        <v>31650</v>
      </c>
      <c r="H20" s="10">
        <f t="shared" si="0"/>
        <v>100</v>
      </c>
      <c r="I20" s="10">
        <f t="shared" si="1"/>
        <v>100</v>
      </c>
    </row>
    <row r="21" spans="1:9" s="6" customFormat="1" ht="66" customHeight="1" x14ac:dyDescent="0.25">
      <c r="A21" s="122"/>
      <c r="B21" s="124"/>
      <c r="C21" s="55" t="s">
        <v>85</v>
      </c>
      <c r="D21" s="57" t="s">
        <v>311</v>
      </c>
      <c r="E21" s="29">
        <v>3697.2</v>
      </c>
      <c r="F21" s="29">
        <v>3744.1</v>
      </c>
      <c r="G21" s="29">
        <v>3744.1</v>
      </c>
      <c r="H21" s="10">
        <f t="shared" si="0"/>
        <v>101.26852753435031</v>
      </c>
      <c r="I21" s="10">
        <f t="shared" si="1"/>
        <v>100</v>
      </c>
    </row>
    <row r="22" spans="1:9" s="6" customFormat="1" ht="31.5" x14ac:dyDescent="0.25">
      <c r="A22" s="121" t="s">
        <v>160</v>
      </c>
      <c r="B22" s="123" t="s">
        <v>156</v>
      </c>
      <c r="C22" s="55" t="s">
        <v>433</v>
      </c>
      <c r="D22" s="57" t="s">
        <v>89</v>
      </c>
      <c r="E22" s="28">
        <v>469</v>
      </c>
      <c r="F22" s="28">
        <v>469</v>
      </c>
      <c r="G22" s="28">
        <v>469</v>
      </c>
      <c r="H22" s="10">
        <f t="shared" si="0"/>
        <v>100</v>
      </c>
      <c r="I22" s="10">
        <f t="shared" si="1"/>
        <v>100</v>
      </c>
    </row>
    <row r="23" spans="1:9" s="6" customFormat="1" ht="66" customHeight="1" x14ac:dyDescent="0.25">
      <c r="A23" s="122"/>
      <c r="B23" s="124"/>
      <c r="C23" s="55" t="s">
        <v>85</v>
      </c>
      <c r="D23" s="57" t="s">
        <v>311</v>
      </c>
      <c r="E23" s="29">
        <v>905.9</v>
      </c>
      <c r="F23" s="29">
        <v>905.8</v>
      </c>
      <c r="G23" s="29">
        <v>905.8</v>
      </c>
      <c r="H23" s="10">
        <f t="shared" si="0"/>
        <v>99.988961254001538</v>
      </c>
      <c r="I23" s="10">
        <f t="shared" si="1"/>
        <v>100</v>
      </c>
    </row>
    <row r="24" spans="1:9" x14ac:dyDescent="0.25">
      <c r="A24" s="121" t="s">
        <v>162</v>
      </c>
      <c r="B24" s="123" t="s">
        <v>434</v>
      </c>
      <c r="C24" s="55" t="s">
        <v>435</v>
      </c>
      <c r="D24" s="57" t="s">
        <v>89</v>
      </c>
      <c r="E24" s="28">
        <v>70</v>
      </c>
      <c r="F24" s="28">
        <v>70</v>
      </c>
      <c r="G24" s="28">
        <v>70</v>
      </c>
      <c r="H24" s="10">
        <f t="shared" si="0"/>
        <v>100</v>
      </c>
      <c r="I24" s="10">
        <f t="shared" si="1"/>
        <v>100</v>
      </c>
    </row>
    <row r="25" spans="1:9" ht="63" x14ac:dyDescent="0.25">
      <c r="A25" s="122"/>
      <c r="B25" s="124"/>
      <c r="C25" s="55" t="s">
        <v>85</v>
      </c>
      <c r="D25" s="57" t="s">
        <v>311</v>
      </c>
      <c r="E25" s="29">
        <v>2842.9</v>
      </c>
      <c r="F25" s="29">
        <v>2837.1000000000004</v>
      </c>
      <c r="G25" s="29">
        <v>2837.1000000000004</v>
      </c>
      <c r="H25" s="10">
        <f t="shared" si="0"/>
        <v>99.795982975131039</v>
      </c>
      <c r="I25" s="10">
        <f t="shared" si="1"/>
        <v>100</v>
      </c>
    </row>
    <row r="26" spans="1:9" s="6" customFormat="1" ht="31.5" x14ac:dyDescent="0.25">
      <c r="A26" s="121" t="s">
        <v>436</v>
      </c>
      <c r="B26" s="123" t="s">
        <v>119</v>
      </c>
      <c r="C26" s="55" t="s">
        <v>8</v>
      </c>
      <c r="D26" s="57" t="s">
        <v>166</v>
      </c>
      <c r="E26" s="28">
        <v>282702</v>
      </c>
      <c r="F26" s="29">
        <v>284212</v>
      </c>
      <c r="G26" s="29">
        <v>284212</v>
      </c>
      <c r="H26" s="10">
        <f t="shared" ref="H26:H35" si="2">G26/E26*100</f>
        <v>100.5341313467892</v>
      </c>
      <c r="I26" s="10">
        <f t="shared" ref="I26:I35" si="3">G26/F26*100</f>
        <v>100</v>
      </c>
    </row>
    <row r="27" spans="1:9" s="6" customFormat="1" ht="63" x14ac:dyDescent="0.25">
      <c r="A27" s="122"/>
      <c r="B27" s="124"/>
      <c r="C27" s="55" t="s">
        <v>85</v>
      </c>
      <c r="D27" s="57" t="s">
        <v>311</v>
      </c>
      <c r="E27" s="60">
        <v>177772.2</v>
      </c>
      <c r="F27" s="60">
        <v>187764.7</v>
      </c>
      <c r="G27" s="60">
        <v>187764.7</v>
      </c>
      <c r="H27" s="10">
        <f t="shared" si="2"/>
        <v>105.62095760754492</v>
      </c>
      <c r="I27" s="10">
        <f t="shared" si="3"/>
        <v>100</v>
      </c>
    </row>
    <row r="28" spans="1:9" s="6" customFormat="1" ht="31.5" x14ac:dyDescent="0.25">
      <c r="A28" s="121" t="s">
        <v>437</v>
      </c>
      <c r="B28" s="123" t="s">
        <v>441</v>
      </c>
      <c r="C28" s="55" t="s">
        <v>8</v>
      </c>
      <c r="D28" s="57" t="s">
        <v>165</v>
      </c>
      <c r="E28" s="28">
        <v>1218</v>
      </c>
      <c r="F28" s="28">
        <v>1105</v>
      </c>
      <c r="G28" s="28">
        <v>1105</v>
      </c>
      <c r="H28" s="10">
        <f t="shared" si="2"/>
        <v>90.722495894909684</v>
      </c>
      <c r="I28" s="10">
        <f t="shared" si="3"/>
        <v>100</v>
      </c>
    </row>
    <row r="29" spans="1:9" s="6" customFormat="1" ht="63" x14ac:dyDescent="0.25">
      <c r="A29" s="122"/>
      <c r="B29" s="124"/>
      <c r="C29" s="55" t="s">
        <v>85</v>
      </c>
      <c r="D29" s="57" t="s">
        <v>311</v>
      </c>
      <c r="E29" s="29">
        <v>2140</v>
      </c>
      <c r="F29" s="29">
        <v>1944.6</v>
      </c>
      <c r="G29" s="29">
        <v>1944.6</v>
      </c>
      <c r="H29" s="10">
        <f t="shared" si="2"/>
        <v>90.869158878504663</v>
      </c>
      <c r="I29" s="10">
        <f t="shared" si="3"/>
        <v>100</v>
      </c>
    </row>
    <row r="30" spans="1:9" s="6" customFormat="1" ht="31.5" x14ac:dyDescent="0.25">
      <c r="A30" s="121" t="s">
        <v>438</v>
      </c>
      <c r="B30" s="123" t="s">
        <v>218</v>
      </c>
      <c r="C30" s="55" t="s">
        <v>8</v>
      </c>
      <c r="D30" s="57" t="s">
        <v>442</v>
      </c>
      <c r="E30" s="29">
        <v>35.1</v>
      </c>
      <c r="F30" s="29">
        <v>40.4</v>
      </c>
      <c r="G30" s="29">
        <v>40.4</v>
      </c>
      <c r="H30" s="10">
        <f t="shared" si="2"/>
        <v>115.09971509971508</v>
      </c>
      <c r="I30" s="10">
        <f t="shared" si="3"/>
        <v>100</v>
      </c>
    </row>
    <row r="31" spans="1:9" s="6" customFormat="1" ht="63" x14ac:dyDescent="0.25">
      <c r="A31" s="122"/>
      <c r="B31" s="124"/>
      <c r="C31" s="55" t="s">
        <v>85</v>
      </c>
      <c r="D31" s="57" t="s">
        <v>311</v>
      </c>
      <c r="E31" s="29">
        <v>153886.6</v>
      </c>
      <c r="F31" s="29">
        <v>109944.8</v>
      </c>
      <c r="G31" s="29">
        <v>109824.8</v>
      </c>
      <c r="H31" s="10">
        <f t="shared" si="2"/>
        <v>71.367357521707547</v>
      </c>
      <c r="I31" s="10">
        <f t="shared" si="3"/>
        <v>99.890854319622207</v>
      </c>
    </row>
    <row r="32" spans="1:9" s="6" customFormat="1" ht="31.5" x14ac:dyDescent="0.25">
      <c r="A32" s="121" t="s">
        <v>439</v>
      </c>
      <c r="B32" s="123" t="s">
        <v>443</v>
      </c>
      <c r="C32" s="55" t="s">
        <v>8</v>
      </c>
      <c r="D32" s="57" t="s">
        <v>442</v>
      </c>
      <c r="E32" s="29">
        <v>412.8</v>
      </c>
      <c r="F32" s="29">
        <v>412.8</v>
      </c>
      <c r="G32" s="29">
        <v>412.8</v>
      </c>
      <c r="H32" s="10">
        <f t="shared" si="2"/>
        <v>100</v>
      </c>
      <c r="I32" s="10">
        <f t="shared" si="3"/>
        <v>100</v>
      </c>
    </row>
    <row r="33" spans="1:9" s="6" customFormat="1" ht="63" x14ac:dyDescent="0.25">
      <c r="A33" s="122"/>
      <c r="B33" s="124"/>
      <c r="C33" s="55" t="s">
        <v>85</v>
      </c>
      <c r="D33" s="57" t="s">
        <v>311</v>
      </c>
      <c r="E33" s="29">
        <v>28958.1</v>
      </c>
      <c r="F33" s="29">
        <v>26860.699999999997</v>
      </c>
      <c r="G33" s="29">
        <v>26860.699999999997</v>
      </c>
      <c r="H33" s="10">
        <f t="shared" si="2"/>
        <v>92.757121496230752</v>
      </c>
      <c r="I33" s="10">
        <f t="shared" si="3"/>
        <v>100</v>
      </c>
    </row>
    <row r="34" spans="1:9" s="6" customFormat="1" ht="31.5" x14ac:dyDescent="0.25">
      <c r="A34" s="121" t="s">
        <v>440</v>
      </c>
      <c r="B34" s="123" t="s">
        <v>444</v>
      </c>
      <c r="C34" s="55" t="s">
        <v>8</v>
      </c>
      <c r="D34" s="57" t="s">
        <v>89</v>
      </c>
      <c r="E34" s="28">
        <v>19</v>
      </c>
      <c r="F34" s="28">
        <v>20</v>
      </c>
      <c r="G34" s="28">
        <v>20</v>
      </c>
      <c r="H34" s="10">
        <f t="shared" si="2"/>
        <v>105.26315789473684</v>
      </c>
      <c r="I34" s="10">
        <f t="shared" si="3"/>
        <v>100</v>
      </c>
    </row>
    <row r="35" spans="1:9" s="6" customFormat="1" ht="63" x14ac:dyDescent="0.25">
      <c r="A35" s="122"/>
      <c r="B35" s="124"/>
      <c r="C35" s="55" t="s">
        <v>85</v>
      </c>
      <c r="D35" s="57" t="s">
        <v>311</v>
      </c>
      <c r="E35" s="29">
        <v>19309.8</v>
      </c>
      <c r="F35" s="29">
        <v>12146.5</v>
      </c>
      <c r="G35" s="29">
        <v>12146.5</v>
      </c>
      <c r="H35" s="10">
        <f t="shared" si="2"/>
        <v>62.90329262861345</v>
      </c>
      <c r="I35" s="10">
        <f t="shared" si="3"/>
        <v>100</v>
      </c>
    </row>
    <row r="36" spans="1:9" x14ac:dyDescent="0.25">
      <c r="A36" s="22"/>
      <c r="B36" s="109" t="s">
        <v>12</v>
      </c>
      <c r="C36" s="110"/>
      <c r="D36" s="51" t="s">
        <v>311</v>
      </c>
      <c r="E36" s="11">
        <f>E7+E9+E11+E13+E15+E17+E19+E21+E23+E25+E27+E29+E31+E33+E35</f>
        <v>425562.89999999997</v>
      </c>
      <c r="F36" s="11">
        <f t="shared" ref="F36:G36" si="4">F7+F9+F11+F13+F15+F17+F19+F21+F23+F25+F27+F29+F31+F33+F35</f>
        <v>382521.00000000006</v>
      </c>
      <c r="G36" s="11">
        <f t="shared" si="4"/>
        <v>382401.00000000006</v>
      </c>
      <c r="H36" s="12">
        <f>G36/E36*100</f>
        <v>89.85769201215615</v>
      </c>
      <c r="I36" s="12">
        <f t="shared" si="1"/>
        <v>99.9686291733003</v>
      </c>
    </row>
    <row r="37" spans="1:9" s="6" customFormat="1" ht="30" customHeight="1" x14ac:dyDescent="0.25">
      <c r="A37" s="26" t="s">
        <v>14</v>
      </c>
      <c r="B37" s="111" t="s">
        <v>55</v>
      </c>
      <c r="C37" s="112"/>
      <c r="D37" s="112"/>
      <c r="E37" s="112"/>
      <c r="F37" s="112"/>
      <c r="G37" s="112"/>
      <c r="H37" s="112"/>
      <c r="I37" s="113"/>
    </row>
    <row r="38" spans="1:9" s="6" customFormat="1" ht="63" x14ac:dyDescent="0.25">
      <c r="A38" s="99" t="s">
        <v>15</v>
      </c>
      <c r="B38" s="102" t="s">
        <v>167</v>
      </c>
      <c r="C38" s="13" t="s">
        <v>168</v>
      </c>
      <c r="D38" s="21" t="s">
        <v>151</v>
      </c>
      <c r="E38" s="28">
        <v>10</v>
      </c>
      <c r="F38" s="28">
        <v>9</v>
      </c>
      <c r="G38" s="28">
        <v>9</v>
      </c>
      <c r="H38" s="10">
        <f>G38/E38*100</f>
        <v>90</v>
      </c>
      <c r="I38" s="10">
        <f>G38/F38*100</f>
        <v>100</v>
      </c>
    </row>
    <row r="39" spans="1:9" s="6" customFormat="1" ht="63" x14ac:dyDescent="0.25">
      <c r="A39" s="99"/>
      <c r="B39" s="102"/>
      <c r="C39" s="20" t="s">
        <v>85</v>
      </c>
      <c r="D39" s="21" t="s">
        <v>311</v>
      </c>
      <c r="E39" s="29">
        <v>10332.9</v>
      </c>
      <c r="F39" s="29">
        <v>8610.7000000000007</v>
      </c>
      <c r="G39" s="29">
        <v>8610.7000000000007</v>
      </c>
      <c r="H39" s="10">
        <f>G39/E39*100</f>
        <v>83.332849442073382</v>
      </c>
      <c r="I39" s="10">
        <f>G39/F39*100</f>
        <v>100</v>
      </c>
    </row>
    <row r="40" spans="1:9" s="6" customFormat="1" x14ac:dyDescent="0.25">
      <c r="A40" s="24"/>
      <c r="B40" s="109" t="s">
        <v>12</v>
      </c>
      <c r="C40" s="110"/>
      <c r="D40" s="25" t="s">
        <v>311</v>
      </c>
      <c r="E40" s="11">
        <f>E39</f>
        <v>10332.9</v>
      </c>
      <c r="F40" s="11">
        <f t="shared" ref="F40:G40" si="5">F39</f>
        <v>8610.7000000000007</v>
      </c>
      <c r="G40" s="11">
        <f t="shared" si="5"/>
        <v>8610.7000000000007</v>
      </c>
      <c r="H40" s="12">
        <f>G40/E40*100</f>
        <v>83.332849442073382</v>
      </c>
      <c r="I40" s="12">
        <f>G40/F40*100</f>
        <v>100</v>
      </c>
    </row>
    <row r="41" spans="1:9" s="7" customFormat="1" ht="31.5" customHeight="1" x14ac:dyDescent="0.25">
      <c r="A41" s="26" t="s">
        <v>17</v>
      </c>
      <c r="B41" s="111" t="s">
        <v>50</v>
      </c>
      <c r="C41" s="112"/>
      <c r="D41" s="112"/>
      <c r="E41" s="112"/>
      <c r="F41" s="112"/>
      <c r="G41" s="112"/>
      <c r="H41" s="112"/>
      <c r="I41" s="113"/>
    </row>
    <row r="42" spans="1:9" s="7" customFormat="1" x14ac:dyDescent="0.25">
      <c r="A42" s="99" t="s">
        <v>18</v>
      </c>
      <c r="B42" s="97" t="s">
        <v>469</v>
      </c>
      <c r="C42" s="13" t="s">
        <v>327</v>
      </c>
      <c r="D42" s="52" t="s">
        <v>89</v>
      </c>
      <c r="E42" s="84">
        <v>913013</v>
      </c>
      <c r="F42" s="84">
        <v>1207160</v>
      </c>
      <c r="G42" s="84">
        <v>1236328</v>
      </c>
      <c r="H42" s="10">
        <f>G42/E42*100</f>
        <v>135.41187255822206</v>
      </c>
      <c r="I42" s="10">
        <f>G42/F42*100</f>
        <v>102.41624971006328</v>
      </c>
    </row>
    <row r="43" spans="1:9" s="7" customFormat="1" ht="63" x14ac:dyDescent="0.25">
      <c r="A43" s="99"/>
      <c r="B43" s="104"/>
      <c r="C43" s="53" t="s">
        <v>85</v>
      </c>
      <c r="D43" s="52" t="s">
        <v>311</v>
      </c>
      <c r="E43" s="47">
        <v>388899.7</v>
      </c>
      <c r="F43" s="47">
        <v>427007.1</v>
      </c>
      <c r="G43" s="10">
        <v>427007</v>
      </c>
      <c r="H43" s="10">
        <f t="shared" ref="H43:H44" si="6">G43/E43*100</f>
        <v>109.79874759481687</v>
      </c>
      <c r="I43" s="10">
        <f t="shared" ref="I43:I44" si="7">G43/F43*100</f>
        <v>99.999976581185663</v>
      </c>
    </row>
    <row r="44" spans="1:9" s="7" customFormat="1" x14ac:dyDescent="0.25">
      <c r="A44" s="24"/>
      <c r="B44" s="109" t="s">
        <v>12</v>
      </c>
      <c r="C44" s="110"/>
      <c r="D44" s="54" t="s">
        <v>311</v>
      </c>
      <c r="E44" s="12">
        <f>E43</f>
        <v>388899.7</v>
      </c>
      <c r="F44" s="12">
        <f t="shared" ref="F44:G44" si="8">F43</f>
        <v>427007.1</v>
      </c>
      <c r="G44" s="12">
        <f t="shared" si="8"/>
        <v>427007</v>
      </c>
      <c r="H44" s="12">
        <f t="shared" si="6"/>
        <v>109.79874759481687</v>
      </c>
      <c r="I44" s="12">
        <f t="shared" si="7"/>
        <v>99.999976581185663</v>
      </c>
    </row>
    <row r="45" spans="1:9" s="7" customFormat="1" ht="33" customHeight="1" x14ac:dyDescent="0.25">
      <c r="A45" s="26" t="s">
        <v>19</v>
      </c>
      <c r="B45" s="111" t="s">
        <v>13</v>
      </c>
      <c r="C45" s="112"/>
      <c r="D45" s="112"/>
      <c r="E45" s="112"/>
      <c r="F45" s="112"/>
      <c r="G45" s="112"/>
      <c r="H45" s="112"/>
      <c r="I45" s="113"/>
    </row>
    <row r="46" spans="1:9" s="7" customFormat="1" ht="31.5" x14ac:dyDescent="0.25">
      <c r="A46" s="99" t="s">
        <v>20</v>
      </c>
      <c r="B46" s="97" t="s">
        <v>376</v>
      </c>
      <c r="C46" s="13" t="s">
        <v>8</v>
      </c>
      <c r="D46" s="19" t="s">
        <v>151</v>
      </c>
      <c r="E46" s="15">
        <v>23850</v>
      </c>
      <c r="F46" s="15">
        <v>22631</v>
      </c>
      <c r="G46" s="14">
        <v>38555</v>
      </c>
      <c r="H46" s="10">
        <f>G46/E46*100</f>
        <v>161.65618448637315</v>
      </c>
      <c r="I46" s="10">
        <f>G46/F46*100</f>
        <v>170.36366046573283</v>
      </c>
    </row>
    <row r="47" spans="1:9" s="7" customFormat="1" ht="63" x14ac:dyDescent="0.25">
      <c r="A47" s="99"/>
      <c r="B47" s="104"/>
      <c r="C47" s="18" t="s">
        <v>85</v>
      </c>
      <c r="D47" s="19" t="s">
        <v>311</v>
      </c>
      <c r="E47" s="16">
        <v>6942.8</v>
      </c>
      <c r="F47" s="16">
        <v>6608.5</v>
      </c>
      <c r="G47" s="16">
        <v>6608.5</v>
      </c>
      <c r="H47" s="10">
        <f t="shared" ref="H47:H60" si="9">G47/E47*100</f>
        <v>95.184939793743155</v>
      </c>
      <c r="I47" s="10">
        <f t="shared" ref="I47:I60" si="10">G47/F47*100</f>
        <v>100</v>
      </c>
    </row>
    <row r="48" spans="1:9" s="7" customFormat="1" ht="31.5" x14ac:dyDescent="0.25">
      <c r="A48" s="108" t="s">
        <v>21</v>
      </c>
      <c r="B48" s="102" t="s">
        <v>377</v>
      </c>
      <c r="C48" s="13" t="s">
        <v>8</v>
      </c>
      <c r="D48" s="19" t="s">
        <v>89</v>
      </c>
      <c r="E48" s="15">
        <v>35850</v>
      </c>
      <c r="F48" s="15">
        <v>34437</v>
      </c>
      <c r="G48" s="15">
        <v>49972</v>
      </c>
      <c r="H48" s="10">
        <f t="shared" si="9"/>
        <v>139.39191073919108</v>
      </c>
      <c r="I48" s="10">
        <f t="shared" si="10"/>
        <v>145.11136277840694</v>
      </c>
    </row>
    <row r="49" spans="1:9" s="7" customFormat="1" ht="63" x14ac:dyDescent="0.25">
      <c r="A49" s="108"/>
      <c r="B49" s="102"/>
      <c r="C49" s="18" t="s">
        <v>85</v>
      </c>
      <c r="D49" s="19" t="s">
        <v>311</v>
      </c>
      <c r="E49" s="16">
        <v>10134</v>
      </c>
      <c r="F49" s="16">
        <v>9226.6</v>
      </c>
      <c r="G49" s="16">
        <v>9226.6</v>
      </c>
      <c r="H49" s="10">
        <f t="shared" si="9"/>
        <v>91.045983816854161</v>
      </c>
      <c r="I49" s="10">
        <f t="shared" si="10"/>
        <v>100</v>
      </c>
    </row>
    <row r="50" spans="1:9" s="7" customFormat="1" ht="31.5" x14ac:dyDescent="0.25">
      <c r="A50" s="108" t="s">
        <v>371</v>
      </c>
      <c r="B50" s="102" t="s">
        <v>378</v>
      </c>
      <c r="C50" s="13" t="s">
        <v>8</v>
      </c>
      <c r="D50" s="19" t="s">
        <v>89</v>
      </c>
      <c r="E50" s="15">
        <v>2893190</v>
      </c>
      <c r="F50" s="15">
        <v>2603592</v>
      </c>
      <c r="G50" s="15">
        <v>2929622</v>
      </c>
      <c r="H50" s="10">
        <f t="shared" ref="H50:H59" si="11">G50/E50*100</f>
        <v>101.25923288826519</v>
      </c>
      <c r="I50" s="10">
        <f t="shared" ref="I50:I59" si="12">G50/F50*100</f>
        <v>112.52231532436726</v>
      </c>
    </row>
    <row r="51" spans="1:9" s="7" customFormat="1" ht="63" x14ac:dyDescent="0.25">
      <c r="A51" s="108"/>
      <c r="B51" s="102"/>
      <c r="C51" s="18" t="s">
        <v>85</v>
      </c>
      <c r="D51" s="19" t="s">
        <v>311</v>
      </c>
      <c r="E51" s="16">
        <v>235505.7</v>
      </c>
      <c r="F51" s="16">
        <v>222929.5</v>
      </c>
      <c r="G51" s="16">
        <v>222929.5</v>
      </c>
      <c r="H51" s="10">
        <f t="shared" si="11"/>
        <v>94.659916936193042</v>
      </c>
      <c r="I51" s="10">
        <f t="shared" si="12"/>
        <v>100</v>
      </c>
    </row>
    <row r="52" spans="1:9" s="7" customFormat="1" ht="31.5" x14ac:dyDescent="0.25">
      <c r="A52" s="108" t="s">
        <v>372</v>
      </c>
      <c r="B52" s="102" t="s">
        <v>379</v>
      </c>
      <c r="C52" s="13" t="s">
        <v>8</v>
      </c>
      <c r="D52" s="19" t="s">
        <v>151</v>
      </c>
      <c r="E52" s="15">
        <v>3787</v>
      </c>
      <c r="F52" s="15">
        <v>1749</v>
      </c>
      <c r="G52" s="15">
        <v>1749</v>
      </c>
      <c r="H52" s="10">
        <f t="shared" si="11"/>
        <v>46.184314761024559</v>
      </c>
      <c r="I52" s="10">
        <f t="shared" si="12"/>
        <v>100</v>
      </c>
    </row>
    <row r="53" spans="1:9" s="7" customFormat="1" ht="63" x14ac:dyDescent="0.25">
      <c r="A53" s="108"/>
      <c r="B53" s="102"/>
      <c r="C53" s="18" t="s">
        <v>85</v>
      </c>
      <c r="D53" s="19" t="s">
        <v>311</v>
      </c>
      <c r="E53" s="16">
        <v>237.1</v>
      </c>
      <c r="F53" s="16">
        <v>83.5</v>
      </c>
      <c r="G53" s="16">
        <v>83.5</v>
      </c>
      <c r="H53" s="10">
        <f t="shared" si="11"/>
        <v>35.217207929143825</v>
      </c>
      <c r="I53" s="10">
        <f t="shared" si="12"/>
        <v>100</v>
      </c>
    </row>
    <row r="54" spans="1:9" s="7" customFormat="1" ht="31.5" x14ac:dyDescent="0.25">
      <c r="A54" s="108" t="s">
        <v>373</v>
      </c>
      <c r="B54" s="102" t="s">
        <v>380</v>
      </c>
      <c r="C54" s="13" t="s">
        <v>8</v>
      </c>
      <c r="D54" s="19" t="s">
        <v>151</v>
      </c>
      <c r="E54" s="15">
        <v>58</v>
      </c>
      <c r="F54" s="15">
        <v>175</v>
      </c>
      <c r="G54" s="15">
        <v>229</v>
      </c>
      <c r="H54" s="10">
        <f t="shared" si="11"/>
        <v>394.82758620689651</v>
      </c>
      <c r="I54" s="10">
        <f t="shared" si="12"/>
        <v>130.85714285714286</v>
      </c>
    </row>
    <row r="55" spans="1:9" s="7" customFormat="1" ht="63" x14ac:dyDescent="0.25">
      <c r="A55" s="108"/>
      <c r="B55" s="102"/>
      <c r="C55" s="18" t="s">
        <v>85</v>
      </c>
      <c r="D55" s="19" t="s">
        <v>311</v>
      </c>
      <c r="E55" s="16">
        <v>53.1</v>
      </c>
      <c r="F55" s="16">
        <v>164.7</v>
      </c>
      <c r="G55" s="16">
        <v>164.7</v>
      </c>
      <c r="H55" s="10">
        <f t="shared" si="11"/>
        <v>310.16949152542372</v>
      </c>
      <c r="I55" s="10">
        <f t="shared" si="12"/>
        <v>100</v>
      </c>
    </row>
    <row r="56" spans="1:9" s="7" customFormat="1" ht="31.5" x14ac:dyDescent="0.25">
      <c r="A56" s="108" t="s">
        <v>374</v>
      </c>
      <c r="B56" s="102" t="s">
        <v>382</v>
      </c>
      <c r="C56" s="13" t="s">
        <v>8</v>
      </c>
      <c r="D56" s="19" t="s">
        <v>151</v>
      </c>
      <c r="E56" s="15">
        <v>584421</v>
      </c>
      <c r="F56" s="15">
        <v>3157193</v>
      </c>
      <c r="G56" s="15">
        <v>7412584</v>
      </c>
      <c r="H56" s="10">
        <f t="shared" si="11"/>
        <v>1268.3637309405376</v>
      </c>
      <c r="I56" s="10">
        <f t="shared" si="12"/>
        <v>234.78399958444101</v>
      </c>
    </row>
    <row r="57" spans="1:9" s="7" customFormat="1" ht="63" x14ac:dyDescent="0.25">
      <c r="A57" s="108"/>
      <c r="B57" s="102"/>
      <c r="C57" s="18" t="s">
        <v>85</v>
      </c>
      <c r="D57" s="19" t="s">
        <v>311</v>
      </c>
      <c r="E57" s="16">
        <v>22706.799999999999</v>
      </c>
      <c r="F57" s="16">
        <v>36566.699999999997</v>
      </c>
      <c r="G57" s="16">
        <v>36566.699999999997</v>
      </c>
      <c r="H57" s="10">
        <f t="shared" si="11"/>
        <v>161.03854352000283</v>
      </c>
      <c r="I57" s="10">
        <f t="shared" si="12"/>
        <v>100</v>
      </c>
    </row>
    <row r="58" spans="1:9" s="7" customFormat="1" ht="31.5" x14ac:dyDescent="0.25">
      <c r="A58" s="108" t="s">
        <v>375</v>
      </c>
      <c r="B58" s="102" t="s">
        <v>381</v>
      </c>
      <c r="C58" s="13" t="s">
        <v>8</v>
      </c>
      <c r="D58" s="19" t="s">
        <v>383</v>
      </c>
      <c r="E58" s="9">
        <v>12415500</v>
      </c>
      <c r="F58" s="9">
        <v>12415500</v>
      </c>
      <c r="G58" s="9">
        <v>12174919</v>
      </c>
      <c r="H58" s="10">
        <f t="shared" si="11"/>
        <v>98.062252829124887</v>
      </c>
      <c r="I58" s="10">
        <f t="shared" si="12"/>
        <v>98.062252829124887</v>
      </c>
    </row>
    <row r="59" spans="1:9" s="7" customFormat="1" ht="63" x14ac:dyDescent="0.25">
      <c r="A59" s="108"/>
      <c r="B59" s="102"/>
      <c r="C59" s="18" t="s">
        <v>85</v>
      </c>
      <c r="D59" s="19" t="s">
        <v>311</v>
      </c>
      <c r="E59" s="10">
        <v>5419.3</v>
      </c>
      <c r="F59" s="10">
        <v>5419.3</v>
      </c>
      <c r="G59" s="10">
        <v>5419.3</v>
      </c>
      <c r="H59" s="10">
        <f t="shared" si="11"/>
        <v>100</v>
      </c>
      <c r="I59" s="10">
        <f t="shared" si="12"/>
        <v>100</v>
      </c>
    </row>
    <row r="60" spans="1:9" s="7" customFormat="1" x14ac:dyDescent="0.25">
      <c r="A60" s="22"/>
      <c r="B60" s="109" t="s">
        <v>12</v>
      </c>
      <c r="C60" s="110"/>
      <c r="D60" s="25" t="s">
        <v>311</v>
      </c>
      <c r="E60" s="12">
        <f>E47+E49+E51+E53+E55+E57+E59</f>
        <v>280998.8</v>
      </c>
      <c r="F60" s="12">
        <f t="shared" ref="F60:G60" si="13">F47+F49+F51+F53+F55+F57+F59</f>
        <v>280998.8</v>
      </c>
      <c r="G60" s="12">
        <f t="shared" si="13"/>
        <v>280998.8</v>
      </c>
      <c r="H60" s="12">
        <f t="shared" si="9"/>
        <v>100</v>
      </c>
      <c r="I60" s="12">
        <f t="shared" si="10"/>
        <v>100</v>
      </c>
    </row>
    <row r="61" spans="1:9" s="7" customFormat="1" ht="26.25" customHeight="1" x14ac:dyDescent="0.25">
      <c r="A61" s="26" t="s">
        <v>23</v>
      </c>
      <c r="B61" s="111" t="s">
        <v>16</v>
      </c>
      <c r="C61" s="112"/>
      <c r="D61" s="112"/>
      <c r="E61" s="112"/>
      <c r="F61" s="112"/>
      <c r="G61" s="112"/>
      <c r="H61" s="112"/>
      <c r="I61" s="113"/>
    </row>
    <row r="62" spans="1:9" s="7" customFormat="1" ht="31.5" x14ac:dyDescent="0.25">
      <c r="A62" s="99" t="s">
        <v>25</v>
      </c>
      <c r="B62" s="97" t="s">
        <v>445</v>
      </c>
      <c r="C62" s="13" t="s">
        <v>8</v>
      </c>
      <c r="D62" s="61" t="s">
        <v>89</v>
      </c>
      <c r="E62" s="28">
        <v>4630</v>
      </c>
      <c r="F62" s="28">
        <v>4630</v>
      </c>
      <c r="G62" s="28">
        <v>4739</v>
      </c>
      <c r="H62" s="59">
        <f>G62/E62*100</f>
        <v>102.35421166306695</v>
      </c>
      <c r="I62" s="10">
        <f>G62/F62*100</f>
        <v>102.35421166306695</v>
      </c>
    </row>
    <row r="63" spans="1:9" s="7" customFormat="1" ht="63" x14ac:dyDescent="0.25">
      <c r="A63" s="99"/>
      <c r="B63" s="104"/>
      <c r="C63" s="45" t="s">
        <v>85</v>
      </c>
      <c r="D63" s="44" t="s">
        <v>311</v>
      </c>
      <c r="E63" s="29">
        <v>223.5</v>
      </c>
      <c r="F63" s="29">
        <v>223.5</v>
      </c>
      <c r="G63" s="59">
        <v>223.5</v>
      </c>
      <c r="H63" s="59">
        <f t="shared" ref="H63:H82" si="14">G63/E63*100</f>
        <v>100</v>
      </c>
      <c r="I63" s="10">
        <f t="shared" ref="I63:I82" si="15">G63/F63*100</f>
        <v>100</v>
      </c>
    </row>
    <row r="64" spans="1:9" s="7" customFormat="1" ht="31.5" x14ac:dyDescent="0.25">
      <c r="A64" s="99" t="s">
        <v>26</v>
      </c>
      <c r="B64" s="97" t="s">
        <v>422</v>
      </c>
      <c r="C64" s="13" t="s">
        <v>8</v>
      </c>
      <c r="D64" s="61" t="s">
        <v>89</v>
      </c>
      <c r="E64" s="28">
        <v>57100</v>
      </c>
      <c r="F64" s="28">
        <v>57100</v>
      </c>
      <c r="G64" s="28">
        <v>57100</v>
      </c>
      <c r="H64" s="59">
        <f t="shared" si="14"/>
        <v>100</v>
      </c>
      <c r="I64" s="10">
        <f t="shared" si="15"/>
        <v>100</v>
      </c>
    </row>
    <row r="65" spans="1:9" s="7" customFormat="1" ht="63" x14ac:dyDescent="0.25">
      <c r="A65" s="99"/>
      <c r="B65" s="104"/>
      <c r="C65" s="45" t="s">
        <v>85</v>
      </c>
      <c r="D65" s="44" t="s">
        <v>311</v>
      </c>
      <c r="E65" s="29">
        <f>234.63-50</f>
        <v>184.63</v>
      </c>
      <c r="F65" s="29">
        <f>234.63-50</f>
        <v>184.63</v>
      </c>
      <c r="G65" s="59">
        <v>184.63</v>
      </c>
      <c r="H65" s="59">
        <f t="shared" si="14"/>
        <v>100</v>
      </c>
      <c r="I65" s="10">
        <f t="shared" si="15"/>
        <v>100</v>
      </c>
    </row>
    <row r="66" spans="1:9" s="7" customFormat="1" ht="31.5" x14ac:dyDescent="0.25">
      <c r="A66" s="99" t="s">
        <v>140</v>
      </c>
      <c r="B66" s="97" t="s">
        <v>148</v>
      </c>
      <c r="C66" s="13" t="s">
        <v>8</v>
      </c>
      <c r="D66" s="61" t="s">
        <v>89</v>
      </c>
      <c r="E66" s="63">
        <v>250</v>
      </c>
      <c r="F66" s="63">
        <v>250</v>
      </c>
      <c r="G66" s="63">
        <v>251</v>
      </c>
      <c r="H66" s="59">
        <f t="shared" si="14"/>
        <v>100.4</v>
      </c>
      <c r="I66" s="10">
        <f t="shared" si="15"/>
        <v>100.4</v>
      </c>
    </row>
    <row r="67" spans="1:9" s="7" customFormat="1" ht="63" x14ac:dyDescent="0.25">
      <c r="A67" s="99"/>
      <c r="B67" s="104"/>
      <c r="C67" s="45" t="s">
        <v>85</v>
      </c>
      <c r="D67" s="44" t="s">
        <v>311</v>
      </c>
      <c r="E67" s="47">
        <v>214.7</v>
      </c>
      <c r="F67" s="47">
        <v>214.7</v>
      </c>
      <c r="G67" s="47">
        <v>214.7</v>
      </c>
      <c r="H67" s="10">
        <f t="shared" si="14"/>
        <v>100</v>
      </c>
      <c r="I67" s="10">
        <f t="shared" si="15"/>
        <v>100</v>
      </c>
    </row>
    <row r="68" spans="1:9" s="7" customFormat="1" ht="36" customHeight="1" x14ac:dyDescent="0.25">
      <c r="A68" s="99" t="s">
        <v>141</v>
      </c>
      <c r="B68" s="97" t="s">
        <v>218</v>
      </c>
      <c r="C68" s="13" t="s">
        <v>8</v>
      </c>
      <c r="D68" s="61" t="s">
        <v>149</v>
      </c>
      <c r="E68" s="29">
        <v>2.5259999999999998</v>
      </c>
      <c r="F68" s="29">
        <v>2.5259999999999998</v>
      </c>
      <c r="G68" s="59">
        <v>2.5259999999999998</v>
      </c>
      <c r="H68" s="10">
        <f t="shared" si="14"/>
        <v>100</v>
      </c>
      <c r="I68" s="10">
        <f t="shared" si="15"/>
        <v>100</v>
      </c>
    </row>
    <row r="69" spans="1:9" s="7" customFormat="1" ht="63" x14ac:dyDescent="0.25">
      <c r="A69" s="99"/>
      <c r="B69" s="104"/>
      <c r="C69" s="45" t="s">
        <v>85</v>
      </c>
      <c r="D69" s="44" t="s">
        <v>311</v>
      </c>
      <c r="E69" s="47">
        <f>5083.9+4173.3+840+100+50+70+50+50</f>
        <v>10417.200000000001</v>
      </c>
      <c r="F69" s="47">
        <v>10417.200000000001</v>
      </c>
      <c r="G69" s="10">
        <v>10417.200000000001</v>
      </c>
      <c r="H69" s="10">
        <f t="shared" si="14"/>
        <v>100</v>
      </c>
      <c r="I69" s="10">
        <f t="shared" si="15"/>
        <v>100</v>
      </c>
    </row>
    <row r="70" spans="1:9" s="7" customFormat="1" ht="31.5" x14ac:dyDescent="0.25">
      <c r="A70" s="99" t="s">
        <v>142</v>
      </c>
      <c r="B70" s="97" t="s">
        <v>443</v>
      </c>
      <c r="C70" s="13" t="s">
        <v>8</v>
      </c>
      <c r="D70" s="61" t="s">
        <v>149</v>
      </c>
      <c r="E70" s="29">
        <v>2.5</v>
      </c>
      <c r="F70" s="29">
        <v>2.5</v>
      </c>
      <c r="G70" s="59">
        <v>2.5</v>
      </c>
      <c r="H70" s="10">
        <f t="shared" si="14"/>
        <v>100</v>
      </c>
      <c r="I70" s="10">
        <f t="shared" si="15"/>
        <v>100</v>
      </c>
    </row>
    <row r="71" spans="1:9" s="7" customFormat="1" ht="63" x14ac:dyDescent="0.25">
      <c r="A71" s="99"/>
      <c r="B71" s="104"/>
      <c r="C71" s="45" t="s">
        <v>85</v>
      </c>
      <c r="D71" s="44" t="s">
        <v>311</v>
      </c>
      <c r="E71" s="47">
        <f>262.87-50</f>
        <v>212.87</v>
      </c>
      <c r="F71" s="47">
        <f>262.87-50</f>
        <v>212.87</v>
      </c>
      <c r="G71" s="10">
        <v>212.87</v>
      </c>
      <c r="H71" s="10">
        <f t="shared" si="14"/>
        <v>100</v>
      </c>
      <c r="I71" s="10">
        <f t="shared" si="15"/>
        <v>100</v>
      </c>
    </row>
    <row r="72" spans="1:9" s="7" customFormat="1" ht="31.5" x14ac:dyDescent="0.25">
      <c r="A72" s="99" t="s">
        <v>143</v>
      </c>
      <c r="B72" s="97" t="s">
        <v>424</v>
      </c>
      <c r="C72" s="13" t="s">
        <v>8</v>
      </c>
      <c r="D72" s="61" t="s">
        <v>89</v>
      </c>
      <c r="E72" s="9">
        <v>237</v>
      </c>
      <c r="F72" s="28">
        <v>237</v>
      </c>
      <c r="G72" s="62">
        <v>242</v>
      </c>
      <c r="H72" s="10">
        <f t="shared" si="14"/>
        <v>102.10970464135021</v>
      </c>
      <c r="I72" s="10">
        <f t="shared" si="15"/>
        <v>102.10970464135021</v>
      </c>
    </row>
    <row r="73" spans="1:9" s="7" customFormat="1" ht="63" x14ac:dyDescent="0.25">
      <c r="A73" s="99"/>
      <c r="B73" s="104"/>
      <c r="C73" s="45" t="s">
        <v>85</v>
      </c>
      <c r="D73" s="44" t="s">
        <v>311</v>
      </c>
      <c r="E73" s="47">
        <v>251</v>
      </c>
      <c r="F73" s="47">
        <v>251</v>
      </c>
      <c r="G73" s="10">
        <v>251</v>
      </c>
      <c r="H73" s="10">
        <f t="shared" si="14"/>
        <v>100</v>
      </c>
      <c r="I73" s="10">
        <f t="shared" si="15"/>
        <v>100</v>
      </c>
    </row>
    <row r="74" spans="1:9" s="7" customFormat="1" ht="31.5" x14ac:dyDescent="0.25">
      <c r="A74" s="99" t="s">
        <v>144</v>
      </c>
      <c r="B74" s="102" t="s">
        <v>446</v>
      </c>
      <c r="C74" s="13" t="s">
        <v>8</v>
      </c>
      <c r="D74" s="61" t="s">
        <v>151</v>
      </c>
      <c r="E74" s="9">
        <v>2880</v>
      </c>
      <c r="F74" s="9">
        <v>2891</v>
      </c>
      <c r="G74" s="62">
        <v>2907</v>
      </c>
      <c r="H74" s="10">
        <f t="shared" si="14"/>
        <v>100.93749999999999</v>
      </c>
      <c r="I74" s="10">
        <f t="shared" si="15"/>
        <v>100.55344171566931</v>
      </c>
    </row>
    <row r="75" spans="1:9" s="7" customFormat="1" ht="63" x14ac:dyDescent="0.25">
      <c r="A75" s="99"/>
      <c r="B75" s="102"/>
      <c r="C75" s="45" t="s">
        <v>85</v>
      </c>
      <c r="D75" s="44" t="s">
        <v>311</v>
      </c>
      <c r="E75" s="47">
        <v>3139</v>
      </c>
      <c r="F75" s="47">
        <v>3529</v>
      </c>
      <c r="G75" s="10">
        <v>3529</v>
      </c>
      <c r="H75" s="10">
        <f t="shared" si="14"/>
        <v>112.42433896145269</v>
      </c>
      <c r="I75" s="10">
        <f t="shared" si="15"/>
        <v>100</v>
      </c>
    </row>
    <row r="76" spans="1:9" s="7" customFormat="1" ht="31.5" x14ac:dyDescent="0.25">
      <c r="A76" s="99" t="s">
        <v>145</v>
      </c>
      <c r="B76" s="102" t="s">
        <v>447</v>
      </c>
      <c r="C76" s="13" t="s">
        <v>8</v>
      </c>
      <c r="D76" s="44" t="s">
        <v>89</v>
      </c>
      <c r="E76" s="9">
        <v>275</v>
      </c>
      <c r="F76" s="9">
        <v>275</v>
      </c>
      <c r="G76" s="62">
        <v>587</v>
      </c>
      <c r="H76" s="10">
        <f t="shared" si="14"/>
        <v>213.45454545454547</v>
      </c>
      <c r="I76" s="10">
        <f t="shared" si="15"/>
        <v>213.45454545454547</v>
      </c>
    </row>
    <row r="77" spans="1:9" s="7" customFormat="1" ht="63" x14ac:dyDescent="0.25">
      <c r="A77" s="99"/>
      <c r="B77" s="102"/>
      <c r="C77" s="45" t="s">
        <v>85</v>
      </c>
      <c r="D77" s="44" t="s">
        <v>311</v>
      </c>
      <c r="E77" s="47">
        <v>537.5</v>
      </c>
      <c r="F77" s="47">
        <v>537.5</v>
      </c>
      <c r="G77" s="10">
        <v>537.5</v>
      </c>
      <c r="H77" s="10">
        <f t="shared" si="14"/>
        <v>100</v>
      </c>
      <c r="I77" s="10">
        <f t="shared" si="15"/>
        <v>100</v>
      </c>
    </row>
    <row r="78" spans="1:9" s="7" customFormat="1" ht="31.5" x14ac:dyDescent="0.25">
      <c r="A78" s="100" t="s">
        <v>146</v>
      </c>
      <c r="B78" s="102" t="s">
        <v>448</v>
      </c>
      <c r="C78" s="13" t="s">
        <v>8</v>
      </c>
      <c r="D78" s="44" t="s">
        <v>89</v>
      </c>
      <c r="E78" s="9">
        <v>1298</v>
      </c>
      <c r="F78" s="9">
        <v>1298</v>
      </c>
      <c r="G78" s="62">
        <v>1864</v>
      </c>
      <c r="H78" s="10">
        <f t="shared" si="14"/>
        <v>143.60554699537749</v>
      </c>
      <c r="I78" s="10">
        <f t="shared" si="15"/>
        <v>143.60554699537749</v>
      </c>
    </row>
    <row r="79" spans="1:9" s="7" customFormat="1" ht="63" x14ac:dyDescent="0.25">
      <c r="A79" s="101"/>
      <c r="B79" s="102"/>
      <c r="C79" s="45" t="s">
        <v>85</v>
      </c>
      <c r="D79" s="44" t="s">
        <v>311</v>
      </c>
      <c r="E79" s="47">
        <v>2694.9</v>
      </c>
      <c r="F79" s="47">
        <v>2445</v>
      </c>
      <c r="G79" s="10">
        <v>2445</v>
      </c>
      <c r="H79" s="10">
        <f t="shared" si="14"/>
        <v>90.726928642992306</v>
      </c>
      <c r="I79" s="10">
        <f t="shared" si="15"/>
        <v>100</v>
      </c>
    </row>
    <row r="80" spans="1:9" s="7" customFormat="1" ht="31.5" x14ac:dyDescent="0.25">
      <c r="A80" s="100" t="s">
        <v>147</v>
      </c>
      <c r="B80" s="102" t="s">
        <v>450</v>
      </c>
      <c r="C80" s="45" t="s">
        <v>449</v>
      </c>
      <c r="D80" s="44" t="s">
        <v>89</v>
      </c>
      <c r="E80" s="9">
        <v>450</v>
      </c>
      <c r="F80" s="9">
        <v>500</v>
      </c>
      <c r="G80" s="62">
        <v>803</v>
      </c>
      <c r="H80" s="10">
        <f t="shared" si="14"/>
        <v>178.44444444444446</v>
      </c>
      <c r="I80" s="10">
        <f t="shared" si="15"/>
        <v>160.60000000000002</v>
      </c>
    </row>
    <row r="81" spans="1:9" s="7" customFormat="1" ht="63" x14ac:dyDescent="0.25">
      <c r="A81" s="101"/>
      <c r="B81" s="102"/>
      <c r="C81" s="45" t="s">
        <v>85</v>
      </c>
      <c r="D81" s="44" t="s">
        <v>311</v>
      </c>
      <c r="E81" s="47">
        <v>20368</v>
      </c>
      <c r="F81" s="47">
        <v>22578</v>
      </c>
      <c r="G81" s="10">
        <v>22578</v>
      </c>
      <c r="H81" s="10">
        <f t="shared" si="14"/>
        <v>110.85035349567949</v>
      </c>
      <c r="I81" s="10">
        <f t="shared" si="15"/>
        <v>100</v>
      </c>
    </row>
    <row r="82" spans="1:9" s="7" customFormat="1" x14ac:dyDescent="0.25">
      <c r="A82" s="22"/>
      <c r="B82" s="109" t="s">
        <v>12</v>
      </c>
      <c r="C82" s="110"/>
      <c r="D82" s="51" t="s">
        <v>311</v>
      </c>
      <c r="E82" s="11">
        <f>E63+E65+E67+E69+E71+E73+E75+E77+E79+E81</f>
        <v>38243.300000000003</v>
      </c>
      <c r="F82" s="11">
        <f t="shared" ref="F82:G82" si="16">F63+F65+F67+F69+F71+F73+F75+F77+F79+F81</f>
        <v>40593.4</v>
      </c>
      <c r="G82" s="11">
        <f t="shared" si="16"/>
        <v>40593.4</v>
      </c>
      <c r="H82" s="12">
        <f t="shared" si="14"/>
        <v>106.14512868920831</v>
      </c>
      <c r="I82" s="12">
        <f t="shared" si="15"/>
        <v>100</v>
      </c>
    </row>
    <row r="83" spans="1:9" s="7" customFormat="1" ht="30" customHeight="1" x14ac:dyDescent="0.25">
      <c r="A83" s="26" t="s">
        <v>27</v>
      </c>
      <c r="B83" s="111" t="s">
        <v>413</v>
      </c>
      <c r="C83" s="112"/>
      <c r="D83" s="112"/>
      <c r="E83" s="112"/>
      <c r="F83" s="112"/>
      <c r="G83" s="112"/>
      <c r="H83" s="112"/>
      <c r="I83" s="113"/>
    </row>
    <row r="84" spans="1:9" s="7" customFormat="1" ht="30" customHeight="1" x14ac:dyDescent="0.25">
      <c r="A84" s="99" t="s">
        <v>28</v>
      </c>
      <c r="B84" s="97" t="s">
        <v>416</v>
      </c>
      <c r="C84" s="13" t="s">
        <v>8</v>
      </c>
      <c r="D84" s="44" t="s">
        <v>257</v>
      </c>
      <c r="E84" s="9">
        <v>4</v>
      </c>
      <c r="F84" s="9">
        <v>4</v>
      </c>
      <c r="G84" s="9">
        <v>4</v>
      </c>
      <c r="H84" s="10">
        <f t="shared" ref="H84:H91" si="17">G84/E84*100</f>
        <v>100</v>
      </c>
      <c r="I84" s="41">
        <f>G84/F84*100</f>
        <v>100</v>
      </c>
    </row>
    <row r="85" spans="1:9" s="7" customFormat="1" ht="69" customHeight="1" x14ac:dyDescent="0.25">
      <c r="A85" s="99"/>
      <c r="B85" s="104"/>
      <c r="C85" s="45" t="s">
        <v>85</v>
      </c>
      <c r="D85" s="44" t="s">
        <v>311</v>
      </c>
      <c r="E85" s="10">
        <v>3352.3</v>
      </c>
      <c r="F85" s="10">
        <v>3352.3</v>
      </c>
      <c r="G85" s="10">
        <v>3352.3</v>
      </c>
      <c r="H85" s="10">
        <f t="shared" si="17"/>
        <v>100</v>
      </c>
      <c r="I85" s="41">
        <f t="shared" ref="I85:I87" si="18">G85/F85*100</f>
        <v>100</v>
      </c>
    </row>
    <row r="86" spans="1:9" s="7" customFormat="1" ht="30" customHeight="1" x14ac:dyDescent="0.25">
      <c r="A86" s="108" t="s">
        <v>29</v>
      </c>
      <c r="B86" s="97" t="s">
        <v>417</v>
      </c>
      <c r="C86" s="45" t="s">
        <v>8</v>
      </c>
      <c r="D86" s="44" t="s">
        <v>257</v>
      </c>
      <c r="E86" s="9">
        <v>2108868</v>
      </c>
      <c r="F86" s="9">
        <v>253438</v>
      </c>
      <c r="G86" s="9">
        <v>253438</v>
      </c>
      <c r="H86" s="10">
        <f t="shared" si="17"/>
        <v>12.01772704597917</v>
      </c>
      <c r="I86" s="41">
        <f t="shared" si="18"/>
        <v>100</v>
      </c>
    </row>
    <row r="87" spans="1:9" s="7" customFormat="1" ht="122.25" customHeight="1" x14ac:dyDescent="0.25">
      <c r="A87" s="108"/>
      <c r="B87" s="104"/>
      <c r="C87" s="45" t="s">
        <v>85</v>
      </c>
      <c r="D87" s="44" t="s">
        <v>311</v>
      </c>
      <c r="E87" s="10">
        <v>7154.1</v>
      </c>
      <c r="F87" s="10">
        <v>3996.6</v>
      </c>
      <c r="G87" s="10">
        <v>3996.6</v>
      </c>
      <c r="H87" s="10">
        <f t="shared" si="17"/>
        <v>55.864469325282009</v>
      </c>
      <c r="I87" s="41">
        <f t="shared" si="18"/>
        <v>100</v>
      </c>
    </row>
    <row r="88" spans="1:9" s="7" customFormat="1" ht="30.75" customHeight="1" x14ac:dyDescent="0.25">
      <c r="A88" s="99" t="s">
        <v>414</v>
      </c>
      <c r="B88" s="97" t="s">
        <v>418</v>
      </c>
      <c r="C88" s="13" t="s">
        <v>8</v>
      </c>
      <c r="D88" s="44" t="s">
        <v>257</v>
      </c>
      <c r="E88" s="9">
        <v>633483</v>
      </c>
      <c r="F88" s="9">
        <v>633483</v>
      </c>
      <c r="G88" s="9">
        <v>633483</v>
      </c>
      <c r="H88" s="10">
        <f t="shared" si="17"/>
        <v>100</v>
      </c>
      <c r="I88" s="41">
        <f>G88/F88*100</f>
        <v>100</v>
      </c>
    </row>
    <row r="89" spans="1:9" s="7" customFormat="1" ht="78.75" customHeight="1" x14ac:dyDescent="0.25">
      <c r="A89" s="99"/>
      <c r="B89" s="104"/>
      <c r="C89" s="45" t="s">
        <v>85</v>
      </c>
      <c r="D89" s="44" t="s">
        <v>311</v>
      </c>
      <c r="E89" s="10">
        <v>10493.6</v>
      </c>
      <c r="F89" s="10">
        <v>10493.6</v>
      </c>
      <c r="G89" s="10">
        <v>10493.6</v>
      </c>
      <c r="H89" s="10">
        <f t="shared" si="17"/>
        <v>100</v>
      </c>
      <c r="I89" s="41">
        <f t="shared" ref="I89:I92" si="19">G89/F89*100</f>
        <v>100</v>
      </c>
    </row>
    <row r="90" spans="1:9" s="7" customFormat="1" ht="31.5" x14ac:dyDescent="0.25">
      <c r="A90" s="108" t="s">
        <v>415</v>
      </c>
      <c r="B90" s="97" t="s">
        <v>419</v>
      </c>
      <c r="C90" s="45" t="s">
        <v>8</v>
      </c>
      <c r="D90" s="44" t="s">
        <v>151</v>
      </c>
      <c r="E90" s="9">
        <v>10</v>
      </c>
      <c r="F90" s="9">
        <v>10</v>
      </c>
      <c r="G90" s="9">
        <v>10</v>
      </c>
      <c r="H90" s="10">
        <f t="shared" si="17"/>
        <v>100</v>
      </c>
      <c r="I90" s="41">
        <f t="shared" si="19"/>
        <v>100</v>
      </c>
    </row>
    <row r="91" spans="1:9" s="7" customFormat="1" ht="63" x14ac:dyDescent="0.25">
      <c r="A91" s="108"/>
      <c r="B91" s="104"/>
      <c r="C91" s="45" t="s">
        <v>85</v>
      </c>
      <c r="D91" s="44" t="s">
        <v>311</v>
      </c>
      <c r="E91" s="10">
        <v>180</v>
      </c>
      <c r="F91" s="10">
        <v>186</v>
      </c>
      <c r="G91" s="10">
        <v>186</v>
      </c>
      <c r="H91" s="10">
        <f t="shared" si="17"/>
        <v>103.33333333333334</v>
      </c>
      <c r="I91" s="41">
        <f t="shared" si="19"/>
        <v>100</v>
      </c>
    </row>
    <row r="92" spans="1:9" s="7" customFormat="1" x14ac:dyDescent="0.25">
      <c r="A92" s="22"/>
      <c r="B92" s="109" t="s">
        <v>12</v>
      </c>
      <c r="C92" s="110"/>
      <c r="D92" s="51" t="s">
        <v>311</v>
      </c>
      <c r="E92" s="12">
        <f>E85+E87+E89+E91</f>
        <v>21180</v>
      </c>
      <c r="F92" s="12">
        <f t="shared" ref="F92:G92" si="20">F85+F87+F89+F91</f>
        <v>18028.5</v>
      </c>
      <c r="G92" s="12">
        <f t="shared" si="20"/>
        <v>18028.5</v>
      </c>
      <c r="H92" s="12">
        <f t="shared" ref="H92" si="21">G92/E92*100</f>
        <v>85.120396600566579</v>
      </c>
      <c r="I92" s="42">
        <f t="shared" si="19"/>
        <v>100</v>
      </c>
    </row>
    <row r="93" spans="1:9" s="7" customFormat="1" ht="30.75" customHeight="1" x14ac:dyDescent="0.25">
      <c r="A93" s="26" t="s">
        <v>30</v>
      </c>
      <c r="B93" s="111" t="s">
        <v>22</v>
      </c>
      <c r="C93" s="112"/>
      <c r="D93" s="112"/>
      <c r="E93" s="112"/>
      <c r="F93" s="112"/>
      <c r="G93" s="112"/>
      <c r="H93" s="112"/>
      <c r="I93" s="113"/>
    </row>
    <row r="94" spans="1:9" s="7" customFormat="1" ht="108" customHeight="1" x14ac:dyDescent="0.25">
      <c r="A94" s="99" t="s">
        <v>31</v>
      </c>
      <c r="B94" s="102" t="s">
        <v>189</v>
      </c>
      <c r="C94" s="13" t="s">
        <v>470</v>
      </c>
      <c r="D94" s="64" t="s">
        <v>89</v>
      </c>
      <c r="E94" s="9">
        <v>18</v>
      </c>
      <c r="F94" s="9">
        <v>18</v>
      </c>
      <c r="G94" s="9">
        <v>18</v>
      </c>
      <c r="H94" s="10">
        <f>G94/E94*100</f>
        <v>100</v>
      </c>
      <c r="I94" s="10">
        <f>G94/F94*100</f>
        <v>100</v>
      </c>
    </row>
    <row r="95" spans="1:9" s="7" customFormat="1" ht="63" x14ac:dyDescent="0.25">
      <c r="A95" s="99"/>
      <c r="B95" s="102"/>
      <c r="C95" s="66" t="s">
        <v>85</v>
      </c>
      <c r="D95" s="64" t="s">
        <v>311</v>
      </c>
      <c r="E95" s="47">
        <v>90</v>
      </c>
      <c r="F95" s="47">
        <v>90</v>
      </c>
      <c r="G95" s="10">
        <v>90</v>
      </c>
      <c r="H95" s="10">
        <f t="shared" ref="H95:H170" si="22">G95/E95*100</f>
        <v>100</v>
      </c>
      <c r="I95" s="10">
        <f t="shared" ref="I95:I170" si="23">G95/F95*100</f>
        <v>100</v>
      </c>
    </row>
    <row r="96" spans="1:9" s="7" customFormat="1" ht="41.25" customHeight="1" x14ac:dyDescent="0.25">
      <c r="A96" s="99" t="s">
        <v>32</v>
      </c>
      <c r="B96" s="102" t="s">
        <v>189</v>
      </c>
      <c r="C96" s="13" t="s">
        <v>471</v>
      </c>
      <c r="D96" s="64" t="s">
        <v>89</v>
      </c>
      <c r="E96" s="9">
        <v>1</v>
      </c>
      <c r="F96" s="9">
        <v>1</v>
      </c>
      <c r="G96" s="9">
        <v>1</v>
      </c>
      <c r="H96" s="10">
        <f t="shared" si="22"/>
        <v>100</v>
      </c>
      <c r="I96" s="10">
        <f t="shared" si="23"/>
        <v>100</v>
      </c>
    </row>
    <row r="97" spans="1:9" s="7" customFormat="1" ht="78" customHeight="1" x14ac:dyDescent="0.25">
      <c r="A97" s="99"/>
      <c r="B97" s="102"/>
      <c r="C97" s="66" t="s">
        <v>85</v>
      </c>
      <c r="D97" s="64" t="s">
        <v>311</v>
      </c>
      <c r="E97" s="47">
        <v>58</v>
      </c>
      <c r="F97" s="47">
        <v>58</v>
      </c>
      <c r="G97" s="10">
        <v>58</v>
      </c>
      <c r="H97" s="10">
        <f t="shared" si="22"/>
        <v>100</v>
      </c>
      <c r="I97" s="10">
        <f t="shared" si="23"/>
        <v>100</v>
      </c>
    </row>
    <row r="98" spans="1:9" s="7" customFormat="1" ht="85.5" customHeight="1" x14ac:dyDescent="0.25">
      <c r="A98" s="99" t="s">
        <v>173</v>
      </c>
      <c r="B98" s="102" t="s">
        <v>472</v>
      </c>
      <c r="C98" s="13" t="s">
        <v>194</v>
      </c>
      <c r="D98" s="64" t="s">
        <v>195</v>
      </c>
      <c r="E98" s="9">
        <v>264904</v>
      </c>
      <c r="F98" s="9">
        <v>264904</v>
      </c>
      <c r="G98" s="9">
        <v>264904</v>
      </c>
      <c r="H98" s="10">
        <f t="shared" si="22"/>
        <v>100</v>
      </c>
      <c r="I98" s="10">
        <f t="shared" si="23"/>
        <v>100</v>
      </c>
    </row>
    <row r="99" spans="1:9" s="7" customFormat="1" ht="63" x14ac:dyDescent="0.25">
      <c r="A99" s="99"/>
      <c r="B99" s="102"/>
      <c r="C99" s="66" t="s">
        <v>85</v>
      </c>
      <c r="D99" s="64" t="s">
        <v>311</v>
      </c>
      <c r="E99" s="10">
        <v>648</v>
      </c>
      <c r="F99" s="10">
        <v>648</v>
      </c>
      <c r="G99" s="10">
        <v>648</v>
      </c>
      <c r="H99" s="10">
        <f t="shared" si="22"/>
        <v>100</v>
      </c>
      <c r="I99" s="10">
        <f t="shared" si="23"/>
        <v>100</v>
      </c>
    </row>
    <row r="100" spans="1:9" s="7" customFormat="1" ht="47.25" x14ac:dyDescent="0.25">
      <c r="A100" s="99" t="s">
        <v>174</v>
      </c>
      <c r="B100" s="102" t="s">
        <v>472</v>
      </c>
      <c r="C100" s="13" t="s">
        <v>473</v>
      </c>
      <c r="D100" s="64" t="s">
        <v>190</v>
      </c>
      <c r="E100" s="9">
        <v>647425</v>
      </c>
      <c r="F100" s="9">
        <v>647425</v>
      </c>
      <c r="G100" s="9">
        <v>647425</v>
      </c>
      <c r="H100" s="10">
        <f t="shared" si="22"/>
        <v>100</v>
      </c>
      <c r="I100" s="10">
        <f t="shared" si="23"/>
        <v>100</v>
      </c>
    </row>
    <row r="101" spans="1:9" s="7" customFormat="1" ht="63" x14ac:dyDescent="0.25">
      <c r="A101" s="99"/>
      <c r="B101" s="102"/>
      <c r="C101" s="66" t="s">
        <v>85</v>
      </c>
      <c r="D101" s="64" t="s">
        <v>311</v>
      </c>
      <c r="E101" s="10">
        <v>1796</v>
      </c>
      <c r="F101" s="10">
        <v>1796</v>
      </c>
      <c r="G101" s="10">
        <v>1796</v>
      </c>
      <c r="H101" s="10">
        <f t="shared" si="22"/>
        <v>100</v>
      </c>
      <c r="I101" s="10">
        <f t="shared" si="23"/>
        <v>100</v>
      </c>
    </row>
    <row r="102" spans="1:9" s="7" customFormat="1" ht="47.25" x14ac:dyDescent="0.25">
      <c r="A102" s="99" t="s">
        <v>175</v>
      </c>
      <c r="B102" s="102" t="s">
        <v>472</v>
      </c>
      <c r="C102" s="13" t="s">
        <v>474</v>
      </c>
      <c r="D102" s="64" t="s">
        <v>195</v>
      </c>
      <c r="E102" s="9">
        <v>670684</v>
      </c>
      <c r="F102" s="9">
        <v>670684</v>
      </c>
      <c r="G102" s="9">
        <v>670684</v>
      </c>
      <c r="H102" s="10">
        <f t="shared" si="22"/>
        <v>100</v>
      </c>
      <c r="I102" s="10">
        <f t="shared" si="23"/>
        <v>100</v>
      </c>
    </row>
    <row r="103" spans="1:9" s="7" customFormat="1" ht="63" x14ac:dyDescent="0.25">
      <c r="A103" s="99"/>
      <c r="B103" s="102"/>
      <c r="C103" s="66" t="s">
        <v>85</v>
      </c>
      <c r="D103" s="64" t="s">
        <v>311</v>
      </c>
      <c r="E103" s="10">
        <v>777.1</v>
      </c>
      <c r="F103" s="10">
        <v>777.1</v>
      </c>
      <c r="G103" s="10">
        <v>777.1</v>
      </c>
      <c r="H103" s="10">
        <f t="shared" si="22"/>
        <v>100</v>
      </c>
      <c r="I103" s="10">
        <f t="shared" si="23"/>
        <v>100</v>
      </c>
    </row>
    <row r="104" spans="1:9" s="7" customFormat="1" ht="31.5" x14ac:dyDescent="0.25">
      <c r="A104" s="99" t="s">
        <v>176</v>
      </c>
      <c r="B104" s="102" t="s">
        <v>472</v>
      </c>
      <c r="C104" s="13" t="s">
        <v>191</v>
      </c>
      <c r="D104" s="64" t="s">
        <v>190</v>
      </c>
      <c r="E104" s="9">
        <v>6424</v>
      </c>
      <c r="F104" s="9">
        <v>6424</v>
      </c>
      <c r="G104" s="62">
        <v>6424</v>
      </c>
      <c r="H104" s="10">
        <f t="shared" si="22"/>
        <v>100</v>
      </c>
      <c r="I104" s="10">
        <f t="shared" si="23"/>
        <v>100</v>
      </c>
    </row>
    <row r="105" spans="1:9" s="7" customFormat="1" ht="63" x14ac:dyDescent="0.25">
      <c r="A105" s="99"/>
      <c r="B105" s="102"/>
      <c r="C105" s="66" t="s">
        <v>85</v>
      </c>
      <c r="D105" s="64" t="s">
        <v>311</v>
      </c>
      <c r="E105" s="10">
        <v>5087.8</v>
      </c>
      <c r="F105" s="10">
        <v>5087.8</v>
      </c>
      <c r="G105" s="10">
        <v>5087.8</v>
      </c>
      <c r="H105" s="10">
        <f t="shared" si="22"/>
        <v>100</v>
      </c>
      <c r="I105" s="10">
        <f t="shared" si="23"/>
        <v>100</v>
      </c>
    </row>
    <row r="106" spans="1:9" s="7" customFormat="1" ht="47.25" x14ac:dyDescent="0.25">
      <c r="A106" s="99" t="s">
        <v>177</v>
      </c>
      <c r="B106" s="102" t="s">
        <v>472</v>
      </c>
      <c r="C106" s="13" t="s">
        <v>192</v>
      </c>
      <c r="D106" s="64" t="s">
        <v>190</v>
      </c>
      <c r="E106" s="9">
        <v>21363</v>
      </c>
      <c r="F106" s="9">
        <v>21363</v>
      </c>
      <c r="G106" s="62">
        <v>21363</v>
      </c>
      <c r="H106" s="10">
        <f t="shared" si="22"/>
        <v>100</v>
      </c>
      <c r="I106" s="10">
        <f t="shared" si="23"/>
        <v>100</v>
      </c>
    </row>
    <row r="107" spans="1:9" s="7" customFormat="1" ht="63" x14ac:dyDescent="0.25">
      <c r="A107" s="99"/>
      <c r="B107" s="102"/>
      <c r="C107" s="66" t="s">
        <v>85</v>
      </c>
      <c r="D107" s="64" t="s">
        <v>311</v>
      </c>
      <c r="E107" s="10">
        <v>8545.2000000000007</v>
      </c>
      <c r="F107" s="10">
        <v>8545.2000000000007</v>
      </c>
      <c r="G107" s="10">
        <v>8545.2000000000007</v>
      </c>
      <c r="H107" s="10">
        <f t="shared" si="22"/>
        <v>100</v>
      </c>
      <c r="I107" s="10">
        <f t="shared" si="23"/>
        <v>100</v>
      </c>
    </row>
    <row r="108" spans="1:9" s="7" customFormat="1" ht="31.5" x14ac:dyDescent="0.25">
      <c r="A108" s="99" t="s">
        <v>178</v>
      </c>
      <c r="B108" s="102" t="s">
        <v>472</v>
      </c>
      <c r="C108" s="13" t="s">
        <v>471</v>
      </c>
      <c r="D108" s="64" t="s">
        <v>89</v>
      </c>
      <c r="E108" s="9">
        <v>4</v>
      </c>
      <c r="F108" s="9">
        <v>4</v>
      </c>
      <c r="G108" s="62">
        <v>4</v>
      </c>
      <c r="H108" s="10">
        <f t="shared" si="22"/>
        <v>100</v>
      </c>
      <c r="I108" s="10">
        <f t="shared" si="23"/>
        <v>100</v>
      </c>
    </row>
    <row r="109" spans="1:9" s="7" customFormat="1" ht="63" x14ac:dyDescent="0.25">
      <c r="A109" s="99"/>
      <c r="B109" s="102"/>
      <c r="C109" s="66" t="s">
        <v>85</v>
      </c>
      <c r="D109" s="64" t="s">
        <v>311</v>
      </c>
      <c r="E109" s="10">
        <v>436.8</v>
      </c>
      <c r="F109" s="10">
        <v>436.8</v>
      </c>
      <c r="G109" s="10">
        <v>436.8</v>
      </c>
      <c r="H109" s="10">
        <f t="shared" si="22"/>
        <v>100</v>
      </c>
      <c r="I109" s="10">
        <f t="shared" si="23"/>
        <v>100</v>
      </c>
    </row>
    <row r="110" spans="1:9" s="7" customFormat="1" ht="31.5" x14ac:dyDescent="0.25">
      <c r="A110" s="99" t="s">
        <v>179</v>
      </c>
      <c r="B110" s="102" t="s">
        <v>472</v>
      </c>
      <c r="C110" s="13" t="s">
        <v>475</v>
      </c>
      <c r="D110" s="64" t="s">
        <v>151</v>
      </c>
      <c r="E110" s="9">
        <v>30</v>
      </c>
      <c r="F110" s="9">
        <v>30</v>
      </c>
      <c r="G110" s="9">
        <v>30</v>
      </c>
      <c r="H110" s="10">
        <f t="shared" si="22"/>
        <v>100</v>
      </c>
      <c r="I110" s="10">
        <f t="shared" si="23"/>
        <v>100</v>
      </c>
    </row>
    <row r="111" spans="1:9" s="7" customFormat="1" ht="63" x14ac:dyDescent="0.25">
      <c r="A111" s="99"/>
      <c r="B111" s="102"/>
      <c r="C111" s="66" t="s">
        <v>85</v>
      </c>
      <c r="D111" s="64" t="s">
        <v>311</v>
      </c>
      <c r="E111" s="10">
        <v>151.30000000000001</v>
      </c>
      <c r="F111" s="10">
        <v>151.30000000000001</v>
      </c>
      <c r="G111" s="10">
        <v>151.30000000000001</v>
      </c>
      <c r="H111" s="10">
        <f t="shared" si="22"/>
        <v>100</v>
      </c>
      <c r="I111" s="10">
        <f t="shared" si="23"/>
        <v>100</v>
      </c>
    </row>
    <row r="112" spans="1:9" s="7" customFormat="1" ht="63" x14ac:dyDescent="0.25">
      <c r="A112" s="99" t="s">
        <v>180</v>
      </c>
      <c r="B112" s="102" t="s">
        <v>472</v>
      </c>
      <c r="C112" s="13" t="s">
        <v>476</v>
      </c>
      <c r="D112" s="64" t="s">
        <v>151</v>
      </c>
      <c r="E112" s="62">
        <v>157</v>
      </c>
      <c r="F112" s="62">
        <v>157</v>
      </c>
      <c r="G112" s="62">
        <v>157</v>
      </c>
      <c r="H112" s="10">
        <f t="shared" si="22"/>
        <v>100</v>
      </c>
      <c r="I112" s="10">
        <f t="shared" si="23"/>
        <v>100</v>
      </c>
    </row>
    <row r="113" spans="1:9" s="7" customFormat="1" ht="63" x14ac:dyDescent="0.25">
      <c r="A113" s="99"/>
      <c r="B113" s="102"/>
      <c r="C113" s="66" t="s">
        <v>85</v>
      </c>
      <c r="D113" s="64" t="s">
        <v>311</v>
      </c>
      <c r="E113" s="10">
        <v>322.60000000000002</v>
      </c>
      <c r="F113" s="10">
        <v>322.60000000000002</v>
      </c>
      <c r="G113" s="10">
        <v>322.60000000000002</v>
      </c>
      <c r="H113" s="10">
        <f t="shared" si="22"/>
        <v>100</v>
      </c>
      <c r="I113" s="10">
        <f t="shared" si="23"/>
        <v>100</v>
      </c>
    </row>
    <row r="114" spans="1:9" s="7" customFormat="1" ht="63" x14ac:dyDescent="0.25">
      <c r="A114" s="99" t="s">
        <v>181</v>
      </c>
      <c r="B114" s="102" t="s">
        <v>472</v>
      </c>
      <c r="C114" s="13" t="s">
        <v>477</v>
      </c>
      <c r="D114" s="64" t="s">
        <v>151</v>
      </c>
      <c r="E114" s="62">
        <v>25</v>
      </c>
      <c r="F114" s="62">
        <v>25</v>
      </c>
      <c r="G114" s="62">
        <v>25</v>
      </c>
      <c r="H114" s="10">
        <f t="shared" si="22"/>
        <v>100</v>
      </c>
      <c r="I114" s="10">
        <f t="shared" si="23"/>
        <v>100</v>
      </c>
    </row>
    <row r="115" spans="1:9" s="7" customFormat="1" ht="63" x14ac:dyDescent="0.25">
      <c r="A115" s="99"/>
      <c r="B115" s="102"/>
      <c r="C115" s="66" t="s">
        <v>85</v>
      </c>
      <c r="D115" s="64" t="s">
        <v>311</v>
      </c>
      <c r="E115" s="10">
        <v>50.8</v>
      </c>
      <c r="F115" s="10">
        <v>50.8</v>
      </c>
      <c r="G115" s="10">
        <v>50.8</v>
      </c>
      <c r="H115" s="10">
        <f t="shared" si="22"/>
        <v>100</v>
      </c>
      <c r="I115" s="10">
        <f t="shared" si="23"/>
        <v>100</v>
      </c>
    </row>
    <row r="116" spans="1:9" s="7" customFormat="1" ht="47.25" x14ac:dyDescent="0.25">
      <c r="A116" s="99" t="s">
        <v>182</v>
      </c>
      <c r="B116" s="102" t="s">
        <v>472</v>
      </c>
      <c r="C116" s="66" t="s">
        <v>478</v>
      </c>
      <c r="D116" s="64" t="s">
        <v>190</v>
      </c>
      <c r="E116" s="62">
        <v>188.6</v>
      </c>
      <c r="F116" s="62">
        <v>188.6</v>
      </c>
      <c r="G116" s="62">
        <v>188.6</v>
      </c>
      <c r="H116" s="10">
        <f t="shared" si="22"/>
        <v>100</v>
      </c>
      <c r="I116" s="10">
        <f t="shared" si="23"/>
        <v>100</v>
      </c>
    </row>
    <row r="117" spans="1:9" s="7" customFormat="1" ht="63" x14ac:dyDescent="0.25">
      <c r="A117" s="99"/>
      <c r="B117" s="102"/>
      <c r="C117" s="66" t="s">
        <v>85</v>
      </c>
      <c r="D117" s="64" t="s">
        <v>326</v>
      </c>
      <c r="E117" s="10">
        <v>569.79999999999995</v>
      </c>
      <c r="F117" s="10">
        <v>569.79999999999995</v>
      </c>
      <c r="G117" s="10">
        <v>569.79999999999995</v>
      </c>
      <c r="H117" s="10">
        <f t="shared" si="22"/>
        <v>100</v>
      </c>
      <c r="I117" s="10">
        <f t="shared" si="23"/>
        <v>100</v>
      </c>
    </row>
    <row r="118" spans="1:9" s="7" customFormat="1" ht="15.75" customHeight="1" x14ac:dyDescent="0.25">
      <c r="A118" s="99" t="s">
        <v>183</v>
      </c>
      <c r="B118" s="102" t="s">
        <v>472</v>
      </c>
      <c r="C118" s="88" t="s">
        <v>216</v>
      </c>
      <c r="D118" s="64" t="s">
        <v>195</v>
      </c>
      <c r="E118" s="62">
        <v>1288.3399999999999</v>
      </c>
      <c r="F118" s="62">
        <v>1288.3399999999999</v>
      </c>
      <c r="G118" s="62">
        <v>1288.3399999999999</v>
      </c>
      <c r="H118" s="10">
        <f t="shared" si="22"/>
        <v>100</v>
      </c>
      <c r="I118" s="10">
        <f t="shared" si="23"/>
        <v>100</v>
      </c>
    </row>
    <row r="119" spans="1:9" s="7" customFormat="1" ht="63" x14ac:dyDescent="0.25">
      <c r="A119" s="99"/>
      <c r="B119" s="102"/>
      <c r="C119" s="66" t="s">
        <v>85</v>
      </c>
      <c r="D119" s="64" t="s">
        <v>311</v>
      </c>
      <c r="E119" s="10">
        <v>2057.6999999999998</v>
      </c>
      <c r="F119" s="10">
        <v>2057.6999999999998</v>
      </c>
      <c r="G119" s="10">
        <v>2057.6999999999998</v>
      </c>
      <c r="H119" s="10">
        <f t="shared" si="22"/>
        <v>100</v>
      </c>
      <c r="I119" s="10">
        <f t="shared" si="23"/>
        <v>100</v>
      </c>
    </row>
    <row r="120" spans="1:9" s="7" customFormat="1" x14ac:dyDescent="0.25">
      <c r="A120" s="99" t="s">
        <v>184</v>
      </c>
      <c r="B120" s="102" t="s">
        <v>472</v>
      </c>
      <c r="C120" s="89" t="s">
        <v>479</v>
      </c>
      <c r="D120" s="64" t="s">
        <v>190</v>
      </c>
      <c r="E120" s="9">
        <v>59</v>
      </c>
      <c r="F120" s="9">
        <v>59</v>
      </c>
      <c r="G120" s="62">
        <v>59</v>
      </c>
      <c r="H120" s="10">
        <f t="shared" si="22"/>
        <v>100</v>
      </c>
      <c r="I120" s="10">
        <f t="shared" si="23"/>
        <v>100</v>
      </c>
    </row>
    <row r="121" spans="1:9" s="7" customFormat="1" ht="63" x14ac:dyDescent="0.25">
      <c r="A121" s="99"/>
      <c r="B121" s="102"/>
      <c r="C121" s="66" t="s">
        <v>85</v>
      </c>
      <c r="D121" s="64" t="s">
        <v>326</v>
      </c>
      <c r="E121" s="10">
        <v>820</v>
      </c>
      <c r="F121" s="10">
        <v>820</v>
      </c>
      <c r="G121" s="10">
        <v>820</v>
      </c>
      <c r="H121" s="10">
        <f t="shared" si="22"/>
        <v>100</v>
      </c>
      <c r="I121" s="10">
        <f t="shared" si="23"/>
        <v>100</v>
      </c>
    </row>
    <row r="122" spans="1:9" s="7" customFormat="1" ht="31.5" x14ac:dyDescent="0.25">
      <c r="A122" s="99" t="s">
        <v>185</v>
      </c>
      <c r="B122" s="102" t="s">
        <v>480</v>
      </c>
      <c r="C122" s="88" t="s">
        <v>481</v>
      </c>
      <c r="D122" s="64" t="s">
        <v>195</v>
      </c>
      <c r="E122" s="62">
        <v>5500</v>
      </c>
      <c r="F122" s="62">
        <v>5500</v>
      </c>
      <c r="G122" s="62">
        <v>5500</v>
      </c>
      <c r="H122" s="10">
        <f t="shared" si="22"/>
        <v>100</v>
      </c>
      <c r="I122" s="10">
        <f t="shared" si="23"/>
        <v>100</v>
      </c>
    </row>
    <row r="123" spans="1:9" s="7" customFormat="1" ht="63" x14ac:dyDescent="0.25">
      <c r="A123" s="99"/>
      <c r="B123" s="102"/>
      <c r="C123" s="66" t="s">
        <v>85</v>
      </c>
      <c r="D123" s="64" t="s">
        <v>311</v>
      </c>
      <c r="E123" s="10">
        <v>398.8</v>
      </c>
      <c r="F123" s="10">
        <v>398.8</v>
      </c>
      <c r="G123" s="10">
        <v>398.8</v>
      </c>
      <c r="H123" s="10">
        <f t="shared" si="22"/>
        <v>100</v>
      </c>
      <c r="I123" s="10">
        <f t="shared" si="23"/>
        <v>100</v>
      </c>
    </row>
    <row r="124" spans="1:9" s="7" customFormat="1" ht="31.5" x14ac:dyDescent="0.25">
      <c r="A124" s="99" t="s">
        <v>186</v>
      </c>
      <c r="B124" s="102" t="s">
        <v>480</v>
      </c>
      <c r="C124" s="88" t="s">
        <v>482</v>
      </c>
      <c r="D124" s="64" t="s">
        <v>195</v>
      </c>
      <c r="E124" s="62">
        <v>500</v>
      </c>
      <c r="F124" s="62">
        <v>500</v>
      </c>
      <c r="G124" s="62">
        <v>500</v>
      </c>
      <c r="H124" s="10">
        <f t="shared" si="22"/>
        <v>100</v>
      </c>
      <c r="I124" s="10">
        <f t="shared" si="23"/>
        <v>100</v>
      </c>
    </row>
    <row r="125" spans="1:9" s="7" customFormat="1" ht="63" x14ac:dyDescent="0.25">
      <c r="A125" s="99"/>
      <c r="B125" s="102"/>
      <c r="C125" s="66" t="s">
        <v>85</v>
      </c>
      <c r="D125" s="64" t="s">
        <v>311</v>
      </c>
      <c r="E125" s="10">
        <v>1071</v>
      </c>
      <c r="F125" s="10">
        <v>1071</v>
      </c>
      <c r="G125" s="10">
        <v>1071</v>
      </c>
      <c r="H125" s="10">
        <f t="shared" si="22"/>
        <v>100</v>
      </c>
      <c r="I125" s="10">
        <f t="shared" si="23"/>
        <v>100</v>
      </c>
    </row>
    <row r="126" spans="1:9" s="7" customFormat="1" x14ac:dyDescent="0.25">
      <c r="A126" s="99" t="s">
        <v>187</v>
      </c>
      <c r="B126" s="102" t="s">
        <v>480</v>
      </c>
      <c r="C126" s="88" t="s">
        <v>483</v>
      </c>
      <c r="D126" s="64" t="s">
        <v>195</v>
      </c>
      <c r="E126" s="62">
        <v>127</v>
      </c>
      <c r="F126" s="62">
        <v>127</v>
      </c>
      <c r="G126" s="62">
        <v>127</v>
      </c>
      <c r="H126" s="10">
        <f t="shared" si="22"/>
        <v>100</v>
      </c>
      <c r="I126" s="10">
        <f t="shared" si="23"/>
        <v>100</v>
      </c>
    </row>
    <row r="127" spans="1:9" s="7" customFormat="1" ht="63" x14ac:dyDescent="0.25">
      <c r="A127" s="99"/>
      <c r="B127" s="102"/>
      <c r="C127" s="66" t="s">
        <v>85</v>
      </c>
      <c r="D127" s="64" t="s">
        <v>311</v>
      </c>
      <c r="E127" s="10">
        <v>420</v>
      </c>
      <c r="F127" s="10">
        <v>420</v>
      </c>
      <c r="G127" s="10">
        <v>420</v>
      </c>
      <c r="H127" s="10">
        <f t="shared" si="22"/>
        <v>100</v>
      </c>
      <c r="I127" s="10">
        <f t="shared" si="23"/>
        <v>100</v>
      </c>
    </row>
    <row r="128" spans="1:9" s="7" customFormat="1" x14ac:dyDescent="0.25">
      <c r="A128" s="99" t="s">
        <v>188</v>
      </c>
      <c r="B128" s="102" t="s">
        <v>484</v>
      </c>
      <c r="C128" s="88" t="s">
        <v>201</v>
      </c>
      <c r="D128" s="50" t="s">
        <v>195</v>
      </c>
      <c r="E128" s="62">
        <v>1200</v>
      </c>
      <c r="F128" s="62">
        <v>1200</v>
      </c>
      <c r="G128" s="62">
        <v>1200</v>
      </c>
      <c r="H128" s="10">
        <f t="shared" ref="H128:H149" si="24">G128/E128*100</f>
        <v>100</v>
      </c>
      <c r="I128" s="10">
        <f t="shared" ref="I128:I149" si="25">G128/F128*100</f>
        <v>100</v>
      </c>
    </row>
    <row r="129" spans="1:9" s="7" customFormat="1" ht="63" x14ac:dyDescent="0.25">
      <c r="A129" s="99"/>
      <c r="B129" s="102"/>
      <c r="C129" s="66" t="s">
        <v>85</v>
      </c>
      <c r="D129" s="64" t="s">
        <v>311</v>
      </c>
      <c r="E129" s="10">
        <v>18963.599999999999</v>
      </c>
      <c r="F129" s="10">
        <v>18963.599999999999</v>
      </c>
      <c r="G129" s="10">
        <v>18963.599999999999</v>
      </c>
      <c r="H129" s="10">
        <f t="shared" si="24"/>
        <v>100</v>
      </c>
      <c r="I129" s="10">
        <f t="shared" si="25"/>
        <v>100</v>
      </c>
    </row>
    <row r="130" spans="1:9" s="7" customFormat="1" ht="31.5" customHeight="1" x14ac:dyDescent="0.25">
      <c r="A130" s="99" t="s">
        <v>197</v>
      </c>
      <c r="B130" s="102" t="s">
        <v>484</v>
      </c>
      <c r="C130" s="88" t="s">
        <v>485</v>
      </c>
      <c r="D130" s="50" t="s">
        <v>195</v>
      </c>
      <c r="E130" s="9">
        <v>250</v>
      </c>
      <c r="F130" s="9">
        <v>250</v>
      </c>
      <c r="G130" s="62">
        <v>250</v>
      </c>
      <c r="H130" s="10">
        <f t="shared" si="24"/>
        <v>100</v>
      </c>
      <c r="I130" s="10">
        <f t="shared" si="25"/>
        <v>100</v>
      </c>
    </row>
    <row r="131" spans="1:9" s="7" customFormat="1" ht="63" x14ac:dyDescent="0.25">
      <c r="A131" s="99"/>
      <c r="B131" s="102"/>
      <c r="C131" s="66" t="s">
        <v>85</v>
      </c>
      <c r="D131" s="64" t="s">
        <v>311</v>
      </c>
      <c r="E131" s="10">
        <v>529</v>
      </c>
      <c r="F131" s="10">
        <v>529</v>
      </c>
      <c r="G131" s="10">
        <v>529</v>
      </c>
      <c r="H131" s="10">
        <f t="shared" si="24"/>
        <v>100</v>
      </c>
      <c r="I131" s="10">
        <f t="shared" si="25"/>
        <v>100</v>
      </c>
    </row>
    <row r="132" spans="1:9" s="7" customFormat="1" x14ac:dyDescent="0.25">
      <c r="A132" s="99" t="s">
        <v>198</v>
      </c>
      <c r="B132" s="102" t="s">
        <v>484</v>
      </c>
      <c r="C132" s="13" t="s">
        <v>486</v>
      </c>
      <c r="D132" s="64" t="s">
        <v>195</v>
      </c>
      <c r="E132" s="9">
        <v>50</v>
      </c>
      <c r="F132" s="9">
        <v>50</v>
      </c>
      <c r="G132" s="62">
        <v>50</v>
      </c>
      <c r="H132" s="10">
        <f t="shared" si="24"/>
        <v>100</v>
      </c>
      <c r="I132" s="10">
        <f t="shared" si="25"/>
        <v>100</v>
      </c>
    </row>
    <row r="133" spans="1:9" s="7" customFormat="1" ht="63" x14ac:dyDescent="0.25">
      <c r="A133" s="99"/>
      <c r="B133" s="102"/>
      <c r="C133" s="66" t="s">
        <v>85</v>
      </c>
      <c r="D133" s="64" t="s">
        <v>311</v>
      </c>
      <c r="E133" s="10">
        <v>235.6</v>
      </c>
      <c r="F133" s="10">
        <v>235.6</v>
      </c>
      <c r="G133" s="10">
        <v>235.6</v>
      </c>
      <c r="H133" s="10">
        <f t="shared" si="24"/>
        <v>100</v>
      </c>
      <c r="I133" s="10">
        <f t="shared" si="25"/>
        <v>100</v>
      </c>
    </row>
    <row r="134" spans="1:9" s="7" customFormat="1" x14ac:dyDescent="0.25">
      <c r="A134" s="99" t="s">
        <v>199</v>
      </c>
      <c r="B134" s="102" t="s">
        <v>484</v>
      </c>
      <c r="C134" s="13" t="s">
        <v>202</v>
      </c>
      <c r="D134" s="64" t="s">
        <v>212</v>
      </c>
      <c r="E134" s="62">
        <v>400</v>
      </c>
      <c r="F134" s="62">
        <v>400</v>
      </c>
      <c r="G134" s="62">
        <v>400</v>
      </c>
      <c r="H134" s="10">
        <f t="shared" si="24"/>
        <v>100</v>
      </c>
      <c r="I134" s="10">
        <f t="shared" si="25"/>
        <v>100</v>
      </c>
    </row>
    <row r="135" spans="1:9" s="7" customFormat="1" ht="63" x14ac:dyDescent="0.25">
      <c r="A135" s="99"/>
      <c r="B135" s="102"/>
      <c r="C135" s="66" t="s">
        <v>85</v>
      </c>
      <c r="D135" s="64" t="s">
        <v>311</v>
      </c>
      <c r="E135" s="10">
        <v>3484.2</v>
      </c>
      <c r="F135" s="10">
        <v>3484.2</v>
      </c>
      <c r="G135" s="10">
        <v>3484.2</v>
      </c>
      <c r="H135" s="10">
        <f t="shared" si="24"/>
        <v>100</v>
      </c>
      <c r="I135" s="10">
        <f t="shared" si="25"/>
        <v>100</v>
      </c>
    </row>
    <row r="136" spans="1:9" s="7" customFormat="1" x14ac:dyDescent="0.25">
      <c r="A136" s="99" t="s">
        <v>200</v>
      </c>
      <c r="B136" s="102" t="s">
        <v>484</v>
      </c>
      <c r="C136" s="13" t="s">
        <v>203</v>
      </c>
      <c r="D136" s="64" t="s">
        <v>195</v>
      </c>
      <c r="E136" s="62">
        <v>900</v>
      </c>
      <c r="F136" s="62">
        <v>900</v>
      </c>
      <c r="G136" s="62">
        <v>900</v>
      </c>
      <c r="H136" s="10">
        <f t="shared" si="24"/>
        <v>100</v>
      </c>
      <c r="I136" s="10">
        <f t="shared" si="25"/>
        <v>100</v>
      </c>
    </row>
    <row r="137" spans="1:9" s="7" customFormat="1" ht="63" x14ac:dyDescent="0.25">
      <c r="A137" s="99"/>
      <c r="B137" s="102"/>
      <c r="C137" s="66" t="s">
        <v>85</v>
      </c>
      <c r="D137" s="64" t="s">
        <v>311</v>
      </c>
      <c r="E137" s="10">
        <v>3084.3</v>
      </c>
      <c r="F137" s="10">
        <v>3084.3</v>
      </c>
      <c r="G137" s="10">
        <v>3084.3</v>
      </c>
      <c r="H137" s="10">
        <f t="shared" si="24"/>
        <v>100</v>
      </c>
      <c r="I137" s="10">
        <f t="shared" si="25"/>
        <v>100</v>
      </c>
    </row>
    <row r="138" spans="1:9" s="7" customFormat="1" x14ac:dyDescent="0.25">
      <c r="A138" s="99" t="s">
        <v>205</v>
      </c>
      <c r="B138" s="97" t="s">
        <v>487</v>
      </c>
      <c r="C138" s="90" t="s">
        <v>217</v>
      </c>
      <c r="D138" s="50" t="s">
        <v>195</v>
      </c>
      <c r="E138" s="62">
        <v>1591</v>
      </c>
      <c r="F138" s="62">
        <v>1591</v>
      </c>
      <c r="G138" s="62">
        <v>1591</v>
      </c>
      <c r="H138" s="10">
        <f t="shared" si="24"/>
        <v>100</v>
      </c>
      <c r="I138" s="10">
        <f t="shared" si="25"/>
        <v>100</v>
      </c>
    </row>
    <row r="139" spans="1:9" s="7" customFormat="1" ht="63" x14ac:dyDescent="0.25">
      <c r="A139" s="99"/>
      <c r="B139" s="104"/>
      <c r="C139" s="66" t="s">
        <v>85</v>
      </c>
      <c r="D139" s="64" t="s">
        <v>311</v>
      </c>
      <c r="E139" s="10">
        <v>2303.8000000000002</v>
      </c>
      <c r="F139" s="10">
        <v>2303.8000000000002</v>
      </c>
      <c r="G139" s="10">
        <v>2303.8000000000002</v>
      </c>
      <c r="H139" s="10">
        <f t="shared" si="24"/>
        <v>100</v>
      </c>
      <c r="I139" s="10">
        <f t="shared" si="25"/>
        <v>100</v>
      </c>
    </row>
    <row r="140" spans="1:9" s="7" customFormat="1" x14ac:dyDescent="0.25">
      <c r="A140" s="99" t="s">
        <v>206</v>
      </c>
      <c r="B140" s="97" t="s">
        <v>488</v>
      </c>
      <c r="C140" s="88" t="s">
        <v>211</v>
      </c>
      <c r="D140" s="64" t="s">
        <v>195</v>
      </c>
      <c r="E140" s="62">
        <v>37.4</v>
      </c>
      <c r="F140" s="62">
        <v>37.4</v>
      </c>
      <c r="G140" s="62">
        <v>37.4</v>
      </c>
      <c r="H140" s="10">
        <f t="shared" si="24"/>
        <v>100</v>
      </c>
      <c r="I140" s="10">
        <f t="shared" si="25"/>
        <v>100</v>
      </c>
    </row>
    <row r="141" spans="1:9" s="7" customFormat="1" ht="63" x14ac:dyDescent="0.25">
      <c r="A141" s="99"/>
      <c r="B141" s="104"/>
      <c r="C141" s="66" t="s">
        <v>85</v>
      </c>
      <c r="D141" s="64" t="s">
        <v>311</v>
      </c>
      <c r="E141" s="10">
        <v>109.6</v>
      </c>
      <c r="F141" s="10">
        <v>109.6</v>
      </c>
      <c r="G141" s="10">
        <v>109.6</v>
      </c>
      <c r="H141" s="10">
        <f t="shared" si="24"/>
        <v>100</v>
      </c>
      <c r="I141" s="10">
        <f t="shared" si="25"/>
        <v>100</v>
      </c>
    </row>
    <row r="142" spans="1:9" s="7" customFormat="1" ht="31.5" x14ac:dyDescent="0.25">
      <c r="A142" s="99" t="s">
        <v>207</v>
      </c>
      <c r="B142" s="97" t="s">
        <v>488</v>
      </c>
      <c r="C142" s="66" t="s">
        <v>489</v>
      </c>
      <c r="D142" s="64" t="s">
        <v>195</v>
      </c>
      <c r="E142" s="62">
        <v>5</v>
      </c>
      <c r="F142" s="62">
        <v>5</v>
      </c>
      <c r="G142" s="62">
        <v>5</v>
      </c>
      <c r="H142" s="10"/>
      <c r="I142" s="10">
        <f t="shared" si="25"/>
        <v>100</v>
      </c>
    </row>
    <row r="143" spans="1:9" s="7" customFormat="1" ht="63" x14ac:dyDescent="0.25">
      <c r="A143" s="99"/>
      <c r="B143" s="104"/>
      <c r="C143" s="66" t="s">
        <v>85</v>
      </c>
      <c r="D143" s="64" t="s">
        <v>311</v>
      </c>
      <c r="E143" s="10">
        <v>40.700000000000003</v>
      </c>
      <c r="F143" s="10">
        <v>40.700000000000003</v>
      </c>
      <c r="G143" s="10">
        <v>40.700000000000003</v>
      </c>
      <c r="H143" s="10">
        <f t="shared" si="24"/>
        <v>100</v>
      </c>
      <c r="I143" s="10">
        <f t="shared" si="25"/>
        <v>100</v>
      </c>
    </row>
    <row r="144" spans="1:9" s="7" customFormat="1" ht="31.5" x14ac:dyDescent="0.25">
      <c r="A144" s="99" t="s">
        <v>208</v>
      </c>
      <c r="B144" s="129" t="s">
        <v>189</v>
      </c>
      <c r="C144" s="88" t="s">
        <v>191</v>
      </c>
      <c r="D144" s="64" t="s">
        <v>190</v>
      </c>
      <c r="E144" s="9">
        <v>1</v>
      </c>
      <c r="F144" s="9">
        <v>1</v>
      </c>
      <c r="G144" s="62">
        <v>1</v>
      </c>
      <c r="H144" s="10">
        <f t="shared" si="24"/>
        <v>100</v>
      </c>
      <c r="I144" s="10">
        <f t="shared" si="25"/>
        <v>100</v>
      </c>
    </row>
    <row r="145" spans="1:9" s="7" customFormat="1" ht="63" x14ac:dyDescent="0.25">
      <c r="A145" s="99"/>
      <c r="B145" s="130"/>
      <c r="C145" s="66" t="s">
        <v>85</v>
      </c>
      <c r="D145" s="64" t="s">
        <v>311</v>
      </c>
      <c r="E145" s="47">
        <v>3.5</v>
      </c>
      <c r="F145" s="47">
        <v>3.5</v>
      </c>
      <c r="G145" s="10">
        <v>3.5</v>
      </c>
      <c r="H145" s="10">
        <f t="shared" si="24"/>
        <v>100</v>
      </c>
      <c r="I145" s="10">
        <f t="shared" si="25"/>
        <v>100</v>
      </c>
    </row>
    <row r="146" spans="1:9" s="7" customFormat="1" ht="15.75" customHeight="1" x14ac:dyDescent="0.25">
      <c r="A146" s="99" t="s">
        <v>209</v>
      </c>
      <c r="B146" s="129" t="s">
        <v>189</v>
      </c>
      <c r="C146" s="91" t="s">
        <v>192</v>
      </c>
      <c r="D146" s="64" t="s">
        <v>190</v>
      </c>
      <c r="E146" s="9">
        <v>100</v>
      </c>
      <c r="F146" s="9">
        <v>100</v>
      </c>
      <c r="G146" s="62">
        <v>100</v>
      </c>
      <c r="H146" s="10">
        <f t="shared" si="24"/>
        <v>100</v>
      </c>
      <c r="I146" s="10">
        <f t="shared" si="25"/>
        <v>100</v>
      </c>
    </row>
    <row r="147" spans="1:9" s="7" customFormat="1" ht="63" x14ac:dyDescent="0.25">
      <c r="A147" s="99"/>
      <c r="B147" s="130"/>
      <c r="C147" s="66" t="s">
        <v>85</v>
      </c>
      <c r="D147" s="64" t="s">
        <v>311</v>
      </c>
      <c r="E147" s="47">
        <v>581</v>
      </c>
      <c r="F147" s="47">
        <v>581</v>
      </c>
      <c r="G147" s="47">
        <v>581</v>
      </c>
      <c r="H147" s="10">
        <f t="shared" si="24"/>
        <v>100</v>
      </c>
      <c r="I147" s="10">
        <f t="shared" si="25"/>
        <v>100</v>
      </c>
    </row>
    <row r="148" spans="1:9" s="7" customFormat="1" ht="69.75" customHeight="1" x14ac:dyDescent="0.25">
      <c r="A148" s="99" t="s">
        <v>210</v>
      </c>
      <c r="B148" s="129" t="s">
        <v>189</v>
      </c>
      <c r="C148" s="92" t="s">
        <v>193</v>
      </c>
      <c r="D148" s="64" t="s">
        <v>89</v>
      </c>
      <c r="E148" s="9">
        <v>10</v>
      </c>
      <c r="F148" s="9">
        <v>10</v>
      </c>
      <c r="G148" s="9">
        <v>10</v>
      </c>
      <c r="H148" s="10">
        <f t="shared" si="24"/>
        <v>100</v>
      </c>
      <c r="I148" s="10">
        <f t="shared" si="25"/>
        <v>100</v>
      </c>
    </row>
    <row r="149" spans="1:9" s="7" customFormat="1" ht="63" x14ac:dyDescent="0.25">
      <c r="A149" s="99"/>
      <c r="B149" s="130"/>
      <c r="C149" s="66" t="s">
        <v>85</v>
      </c>
      <c r="D149" s="64" t="s">
        <v>311</v>
      </c>
      <c r="E149" s="47">
        <v>66.2</v>
      </c>
      <c r="F149" s="47">
        <v>66.2</v>
      </c>
      <c r="G149" s="47">
        <v>66.2</v>
      </c>
      <c r="H149" s="10">
        <f t="shared" si="24"/>
        <v>100</v>
      </c>
      <c r="I149" s="10">
        <f t="shared" si="25"/>
        <v>100</v>
      </c>
    </row>
    <row r="150" spans="1:9" s="7" customFormat="1" ht="75" customHeight="1" x14ac:dyDescent="0.25">
      <c r="A150" s="99" t="s">
        <v>490</v>
      </c>
      <c r="B150" s="129" t="s">
        <v>189</v>
      </c>
      <c r="C150" s="92" t="s">
        <v>476</v>
      </c>
      <c r="D150" s="64" t="s">
        <v>89</v>
      </c>
      <c r="E150" s="9">
        <v>70</v>
      </c>
      <c r="F150" s="9">
        <v>70</v>
      </c>
      <c r="G150" s="9">
        <v>70</v>
      </c>
      <c r="H150" s="10">
        <f t="shared" ref="H150:H165" si="26">G150/E150*100</f>
        <v>100</v>
      </c>
      <c r="I150" s="10">
        <f t="shared" ref="I150:I165" si="27">G150/F150*100</f>
        <v>100</v>
      </c>
    </row>
    <row r="151" spans="1:9" s="7" customFormat="1" ht="63" x14ac:dyDescent="0.25">
      <c r="A151" s="99"/>
      <c r="B151" s="130"/>
      <c r="C151" s="66" t="s">
        <v>85</v>
      </c>
      <c r="D151" s="64" t="s">
        <v>311</v>
      </c>
      <c r="E151" s="47">
        <v>463.7</v>
      </c>
      <c r="F151" s="47">
        <v>463.7</v>
      </c>
      <c r="G151" s="47">
        <v>463.7</v>
      </c>
      <c r="H151" s="10">
        <f t="shared" si="26"/>
        <v>100</v>
      </c>
      <c r="I151" s="10">
        <f t="shared" si="27"/>
        <v>100</v>
      </c>
    </row>
    <row r="152" spans="1:9" s="7" customFormat="1" ht="31.5" x14ac:dyDescent="0.25">
      <c r="A152" s="99" t="s">
        <v>491</v>
      </c>
      <c r="B152" s="129" t="s">
        <v>196</v>
      </c>
      <c r="C152" s="92" t="s">
        <v>498</v>
      </c>
      <c r="D152" s="64" t="s">
        <v>195</v>
      </c>
      <c r="E152" s="9">
        <v>2028</v>
      </c>
      <c r="F152" s="9">
        <v>2028</v>
      </c>
      <c r="G152" s="9">
        <v>2028</v>
      </c>
      <c r="H152" s="10">
        <f t="shared" si="26"/>
        <v>100</v>
      </c>
      <c r="I152" s="10">
        <f t="shared" si="27"/>
        <v>100</v>
      </c>
    </row>
    <row r="153" spans="1:9" s="7" customFormat="1" ht="63" x14ac:dyDescent="0.25">
      <c r="A153" s="99"/>
      <c r="B153" s="130"/>
      <c r="C153" s="66" t="s">
        <v>85</v>
      </c>
      <c r="D153" s="64" t="s">
        <v>311</v>
      </c>
      <c r="E153" s="47">
        <v>1286.8</v>
      </c>
      <c r="F153" s="47">
        <v>1286.8</v>
      </c>
      <c r="G153" s="47">
        <v>1286.8</v>
      </c>
      <c r="H153" s="10">
        <f t="shared" si="26"/>
        <v>100</v>
      </c>
      <c r="I153" s="10">
        <f t="shared" si="27"/>
        <v>100</v>
      </c>
    </row>
    <row r="154" spans="1:9" s="7" customFormat="1" ht="31.5" x14ac:dyDescent="0.25">
      <c r="A154" s="99" t="s">
        <v>492</v>
      </c>
      <c r="B154" s="129" t="s">
        <v>499</v>
      </c>
      <c r="C154" s="92" t="s">
        <v>204</v>
      </c>
      <c r="D154" s="64" t="s">
        <v>190</v>
      </c>
      <c r="E154" s="9">
        <v>8568</v>
      </c>
      <c r="F154" s="9">
        <v>8568</v>
      </c>
      <c r="G154" s="9">
        <v>8568</v>
      </c>
      <c r="H154" s="10">
        <f t="shared" si="26"/>
        <v>100</v>
      </c>
      <c r="I154" s="10">
        <f t="shared" si="27"/>
        <v>100</v>
      </c>
    </row>
    <row r="155" spans="1:9" s="7" customFormat="1" ht="63" x14ac:dyDescent="0.25">
      <c r="A155" s="99"/>
      <c r="B155" s="130"/>
      <c r="C155" s="66" t="s">
        <v>85</v>
      </c>
      <c r="D155" s="64" t="s">
        <v>311</v>
      </c>
      <c r="E155" s="47">
        <v>1124.4000000000001</v>
      </c>
      <c r="F155" s="47">
        <v>1124.4000000000001</v>
      </c>
      <c r="G155" s="47">
        <v>1124.4000000000001</v>
      </c>
      <c r="H155" s="10">
        <f t="shared" si="26"/>
        <v>100</v>
      </c>
      <c r="I155" s="10">
        <f t="shared" si="27"/>
        <v>100</v>
      </c>
    </row>
    <row r="156" spans="1:9" s="7" customFormat="1" x14ac:dyDescent="0.25">
      <c r="A156" s="99" t="s">
        <v>493</v>
      </c>
      <c r="B156" s="129" t="s">
        <v>484</v>
      </c>
      <c r="C156" s="92" t="s">
        <v>201</v>
      </c>
      <c r="D156" s="64" t="s">
        <v>195</v>
      </c>
      <c r="E156" s="9">
        <v>3</v>
      </c>
      <c r="F156" s="9">
        <v>3</v>
      </c>
      <c r="G156" s="9">
        <v>3</v>
      </c>
      <c r="H156" s="10">
        <f t="shared" si="26"/>
        <v>100</v>
      </c>
      <c r="I156" s="10">
        <f t="shared" si="27"/>
        <v>100</v>
      </c>
    </row>
    <row r="157" spans="1:9" s="7" customFormat="1" ht="63" x14ac:dyDescent="0.25">
      <c r="A157" s="99"/>
      <c r="B157" s="130"/>
      <c r="C157" s="66" t="s">
        <v>85</v>
      </c>
      <c r="D157" s="64" t="s">
        <v>311</v>
      </c>
      <c r="E157" s="47">
        <v>265</v>
      </c>
      <c r="F157" s="47">
        <v>265</v>
      </c>
      <c r="G157" s="47">
        <v>265</v>
      </c>
      <c r="H157" s="10">
        <f t="shared" si="26"/>
        <v>100</v>
      </c>
      <c r="I157" s="10">
        <f t="shared" si="27"/>
        <v>100</v>
      </c>
    </row>
    <row r="158" spans="1:9" s="7" customFormat="1" x14ac:dyDescent="0.25">
      <c r="A158" s="99" t="s">
        <v>494</v>
      </c>
      <c r="B158" s="129" t="s">
        <v>484</v>
      </c>
      <c r="C158" s="92" t="s">
        <v>202</v>
      </c>
      <c r="D158" s="64" t="s">
        <v>195</v>
      </c>
      <c r="E158" s="9">
        <v>7</v>
      </c>
      <c r="F158" s="9">
        <v>7</v>
      </c>
      <c r="G158" s="9">
        <v>7</v>
      </c>
      <c r="H158" s="10">
        <f t="shared" si="26"/>
        <v>100</v>
      </c>
      <c r="I158" s="10">
        <f t="shared" si="27"/>
        <v>100</v>
      </c>
    </row>
    <row r="159" spans="1:9" s="7" customFormat="1" ht="63" x14ac:dyDescent="0.25">
      <c r="A159" s="99"/>
      <c r="B159" s="130"/>
      <c r="C159" s="66" t="s">
        <v>85</v>
      </c>
      <c r="D159" s="64" t="s">
        <v>311</v>
      </c>
      <c r="E159" s="47">
        <v>671.6</v>
      </c>
      <c r="F159" s="47">
        <v>671.6</v>
      </c>
      <c r="G159" s="47">
        <v>671.6</v>
      </c>
      <c r="H159" s="10">
        <f t="shared" si="26"/>
        <v>100</v>
      </c>
      <c r="I159" s="10">
        <f t="shared" si="27"/>
        <v>100</v>
      </c>
    </row>
    <row r="160" spans="1:9" s="7" customFormat="1" x14ac:dyDescent="0.25">
      <c r="A160" s="99" t="s">
        <v>495</v>
      </c>
      <c r="B160" s="129" t="s">
        <v>484</v>
      </c>
      <c r="C160" s="92" t="s">
        <v>203</v>
      </c>
      <c r="D160" s="64" t="s">
        <v>195</v>
      </c>
      <c r="E160" s="9">
        <v>3</v>
      </c>
      <c r="F160" s="9">
        <v>3</v>
      </c>
      <c r="G160" s="9">
        <v>3</v>
      </c>
      <c r="H160" s="10">
        <f t="shared" si="26"/>
        <v>100</v>
      </c>
      <c r="I160" s="10">
        <f t="shared" si="27"/>
        <v>100</v>
      </c>
    </row>
    <row r="161" spans="1:9" s="7" customFormat="1" ht="63" x14ac:dyDescent="0.25">
      <c r="A161" s="99"/>
      <c r="B161" s="130"/>
      <c r="C161" s="66" t="s">
        <v>85</v>
      </c>
      <c r="D161" s="64" t="s">
        <v>311</v>
      </c>
      <c r="E161" s="47">
        <v>266.39999999999998</v>
      </c>
      <c r="F161" s="47">
        <v>266.39999999999998</v>
      </c>
      <c r="G161" s="47">
        <v>266.39999999999998</v>
      </c>
      <c r="H161" s="10">
        <f t="shared" si="26"/>
        <v>100</v>
      </c>
      <c r="I161" s="10">
        <f t="shared" si="27"/>
        <v>100</v>
      </c>
    </row>
    <row r="162" spans="1:9" s="7" customFormat="1" ht="31.5" x14ac:dyDescent="0.25">
      <c r="A162" s="99" t="s">
        <v>496</v>
      </c>
      <c r="B162" s="129" t="s">
        <v>213</v>
      </c>
      <c r="C162" s="92" t="s">
        <v>500</v>
      </c>
      <c r="D162" s="64" t="s">
        <v>195</v>
      </c>
      <c r="E162" s="9" t="s">
        <v>348</v>
      </c>
      <c r="F162" s="9" t="s">
        <v>348</v>
      </c>
      <c r="G162" s="9" t="s">
        <v>348</v>
      </c>
      <c r="H162" s="10" t="s">
        <v>348</v>
      </c>
      <c r="I162" s="10" t="s">
        <v>348</v>
      </c>
    </row>
    <row r="163" spans="1:9" s="7" customFormat="1" ht="63" x14ac:dyDescent="0.25">
      <c r="A163" s="99"/>
      <c r="B163" s="130"/>
      <c r="C163" s="66" t="s">
        <v>85</v>
      </c>
      <c r="D163" s="64" t="s">
        <v>311</v>
      </c>
      <c r="E163" s="47">
        <v>1098</v>
      </c>
      <c r="F163" s="47">
        <v>1098</v>
      </c>
      <c r="G163" s="47">
        <v>1098</v>
      </c>
      <c r="H163" s="10">
        <f t="shared" si="26"/>
        <v>100</v>
      </c>
      <c r="I163" s="10">
        <f t="shared" si="27"/>
        <v>100</v>
      </c>
    </row>
    <row r="164" spans="1:9" s="7" customFormat="1" x14ac:dyDescent="0.25">
      <c r="A164" s="99" t="s">
        <v>497</v>
      </c>
      <c r="B164" s="129" t="s">
        <v>501</v>
      </c>
      <c r="C164" s="92" t="s">
        <v>502</v>
      </c>
      <c r="D164" s="64" t="s">
        <v>195</v>
      </c>
      <c r="E164" s="9">
        <v>2</v>
      </c>
      <c r="F164" s="9">
        <v>2</v>
      </c>
      <c r="G164" s="9">
        <v>2</v>
      </c>
      <c r="H164" s="10">
        <f t="shared" si="26"/>
        <v>100</v>
      </c>
      <c r="I164" s="10">
        <f t="shared" si="27"/>
        <v>100</v>
      </c>
    </row>
    <row r="165" spans="1:9" s="7" customFormat="1" ht="63" x14ac:dyDescent="0.25">
      <c r="A165" s="99"/>
      <c r="B165" s="130"/>
      <c r="C165" s="66" t="s">
        <v>85</v>
      </c>
      <c r="D165" s="64" t="s">
        <v>311</v>
      </c>
      <c r="E165" s="47">
        <v>1098</v>
      </c>
      <c r="F165" s="47">
        <v>1098</v>
      </c>
      <c r="G165" s="47">
        <v>1098</v>
      </c>
      <c r="H165" s="10">
        <f t="shared" si="26"/>
        <v>100</v>
      </c>
      <c r="I165" s="10">
        <f t="shared" si="27"/>
        <v>100</v>
      </c>
    </row>
    <row r="166" spans="1:9" s="7" customFormat="1" ht="31.5" x14ac:dyDescent="0.25">
      <c r="A166" s="99" t="s">
        <v>503</v>
      </c>
      <c r="B166" s="129" t="s">
        <v>214</v>
      </c>
      <c r="C166" s="92" t="s">
        <v>215</v>
      </c>
      <c r="D166" s="64" t="s">
        <v>89</v>
      </c>
      <c r="E166" s="9">
        <v>75</v>
      </c>
      <c r="F166" s="9">
        <v>75</v>
      </c>
      <c r="G166" s="9">
        <v>75</v>
      </c>
      <c r="H166" s="10">
        <f t="shared" ref="H166:H169" si="28">G166/E166*100</f>
        <v>100</v>
      </c>
      <c r="I166" s="10">
        <f t="shared" ref="I166:I169" si="29">G166/F166*100</f>
        <v>100</v>
      </c>
    </row>
    <row r="167" spans="1:9" s="7" customFormat="1" ht="63" x14ac:dyDescent="0.25">
      <c r="A167" s="99"/>
      <c r="B167" s="130"/>
      <c r="C167" s="66" t="s">
        <v>85</v>
      </c>
      <c r="D167" s="64" t="s">
        <v>311</v>
      </c>
      <c r="E167" s="47">
        <v>1297</v>
      </c>
      <c r="F167" s="47">
        <v>1297</v>
      </c>
      <c r="G167" s="47">
        <v>1297</v>
      </c>
      <c r="H167" s="10">
        <f t="shared" si="28"/>
        <v>100</v>
      </c>
      <c r="I167" s="10">
        <f t="shared" si="29"/>
        <v>100</v>
      </c>
    </row>
    <row r="168" spans="1:9" s="7" customFormat="1" ht="102.75" customHeight="1" x14ac:dyDescent="0.25">
      <c r="A168" s="99" t="s">
        <v>504</v>
      </c>
      <c r="B168" s="129" t="s">
        <v>505</v>
      </c>
      <c r="C168" s="92" t="s">
        <v>219</v>
      </c>
      <c r="D168" s="64" t="s">
        <v>149</v>
      </c>
      <c r="E168" s="9">
        <v>0.64300000000000002</v>
      </c>
      <c r="F168" s="9">
        <v>0.64300000000000002</v>
      </c>
      <c r="G168" s="9">
        <v>0.64300000000000002</v>
      </c>
      <c r="H168" s="10">
        <f t="shared" si="28"/>
        <v>100</v>
      </c>
      <c r="I168" s="10">
        <f t="shared" si="29"/>
        <v>100</v>
      </c>
    </row>
    <row r="169" spans="1:9" s="7" customFormat="1" ht="63" x14ac:dyDescent="0.25">
      <c r="A169" s="99"/>
      <c r="B169" s="130"/>
      <c r="C169" s="66" t="s">
        <v>85</v>
      </c>
      <c r="D169" s="64" t="s">
        <v>311</v>
      </c>
      <c r="E169" s="47">
        <v>518.5</v>
      </c>
      <c r="F169" s="47">
        <v>518.5</v>
      </c>
      <c r="G169" s="47">
        <v>518.5</v>
      </c>
      <c r="H169" s="10">
        <f t="shared" si="28"/>
        <v>100</v>
      </c>
      <c r="I169" s="10">
        <f t="shared" si="29"/>
        <v>100</v>
      </c>
    </row>
    <row r="170" spans="1:9" s="7" customFormat="1" x14ac:dyDescent="0.25">
      <c r="A170" s="24"/>
      <c r="B170" s="109" t="s">
        <v>12</v>
      </c>
      <c r="C170" s="110"/>
      <c r="D170" s="65" t="s">
        <v>311</v>
      </c>
      <c r="E170" s="11">
        <f>E95+E97+E99+E101+E103+E105+E107+E109+E111+E113+E115+E117+E119+E121+E123+E125+E127+E129+E131+E133+E135+E137+E139+E141+E143+E145+E147+E149+E151+E153+E155+E157+E159+E161+E163+E165+E167+E169</f>
        <v>60791.799999999988</v>
      </c>
      <c r="F170" s="11">
        <f t="shared" ref="F170:G170" si="30">F95+F97+F99+F101+F103+F105+F107+F109+F111+F113+F115+F117+F119+F121+F123+F125+F127+F129+F131+F133+F135+F137+F139+F141+F143+F145+F147+F149+F151+F153+F155+F157+F159+F161+F163+F165+F167+F169</f>
        <v>60791.799999999988</v>
      </c>
      <c r="G170" s="11">
        <f t="shared" si="30"/>
        <v>60791.799999999988</v>
      </c>
      <c r="H170" s="12">
        <f t="shared" si="22"/>
        <v>100</v>
      </c>
      <c r="I170" s="12">
        <f t="shared" si="23"/>
        <v>100</v>
      </c>
    </row>
    <row r="171" spans="1:9" s="7" customFormat="1" ht="28.5" customHeight="1" x14ac:dyDescent="0.25">
      <c r="A171" s="26" t="s">
        <v>33</v>
      </c>
      <c r="B171" s="111" t="s">
        <v>24</v>
      </c>
      <c r="C171" s="112"/>
      <c r="D171" s="112"/>
      <c r="E171" s="112"/>
      <c r="F171" s="112"/>
      <c r="G171" s="112"/>
      <c r="H171" s="112"/>
      <c r="I171" s="113"/>
    </row>
    <row r="172" spans="1:9" s="7" customFormat="1" x14ac:dyDescent="0.25">
      <c r="A172" s="99" t="s">
        <v>35</v>
      </c>
      <c r="B172" s="102" t="s">
        <v>384</v>
      </c>
      <c r="C172" s="43" t="s">
        <v>385</v>
      </c>
      <c r="D172" s="30" t="s">
        <v>150</v>
      </c>
      <c r="E172" s="40">
        <v>207</v>
      </c>
      <c r="F172" s="40">
        <v>207</v>
      </c>
      <c r="G172" s="40">
        <v>207</v>
      </c>
      <c r="H172" s="10">
        <f>G172/E172*100</f>
        <v>100</v>
      </c>
      <c r="I172" s="10">
        <f>G172/F172*100</f>
        <v>100</v>
      </c>
    </row>
    <row r="173" spans="1:9" s="7" customFormat="1" ht="47.25" x14ac:dyDescent="0.25">
      <c r="A173" s="99"/>
      <c r="B173" s="102"/>
      <c r="C173" s="31" t="s">
        <v>386</v>
      </c>
      <c r="D173" s="30" t="s">
        <v>311</v>
      </c>
      <c r="E173" s="41">
        <v>31353.7</v>
      </c>
      <c r="F173" s="41">
        <v>32459.1</v>
      </c>
      <c r="G173" s="41">
        <v>32459.1</v>
      </c>
      <c r="H173" s="10">
        <f t="shared" ref="H173:H236" si="31">G173/E173*100</f>
        <v>103.5255807129621</v>
      </c>
      <c r="I173" s="10">
        <f t="shared" ref="I173:I236" si="32">G173/F173*100</f>
        <v>100</v>
      </c>
    </row>
    <row r="174" spans="1:9" s="7" customFormat="1" x14ac:dyDescent="0.25">
      <c r="A174" s="99" t="s">
        <v>36</v>
      </c>
      <c r="B174" s="120" t="s">
        <v>81</v>
      </c>
      <c r="C174" s="34" t="s">
        <v>387</v>
      </c>
      <c r="D174" s="27" t="s">
        <v>150</v>
      </c>
      <c r="E174" s="37">
        <v>207</v>
      </c>
      <c r="F174" s="37">
        <v>207</v>
      </c>
      <c r="G174" s="37">
        <v>207</v>
      </c>
      <c r="H174" s="10">
        <f t="shared" si="31"/>
        <v>100</v>
      </c>
      <c r="I174" s="10">
        <f t="shared" si="32"/>
        <v>100</v>
      </c>
    </row>
    <row r="175" spans="1:9" s="7" customFormat="1" ht="47.25" x14ac:dyDescent="0.25">
      <c r="A175" s="99"/>
      <c r="B175" s="120"/>
      <c r="C175" s="34" t="s">
        <v>386</v>
      </c>
      <c r="D175" s="27" t="s">
        <v>311</v>
      </c>
      <c r="E175" s="35">
        <v>9357.5</v>
      </c>
      <c r="F175" s="35">
        <v>9687.4</v>
      </c>
      <c r="G175" s="35">
        <v>9687.4</v>
      </c>
      <c r="H175" s="10">
        <f t="shared" si="31"/>
        <v>103.52551429334757</v>
      </c>
      <c r="I175" s="10">
        <f t="shared" si="32"/>
        <v>100</v>
      </c>
    </row>
    <row r="176" spans="1:9" s="7" customFormat="1" x14ac:dyDescent="0.25">
      <c r="A176" s="99" t="s">
        <v>61</v>
      </c>
      <c r="B176" s="120" t="s">
        <v>83</v>
      </c>
      <c r="C176" s="34" t="s">
        <v>387</v>
      </c>
      <c r="D176" s="27" t="s">
        <v>150</v>
      </c>
      <c r="E176" s="37">
        <v>400</v>
      </c>
      <c r="F176" s="37">
        <v>400</v>
      </c>
      <c r="G176" s="37">
        <v>400</v>
      </c>
      <c r="H176" s="10">
        <f t="shared" si="31"/>
        <v>100</v>
      </c>
      <c r="I176" s="10">
        <f t="shared" si="32"/>
        <v>100</v>
      </c>
    </row>
    <row r="177" spans="1:9" s="7" customFormat="1" ht="47.25" x14ac:dyDescent="0.25">
      <c r="A177" s="99"/>
      <c r="B177" s="120"/>
      <c r="C177" s="34" t="s">
        <v>386</v>
      </c>
      <c r="D177" s="27" t="s">
        <v>311</v>
      </c>
      <c r="E177" s="35">
        <v>10158.4</v>
      </c>
      <c r="F177" s="35">
        <v>10516.6</v>
      </c>
      <c r="G177" s="35">
        <v>10516.6</v>
      </c>
      <c r="H177" s="10">
        <f t="shared" si="31"/>
        <v>103.52614584974012</v>
      </c>
      <c r="I177" s="10">
        <f t="shared" si="32"/>
        <v>100</v>
      </c>
    </row>
    <row r="178" spans="1:9" s="7" customFormat="1" ht="31.5" x14ac:dyDescent="0.25">
      <c r="A178" s="99" t="s">
        <v>62</v>
      </c>
      <c r="B178" s="103" t="s">
        <v>388</v>
      </c>
      <c r="C178" s="34" t="s">
        <v>389</v>
      </c>
      <c r="D178" s="27" t="s">
        <v>150</v>
      </c>
      <c r="E178" s="37">
        <v>360</v>
      </c>
      <c r="F178" s="37">
        <v>360</v>
      </c>
      <c r="G178" s="37">
        <v>360</v>
      </c>
      <c r="H178" s="10">
        <f t="shared" si="31"/>
        <v>100</v>
      </c>
      <c r="I178" s="10">
        <f t="shared" si="32"/>
        <v>100</v>
      </c>
    </row>
    <row r="179" spans="1:9" s="7" customFormat="1" ht="47.25" x14ac:dyDescent="0.25">
      <c r="A179" s="99"/>
      <c r="B179" s="103"/>
      <c r="C179" s="34" t="s">
        <v>386</v>
      </c>
      <c r="D179" s="27" t="s">
        <v>311</v>
      </c>
      <c r="E179" s="35">
        <v>57024.800000000003</v>
      </c>
      <c r="F179" s="35">
        <v>59035.4</v>
      </c>
      <c r="G179" s="35">
        <v>59035.4</v>
      </c>
      <c r="H179" s="10">
        <f t="shared" si="31"/>
        <v>103.52583437381631</v>
      </c>
      <c r="I179" s="10">
        <f t="shared" si="32"/>
        <v>100</v>
      </c>
    </row>
    <row r="180" spans="1:9" s="7" customFormat="1" ht="31.5" x14ac:dyDescent="0.25">
      <c r="A180" s="99" t="s">
        <v>63</v>
      </c>
      <c r="B180" s="103" t="s">
        <v>390</v>
      </c>
      <c r="C180" s="34" t="s">
        <v>391</v>
      </c>
      <c r="D180" s="27" t="s">
        <v>150</v>
      </c>
      <c r="E180" s="37">
        <v>46</v>
      </c>
      <c r="F180" s="37">
        <v>46</v>
      </c>
      <c r="G180" s="37">
        <v>46</v>
      </c>
      <c r="H180" s="10">
        <f t="shared" si="31"/>
        <v>100</v>
      </c>
      <c r="I180" s="10">
        <f t="shared" si="32"/>
        <v>100</v>
      </c>
    </row>
    <row r="181" spans="1:9" s="7" customFormat="1" ht="47.25" x14ac:dyDescent="0.25">
      <c r="A181" s="99"/>
      <c r="B181" s="103"/>
      <c r="C181" s="34" t="s">
        <v>386</v>
      </c>
      <c r="D181" s="27" t="s">
        <v>311</v>
      </c>
      <c r="E181" s="35">
        <v>252.8</v>
      </c>
      <c r="F181" s="35">
        <v>252.8</v>
      </c>
      <c r="G181" s="35">
        <v>252.8</v>
      </c>
      <c r="H181" s="10">
        <f t="shared" si="31"/>
        <v>100</v>
      </c>
      <c r="I181" s="10">
        <f t="shared" si="32"/>
        <v>100</v>
      </c>
    </row>
    <row r="182" spans="1:9" s="7" customFormat="1" x14ac:dyDescent="0.25">
      <c r="A182" s="99" t="s">
        <v>64</v>
      </c>
      <c r="B182" s="103" t="s">
        <v>91</v>
      </c>
      <c r="C182" s="34" t="s">
        <v>385</v>
      </c>
      <c r="D182" s="27" t="s">
        <v>150</v>
      </c>
      <c r="E182" s="37">
        <v>5650</v>
      </c>
      <c r="F182" s="37">
        <v>5650</v>
      </c>
      <c r="G182" s="37">
        <v>5650</v>
      </c>
      <c r="H182" s="10">
        <f t="shared" si="31"/>
        <v>100</v>
      </c>
      <c r="I182" s="10">
        <f t="shared" si="32"/>
        <v>100</v>
      </c>
    </row>
    <row r="183" spans="1:9" s="7" customFormat="1" ht="47.25" x14ac:dyDescent="0.25">
      <c r="A183" s="99"/>
      <c r="B183" s="103"/>
      <c r="C183" s="34" t="s">
        <v>386</v>
      </c>
      <c r="D183" s="27" t="s">
        <v>311</v>
      </c>
      <c r="E183" s="35">
        <v>17977.099999999999</v>
      </c>
      <c r="F183" s="35">
        <v>18610.900000000001</v>
      </c>
      <c r="G183" s="35">
        <v>18610.900000000001</v>
      </c>
      <c r="H183" s="10">
        <f t="shared" si="31"/>
        <v>103.52559645326555</v>
      </c>
      <c r="I183" s="10">
        <f t="shared" si="32"/>
        <v>100</v>
      </c>
    </row>
    <row r="184" spans="1:9" s="7" customFormat="1" x14ac:dyDescent="0.25">
      <c r="A184" s="99" t="s">
        <v>65</v>
      </c>
      <c r="B184" s="103" t="s">
        <v>392</v>
      </c>
      <c r="C184" s="34" t="s">
        <v>385</v>
      </c>
      <c r="D184" s="27" t="s">
        <v>150</v>
      </c>
      <c r="E184" s="37">
        <v>5442</v>
      </c>
      <c r="F184" s="37">
        <v>5442</v>
      </c>
      <c r="G184" s="37">
        <v>5442</v>
      </c>
      <c r="H184" s="10">
        <f t="shared" si="31"/>
        <v>100</v>
      </c>
      <c r="I184" s="10">
        <f t="shared" si="32"/>
        <v>100</v>
      </c>
    </row>
    <row r="185" spans="1:9" s="7" customFormat="1" ht="47.25" x14ac:dyDescent="0.25">
      <c r="A185" s="99"/>
      <c r="B185" s="103"/>
      <c r="C185" s="34" t="s">
        <v>386</v>
      </c>
      <c r="D185" s="27" t="s">
        <v>311</v>
      </c>
      <c r="E185" s="35">
        <v>15370.3</v>
      </c>
      <c r="F185" s="35">
        <v>15912.2</v>
      </c>
      <c r="G185" s="35">
        <v>15912.2</v>
      </c>
      <c r="H185" s="10">
        <f t="shared" si="31"/>
        <v>103.52563059927262</v>
      </c>
      <c r="I185" s="10">
        <f t="shared" si="32"/>
        <v>100</v>
      </c>
    </row>
    <row r="186" spans="1:9" s="7" customFormat="1" ht="31.5" x14ac:dyDescent="0.25">
      <c r="A186" s="99" t="s">
        <v>66</v>
      </c>
      <c r="B186" s="103" t="s">
        <v>393</v>
      </c>
      <c r="C186" s="34" t="s">
        <v>389</v>
      </c>
      <c r="D186" s="27" t="s">
        <v>150</v>
      </c>
      <c r="E186" s="37">
        <v>611</v>
      </c>
      <c r="F186" s="37">
        <v>611</v>
      </c>
      <c r="G186" s="37">
        <v>611</v>
      </c>
      <c r="H186" s="10">
        <f t="shared" si="31"/>
        <v>100</v>
      </c>
      <c r="I186" s="10">
        <f t="shared" si="32"/>
        <v>100</v>
      </c>
    </row>
    <row r="187" spans="1:9" s="7" customFormat="1" ht="47.25" x14ac:dyDescent="0.25">
      <c r="A187" s="99"/>
      <c r="B187" s="103"/>
      <c r="C187" s="34" t="s">
        <v>386</v>
      </c>
      <c r="D187" s="27" t="s">
        <v>311</v>
      </c>
      <c r="E187" s="35">
        <v>2210.1</v>
      </c>
      <c r="F187" s="35">
        <v>2288.1</v>
      </c>
      <c r="G187" s="35">
        <v>2288.1</v>
      </c>
      <c r="H187" s="10">
        <f t="shared" si="31"/>
        <v>103.52925207004209</v>
      </c>
      <c r="I187" s="10">
        <f t="shared" si="32"/>
        <v>100</v>
      </c>
    </row>
    <row r="188" spans="1:9" s="7" customFormat="1" ht="31.5" x14ac:dyDescent="0.25">
      <c r="A188" s="99" t="s">
        <v>67</v>
      </c>
      <c r="B188" s="103" t="s">
        <v>394</v>
      </c>
      <c r="C188" s="34" t="s">
        <v>395</v>
      </c>
      <c r="D188" s="32" t="s">
        <v>127</v>
      </c>
      <c r="E188" s="37">
        <v>879</v>
      </c>
      <c r="F188" s="37">
        <v>879</v>
      </c>
      <c r="G188" s="37">
        <v>879</v>
      </c>
      <c r="H188" s="10">
        <f t="shared" si="31"/>
        <v>100</v>
      </c>
      <c r="I188" s="10">
        <f t="shared" si="32"/>
        <v>100</v>
      </c>
    </row>
    <row r="189" spans="1:9" s="7" customFormat="1" ht="47.25" x14ac:dyDescent="0.25">
      <c r="A189" s="99"/>
      <c r="B189" s="103"/>
      <c r="C189" s="34" t="s">
        <v>386</v>
      </c>
      <c r="D189" s="27" t="s">
        <v>311</v>
      </c>
      <c r="E189" s="35">
        <v>48152.800000000003</v>
      </c>
      <c r="F189" s="35">
        <v>49850.6</v>
      </c>
      <c r="G189" s="35">
        <v>49850.6</v>
      </c>
      <c r="H189" s="10">
        <f t="shared" si="31"/>
        <v>103.52585934774301</v>
      </c>
      <c r="I189" s="10">
        <f t="shared" si="32"/>
        <v>100</v>
      </c>
    </row>
    <row r="190" spans="1:9" s="7" customFormat="1" ht="31.5" x14ac:dyDescent="0.25">
      <c r="A190" s="99" t="s">
        <v>68</v>
      </c>
      <c r="B190" s="103" t="s">
        <v>396</v>
      </c>
      <c r="C190" s="34" t="s">
        <v>389</v>
      </c>
      <c r="D190" s="27" t="s">
        <v>150</v>
      </c>
      <c r="E190" s="37">
        <v>939</v>
      </c>
      <c r="F190" s="37">
        <v>939</v>
      </c>
      <c r="G190" s="37">
        <v>939</v>
      </c>
      <c r="H190" s="10">
        <f t="shared" si="31"/>
        <v>100</v>
      </c>
      <c r="I190" s="10">
        <f t="shared" si="32"/>
        <v>100</v>
      </c>
    </row>
    <row r="191" spans="1:9" s="7" customFormat="1" ht="47.25" x14ac:dyDescent="0.25">
      <c r="A191" s="99"/>
      <c r="B191" s="103"/>
      <c r="C191" s="34" t="s">
        <v>386</v>
      </c>
      <c r="D191" s="27" t="s">
        <v>311</v>
      </c>
      <c r="E191" s="35">
        <v>3940.5</v>
      </c>
      <c r="F191" s="35">
        <v>4079.5</v>
      </c>
      <c r="G191" s="35">
        <v>4079.5</v>
      </c>
      <c r="H191" s="10">
        <f t="shared" si="31"/>
        <v>103.52747113310494</v>
      </c>
      <c r="I191" s="10">
        <f t="shared" si="32"/>
        <v>100</v>
      </c>
    </row>
    <row r="192" spans="1:9" s="7" customFormat="1" x14ac:dyDescent="0.25">
      <c r="A192" s="99" t="s">
        <v>69</v>
      </c>
      <c r="B192" s="103" t="s">
        <v>397</v>
      </c>
      <c r="C192" s="34" t="s">
        <v>385</v>
      </c>
      <c r="D192" s="27" t="s">
        <v>150</v>
      </c>
      <c r="E192" s="37">
        <v>3519</v>
      </c>
      <c r="F192" s="37">
        <v>3519</v>
      </c>
      <c r="G192" s="37">
        <v>3519</v>
      </c>
      <c r="H192" s="10">
        <f t="shared" si="31"/>
        <v>100</v>
      </c>
      <c r="I192" s="10">
        <f t="shared" si="32"/>
        <v>100</v>
      </c>
    </row>
    <row r="193" spans="1:9" s="7" customFormat="1" ht="47.25" x14ac:dyDescent="0.25">
      <c r="A193" s="99"/>
      <c r="B193" s="103"/>
      <c r="C193" s="34" t="s">
        <v>386</v>
      </c>
      <c r="D193" s="27" t="s">
        <v>311</v>
      </c>
      <c r="E193" s="35">
        <v>97307.5</v>
      </c>
      <c r="F193" s="35">
        <v>97307.5</v>
      </c>
      <c r="G193" s="35">
        <v>97307.5</v>
      </c>
      <c r="H193" s="10">
        <f t="shared" si="31"/>
        <v>100</v>
      </c>
      <c r="I193" s="10">
        <f t="shared" si="32"/>
        <v>100</v>
      </c>
    </row>
    <row r="194" spans="1:9" s="7" customFormat="1" x14ac:dyDescent="0.25">
      <c r="A194" s="99" t="s">
        <v>70</v>
      </c>
      <c r="B194" s="103" t="s">
        <v>84</v>
      </c>
      <c r="C194" s="34" t="s">
        <v>398</v>
      </c>
      <c r="D194" s="32" t="s">
        <v>411</v>
      </c>
      <c r="E194" s="37">
        <v>834138</v>
      </c>
      <c r="F194" s="37">
        <v>834138</v>
      </c>
      <c r="G194" s="37">
        <v>834138</v>
      </c>
      <c r="H194" s="10">
        <f t="shared" si="31"/>
        <v>100</v>
      </c>
      <c r="I194" s="10">
        <f t="shared" si="32"/>
        <v>100</v>
      </c>
    </row>
    <row r="195" spans="1:9" s="7" customFormat="1" ht="47.25" x14ac:dyDescent="0.25">
      <c r="A195" s="99"/>
      <c r="B195" s="103"/>
      <c r="C195" s="34" t="s">
        <v>386</v>
      </c>
      <c r="D195" s="27" t="s">
        <v>311</v>
      </c>
      <c r="E195" s="35">
        <v>113452.6</v>
      </c>
      <c r="F195" s="35">
        <v>116264.7</v>
      </c>
      <c r="G195" s="35">
        <v>116264.7</v>
      </c>
      <c r="H195" s="10">
        <f t="shared" si="31"/>
        <v>102.47865628465102</v>
      </c>
      <c r="I195" s="10">
        <f t="shared" si="32"/>
        <v>100</v>
      </c>
    </row>
    <row r="196" spans="1:9" s="7" customFormat="1" x14ac:dyDescent="0.25">
      <c r="A196" s="99" t="s">
        <v>71</v>
      </c>
      <c r="B196" s="103" t="s">
        <v>399</v>
      </c>
      <c r="C196" s="34" t="s">
        <v>398</v>
      </c>
      <c r="D196" s="32" t="s">
        <v>411</v>
      </c>
      <c r="E196" s="37">
        <v>180873</v>
      </c>
      <c r="F196" s="37">
        <v>180873</v>
      </c>
      <c r="G196" s="37">
        <v>180873</v>
      </c>
      <c r="H196" s="10">
        <f t="shared" si="31"/>
        <v>100</v>
      </c>
      <c r="I196" s="10">
        <f t="shared" si="32"/>
        <v>100</v>
      </c>
    </row>
    <row r="197" spans="1:9" s="7" customFormat="1" ht="47.25" x14ac:dyDescent="0.25">
      <c r="A197" s="99"/>
      <c r="B197" s="103"/>
      <c r="C197" s="34" t="s">
        <v>386</v>
      </c>
      <c r="D197" s="27" t="s">
        <v>311</v>
      </c>
      <c r="E197" s="35">
        <v>33237.800000000003</v>
      </c>
      <c r="F197" s="35">
        <v>33237.800000000003</v>
      </c>
      <c r="G197" s="35">
        <v>33237.800000000003</v>
      </c>
      <c r="H197" s="10">
        <f t="shared" si="31"/>
        <v>100</v>
      </c>
      <c r="I197" s="10">
        <f t="shared" si="32"/>
        <v>100</v>
      </c>
    </row>
    <row r="198" spans="1:9" s="7" customFormat="1" x14ac:dyDescent="0.25">
      <c r="A198" s="99" t="s">
        <v>72</v>
      </c>
      <c r="B198" s="103" t="s">
        <v>92</v>
      </c>
      <c r="C198" s="34" t="s">
        <v>385</v>
      </c>
      <c r="D198" s="27" t="s">
        <v>150</v>
      </c>
      <c r="E198" s="37">
        <v>341</v>
      </c>
      <c r="F198" s="37">
        <v>341</v>
      </c>
      <c r="G198" s="37">
        <v>341</v>
      </c>
      <c r="H198" s="10">
        <f t="shared" si="31"/>
        <v>100</v>
      </c>
      <c r="I198" s="10">
        <f t="shared" si="32"/>
        <v>100</v>
      </c>
    </row>
    <row r="199" spans="1:9" s="7" customFormat="1" ht="47.25" x14ac:dyDescent="0.25">
      <c r="A199" s="99"/>
      <c r="B199" s="103"/>
      <c r="C199" s="34" t="s">
        <v>386</v>
      </c>
      <c r="D199" s="27" t="s">
        <v>311</v>
      </c>
      <c r="E199" s="35">
        <v>28971.8</v>
      </c>
      <c r="F199" s="35">
        <v>29993.200000000001</v>
      </c>
      <c r="G199" s="35">
        <v>29993.200000000001</v>
      </c>
      <c r="H199" s="10">
        <f t="shared" si="31"/>
        <v>103.52549720762948</v>
      </c>
      <c r="I199" s="10">
        <f t="shared" si="32"/>
        <v>100</v>
      </c>
    </row>
    <row r="200" spans="1:9" s="7" customFormat="1" x14ac:dyDescent="0.25">
      <c r="A200" s="99" t="s">
        <v>73</v>
      </c>
      <c r="B200" s="103" t="s">
        <v>93</v>
      </c>
      <c r="C200" s="34" t="s">
        <v>385</v>
      </c>
      <c r="D200" s="27" t="s">
        <v>150</v>
      </c>
      <c r="E200" s="37">
        <v>1262</v>
      </c>
      <c r="F200" s="37">
        <v>1262</v>
      </c>
      <c r="G200" s="37">
        <v>1262</v>
      </c>
      <c r="H200" s="10">
        <f t="shared" si="31"/>
        <v>100</v>
      </c>
      <c r="I200" s="10">
        <f t="shared" si="32"/>
        <v>100</v>
      </c>
    </row>
    <row r="201" spans="1:9" s="7" customFormat="1" ht="47.25" x14ac:dyDescent="0.25">
      <c r="A201" s="99"/>
      <c r="B201" s="103"/>
      <c r="C201" s="34" t="s">
        <v>386</v>
      </c>
      <c r="D201" s="27" t="s">
        <v>311</v>
      </c>
      <c r="E201" s="35">
        <v>158033.1</v>
      </c>
      <c r="F201" s="35">
        <v>166788.9</v>
      </c>
      <c r="G201" s="35">
        <v>166788.9</v>
      </c>
      <c r="H201" s="10">
        <f t="shared" si="31"/>
        <v>105.5404848731057</v>
      </c>
      <c r="I201" s="10">
        <f t="shared" si="32"/>
        <v>100</v>
      </c>
    </row>
    <row r="202" spans="1:9" s="7" customFormat="1" x14ac:dyDescent="0.25">
      <c r="A202" s="99" t="s">
        <v>74</v>
      </c>
      <c r="B202" s="103" t="s">
        <v>118</v>
      </c>
      <c r="C202" s="34" t="s">
        <v>385</v>
      </c>
      <c r="D202" s="27" t="s">
        <v>150</v>
      </c>
      <c r="E202" s="37">
        <v>808</v>
      </c>
      <c r="F202" s="37">
        <v>808</v>
      </c>
      <c r="G202" s="37">
        <v>808</v>
      </c>
      <c r="H202" s="10">
        <f t="shared" si="31"/>
        <v>100</v>
      </c>
      <c r="I202" s="10">
        <f t="shared" si="32"/>
        <v>100</v>
      </c>
    </row>
    <row r="203" spans="1:9" s="7" customFormat="1" ht="47.25" x14ac:dyDescent="0.25">
      <c r="A203" s="99"/>
      <c r="B203" s="103"/>
      <c r="C203" s="34" t="s">
        <v>386</v>
      </c>
      <c r="D203" s="27" t="s">
        <v>311</v>
      </c>
      <c r="E203" s="35">
        <v>89507.8</v>
      </c>
      <c r="F203" s="35">
        <v>92663.7</v>
      </c>
      <c r="G203" s="35">
        <v>92663.7</v>
      </c>
      <c r="H203" s="10">
        <f t="shared" si="31"/>
        <v>103.5258379716628</v>
      </c>
      <c r="I203" s="10">
        <f t="shared" si="32"/>
        <v>100</v>
      </c>
    </row>
    <row r="204" spans="1:9" s="7" customFormat="1" x14ac:dyDescent="0.25">
      <c r="A204" s="99" t="s">
        <v>75</v>
      </c>
      <c r="B204" s="103" t="s">
        <v>94</v>
      </c>
      <c r="C204" s="34" t="s">
        <v>385</v>
      </c>
      <c r="D204" s="27" t="s">
        <v>150</v>
      </c>
      <c r="E204" s="37">
        <v>1830</v>
      </c>
      <c r="F204" s="37">
        <v>1830</v>
      </c>
      <c r="G204" s="37">
        <v>1830</v>
      </c>
      <c r="H204" s="10">
        <f t="shared" si="31"/>
        <v>100</v>
      </c>
      <c r="I204" s="10">
        <f t="shared" si="32"/>
        <v>100</v>
      </c>
    </row>
    <row r="205" spans="1:9" s="7" customFormat="1" ht="47.25" x14ac:dyDescent="0.25">
      <c r="A205" s="99"/>
      <c r="B205" s="103"/>
      <c r="C205" s="34" t="s">
        <v>386</v>
      </c>
      <c r="D205" s="27" t="s">
        <v>311</v>
      </c>
      <c r="E205" s="35">
        <v>200492.4</v>
      </c>
      <c r="F205" s="35">
        <v>207561.3</v>
      </c>
      <c r="G205" s="35">
        <v>207561.3</v>
      </c>
      <c r="H205" s="10">
        <f t="shared" si="31"/>
        <v>103.52576955535471</v>
      </c>
      <c r="I205" s="10">
        <f t="shared" si="32"/>
        <v>100</v>
      </c>
    </row>
    <row r="206" spans="1:9" s="7" customFormat="1" x14ac:dyDescent="0.25">
      <c r="A206" s="99" t="s">
        <v>76</v>
      </c>
      <c r="B206" s="103" t="s">
        <v>87</v>
      </c>
      <c r="C206" s="34" t="s">
        <v>385</v>
      </c>
      <c r="D206" s="27" t="s">
        <v>150</v>
      </c>
      <c r="E206" s="37">
        <v>2772</v>
      </c>
      <c r="F206" s="37">
        <v>2772</v>
      </c>
      <c r="G206" s="37">
        <v>2772</v>
      </c>
      <c r="H206" s="10">
        <f t="shared" si="31"/>
        <v>100</v>
      </c>
      <c r="I206" s="10">
        <f t="shared" si="32"/>
        <v>100</v>
      </c>
    </row>
    <row r="207" spans="1:9" s="7" customFormat="1" ht="47.25" x14ac:dyDescent="0.25">
      <c r="A207" s="99"/>
      <c r="B207" s="103"/>
      <c r="C207" s="34" t="s">
        <v>386</v>
      </c>
      <c r="D207" s="27" t="s">
        <v>311</v>
      </c>
      <c r="E207" s="35">
        <v>72283.199999999997</v>
      </c>
      <c r="F207" s="35">
        <v>74831.7</v>
      </c>
      <c r="G207" s="35">
        <v>74831.7</v>
      </c>
      <c r="H207" s="10">
        <f t="shared" si="31"/>
        <v>103.52571551895878</v>
      </c>
      <c r="I207" s="10">
        <f t="shared" si="32"/>
        <v>100</v>
      </c>
    </row>
    <row r="208" spans="1:9" s="7" customFormat="1" x14ac:dyDescent="0.25">
      <c r="A208" s="99" t="s">
        <v>77</v>
      </c>
      <c r="B208" s="103" t="s">
        <v>82</v>
      </c>
      <c r="C208" s="34" t="s">
        <v>385</v>
      </c>
      <c r="D208" s="27" t="s">
        <v>150</v>
      </c>
      <c r="E208" s="37">
        <v>161</v>
      </c>
      <c r="F208" s="37">
        <v>161</v>
      </c>
      <c r="G208" s="37">
        <v>161</v>
      </c>
      <c r="H208" s="10">
        <f t="shared" si="31"/>
        <v>100</v>
      </c>
      <c r="I208" s="10">
        <f t="shared" si="32"/>
        <v>100</v>
      </c>
    </row>
    <row r="209" spans="1:9" s="7" customFormat="1" ht="47.25" x14ac:dyDescent="0.25">
      <c r="A209" s="99"/>
      <c r="B209" s="103"/>
      <c r="C209" s="34" t="s">
        <v>386</v>
      </c>
      <c r="D209" s="27" t="s">
        <v>311</v>
      </c>
      <c r="E209" s="35">
        <v>20669.3</v>
      </c>
      <c r="F209" s="35">
        <v>21398.1</v>
      </c>
      <c r="G209" s="35">
        <v>21398.1</v>
      </c>
      <c r="H209" s="10">
        <f t="shared" si="31"/>
        <v>103.52600233196092</v>
      </c>
      <c r="I209" s="10">
        <f t="shared" si="32"/>
        <v>100</v>
      </c>
    </row>
    <row r="210" spans="1:9" s="7" customFormat="1" x14ac:dyDescent="0.25">
      <c r="A210" s="99" t="s">
        <v>78</v>
      </c>
      <c r="B210" s="103" t="s">
        <v>90</v>
      </c>
      <c r="C210" s="34" t="s">
        <v>400</v>
      </c>
      <c r="D210" s="32" t="s">
        <v>401</v>
      </c>
      <c r="E210" s="37">
        <v>830</v>
      </c>
      <c r="F210" s="37">
        <v>830</v>
      </c>
      <c r="G210" s="37">
        <v>830</v>
      </c>
      <c r="H210" s="10">
        <f t="shared" si="31"/>
        <v>100</v>
      </c>
      <c r="I210" s="10"/>
    </row>
    <row r="211" spans="1:9" s="7" customFormat="1" ht="47.25" x14ac:dyDescent="0.25">
      <c r="A211" s="99"/>
      <c r="B211" s="103"/>
      <c r="C211" s="34" t="s">
        <v>386</v>
      </c>
      <c r="D211" s="27" t="s">
        <v>311</v>
      </c>
      <c r="E211" s="35">
        <v>40522.1</v>
      </c>
      <c r="F211" s="35">
        <v>41690.799999999996</v>
      </c>
      <c r="G211" s="35">
        <v>41690.799999999996</v>
      </c>
      <c r="H211" s="10">
        <f t="shared" si="31"/>
        <v>102.88410521665953</v>
      </c>
      <c r="I211" s="10">
        <f t="shared" si="32"/>
        <v>100</v>
      </c>
    </row>
    <row r="212" spans="1:9" s="7" customFormat="1" x14ac:dyDescent="0.25">
      <c r="A212" s="99" t="s">
        <v>95</v>
      </c>
      <c r="B212" s="103" t="s">
        <v>88</v>
      </c>
      <c r="C212" s="34" t="s">
        <v>402</v>
      </c>
      <c r="D212" s="32" t="s">
        <v>89</v>
      </c>
      <c r="E212" s="37">
        <v>36</v>
      </c>
      <c r="F212" s="37">
        <v>36</v>
      </c>
      <c r="G212" s="37">
        <v>36</v>
      </c>
      <c r="H212" s="10">
        <f t="shared" si="31"/>
        <v>100</v>
      </c>
      <c r="I212" s="10">
        <f t="shared" si="32"/>
        <v>100</v>
      </c>
    </row>
    <row r="213" spans="1:9" s="7" customFormat="1" ht="47.25" x14ac:dyDescent="0.25">
      <c r="A213" s="99"/>
      <c r="B213" s="103"/>
      <c r="C213" s="34" t="s">
        <v>386</v>
      </c>
      <c r="D213" s="27" t="s">
        <v>311</v>
      </c>
      <c r="E213" s="35">
        <v>1824.2</v>
      </c>
      <c r="F213" s="35">
        <v>1824.2</v>
      </c>
      <c r="G213" s="35">
        <v>1824.2</v>
      </c>
      <c r="H213" s="10">
        <f t="shared" si="31"/>
        <v>100</v>
      </c>
      <c r="I213" s="10">
        <f t="shared" si="32"/>
        <v>100</v>
      </c>
    </row>
    <row r="214" spans="1:9" s="7" customFormat="1" x14ac:dyDescent="0.25">
      <c r="A214" s="99" t="s">
        <v>96</v>
      </c>
      <c r="B214" s="103" t="s">
        <v>128</v>
      </c>
      <c r="C214" s="34" t="s">
        <v>402</v>
      </c>
      <c r="D214" s="32" t="s">
        <v>89</v>
      </c>
      <c r="E214" s="37">
        <v>6</v>
      </c>
      <c r="F214" s="37">
        <v>6</v>
      </c>
      <c r="G214" s="37">
        <v>6</v>
      </c>
      <c r="H214" s="10">
        <f t="shared" si="31"/>
        <v>100</v>
      </c>
      <c r="I214" s="10">
        <f t="shared" si="32"/>
        <v>100</v>
      </c>
    </row>
    <row r="215" spans="1:9" s="7" customFormat="1" ht="47.25" x14ac:dyDescent="0.25">
      <c r="A215" s="99"/>
      <c r="B215" s="103"/>
      <c r="C215" s="34" t="s">
        <v>386</v>
      </c>
      <c r="D215" s="27" t="s">
        <v>311</v>
      </c>
      <c r="E215" s="35">
        <v>8890.4</v>
      </c>
      <c r="F215" s="35">
        <v>9101.94</v>
      </c>
      <c r="G215" s="35">
        <v>9101.94</v>
      </c>
      <c r="H215" s="10">
        <f t="shared" si="31"/>
        <v>102.37942049851527</v>
      </c>
      <c r="I215" s="10">
        <f t="shared" si="32"/>
        <v>100</v>
      </c>
    </row>
    <row r="216" spans="1:9" s="7" customFormat="1" x14ac:dyDescent="0.25">
      <c r="A216" s="99" t="s">
        <v>97</v>
      </c>
      <c r="B216" s="103" t="s">
        <v>129</v>
      </c>
      <c r="C216" s="34" t="s">
        <v>402</v>
      </c>
      <c r="D216" s="32" t="s">
        <v>89</v>
      </c>
      <c r="E216" s="37">
        <v>1</v>
      </c>
      <c r="F216" s="37">
        <v>1</v>
      </c>
      <c r="G216" s="37">
        <v>1</v>
      </c>
      <c r="H216" s="10">
        <f t="shared" si="31"/>
        <v>100</v>
      </c>
      <c r="I216" s="10">
        <f t="shared" si="32"/>
        <v>100</v>
      </c>
    </row>
    <row r="217" spans="1:9" s="7" customFormat="1" ht="47.25" x14ac:dyDescent="0.25">
      <c r="A217" s="99"/>
      <c r="B217" s="103"/>
      <c r="C217" s="34" t="s">
        <v>386</v>
      </c>
      <c r="D217" s="27" t="s">
        <v>311</v>
      </c>
      <c r="E217" s="35">
        <v>1553.1</v>
      </c>
      <c r="F217" s="35">
        <v>1553.1</v>
      </c>
      <c r="G217" s="35">
        <v>1553.1</v>
      </c>
      <c r="H217" s="10">
        <f t="shared" si="31"/>
        <v>100</v>
      </c>
      <c r="I217" s="10">
        <f t="shared" si="32"/>
        <v>100</v>
      </c>
    </row>
    <row r="218" spans="1:9" s="7" customFormat="1" ht="31.5" x14ac:dyDescent="0.25">
      <c r="A218" s="99" t="s">
        <v>98</v>
      </c>
      <c r="B218" s="103" t="s">
        <v>403</v>
      </c>
      <c r="C218" s="34" t="s">
        <v>404</v>
      </c>
      <c r="D218" s="32" t="s">
        <v>89</v>
      </c>
      <c r="E218" s="37">
        <v>6</v>
      </c>
      <c r="F218" s="37">
        <v>6</v>
      </c>
      <c r="G218" s="37">
        <v>6</v>
      </c>
      <c r="H218" s="10">
        <f t="shared" si="31"/>
        <v>100</v>
      </c>
      <c r="I218" s="10">
        <f t="shared" si="32"/>
        <v>100</v>
      </c>
    </row>
    <row r="219" spans="1:9" s="7" customFormat="1" ht="47.25" x14ac:dyDescent="0.25">
      <c r="A219" s="99"/>
      <c r="B219" s="103"/>
      <c r="C219" s="34" t="s">
        <v>386</v>
      </c>
      <c r="D219" s="27" t="s">
        <v>311</v>
      </c>
      <c r="E219" s="35">
        <v>8890.4</v>
      </c>
      <c r="F219" s="35">
        <v>8890.4</v>
      </c>
      <c r="G219" s="35">
        <v>8890.4</v>
      </c>
      <c r="H219" s="10">
        <f t="shared" si="31"/>
        <v>100</v>
      </c>
      <c r="I219" s="10">
        <f t="shared" si="32"/>
        <v>100</v>
      </c>
    </row>
    <row r="220" spans="1:9" s="7" customFormat="1" ht="31.5" x14ac:dyDescent="0.25">
      <c r="A220" s="99" t="s">
        <v>99</v>
      </c>
      <c r="B220" s="103" t="s">
        <v>405</v>
      </c>
      <c r="C220" s="34" t="s">
        <v>406</v>
      </c>
      <c r="D220" s="32" t="s">
        <v>164</v>
      </c>
      <c r="E220" s="33">
        <v>2.8</v>
      </c>
      <c r="F220" s="33">
        <v>2.8</v>
      </c>
      <c r="G220" s="33">
        <v>2.8</v>
      </c>
      <c r="H220" s="10">
        <f t="shared" si="31"/>
        <v>100</v>
      </c>
      <c r="I220" s="10">
        <f t="shared" si="32"/>
        <v>100</v>
      </c>
    </row>
    <row r="221" spans="1:9" s="7" customFormat="1" ht="47.25" x14ac:dyDescent="0.25">
      <c r="A221" s="99"/>
      <c r="B221" s="103"/>
      <c r="C221" s="34" t="s">
        <v>386</v>
      </c>
      <c r="D221" s="27" t="s">
        <v>311</v>
      </c>
      <c r="E221" s="35">
        <v>10414.5</v>
      </c>
      <c r="F221" s="35">
        <v>12747.720000000001</v>
      </c>
      <c r="G221" s="35">
        <v>12747.720000000001</v>
      </c>
      <c r="H221" s="10">
        <f t="shared" si="31"/>
        <v>122.40357194296413</v>
      </c>
      <c r="I221" s="10">
        <f t="shared" si="32"/>
        <v>100</v>
      </c>
    </row>
    <row r="222" spans="1:9" s="7" customFormat="1" x14ac:dyDescent="0.25">
      <c r="A222" s="99" t="s">
        <v>100</v>
      </c>
      <c r="B222" s="103" t="s">
        <v>407</v>
      </c>
      <c r="C222" s="34" t="s">
        <v>120</v>
      </c>
      <c r="D222" s="32" t="s">
        <v>89</v>
      </c>
      <c r="E222" s="38">
        <v>17784</v>
      </c>
      <c r="F222" s="38">
        <v>17784</v>
      </c>
      <c r="G222" s="38">
        <v>17784</v>
      </c>
      <c r="H222" s="10">
        <f t="shared" si="31"/>
        <v>100</v>
      </c>
      <c r="I222" s="10">
        <f t="shared" si="32"/>
        <v>100</v>
      </c>
    </row>
    <row r="223" spans="1:9" s="7" customFormat="1" ht="47.25" x14ac:dyDescent="0.25">
      <c r="A223" s="99"/>
      <c r="B223" s="103"/>
      <c r="C223" s="34" t="s">
        <v>386</v>
      </c>
      <c r="D223" s="27" t="s">
        <v>311</v>
      </c>
      <c r="E223" s="35">
        <v>3935.8</v>
      </c>
      <c r="F223" s="35">
        <v>3935.8</v>
      </c>
      <c r="G223" s="35">
        <v>3935.8</v>
      </c>
      <c r="H223" s="10">
        <f t="shared" si="31"/>
        <v>100</v>
      </c>
      <c r="I223" s="10">
        <f t="shared" si="32"/>
        <v>100</v>
      </c>
    </row>
    <row r="224" spans="1:9" s="7" customFormat="1" x14ac:dyDescent="0.25">
      <c r="A224" s="99" t="s">
        <v>101</v>
      </c>
      <c r="B224" s="103" t="s">
        <v>121</v>
      </c>
      <c r="C224" s="34" t="s">
        <v>398</v>
      </c>
      <c r="D224" s="32" t="s">
        <v>411</v>
      </c>
      <c r="E224" s="38">
        <v>8248</v>
      </c>
      <c r="F224" s="38">
        <v>8248</v>
      </c>
      <c r="G224" s="38">
        <v>8248</v>
      </c>
      <c r="H224" s="10">
        <f t="shared" si="31"/>
        <v>100</v>
      </c>
      <c r="I224" s="10">
        <f t="shared" si="32"/>
        <v>100</v>
      </c>
    </row>
    <row r="225" spans="1:9" s="7" customFormat="1" ht="47.25" x14ac:dyDescent="0.25">
      <c r="A225" s="99"/>
      <c r="B225" s="103"/>
      <c r="C225" s="34" t="s">
        <v>386</v>
      </c>
      <c r="D225" s="27" t="s">
        <v>311</v>
      </c>
      <c r="E225" s="35">
        <v>12459.4</v>
      </c>
      <c r="F225" s="35">
        <v>14686.76</v>
      </c>
      <c r="G225" s="35">
        <v>14686.76</v>
      </c>
      <c r="H225" s="10">
        <f t="shared" si="31"/>
        <v>117.87694431513556</v>
      </c>
      <c r="I225" s="10">
        <f t="shared" si="32"/>
        <v>100</v>
      </c>
    </row>
    <row r="226" spans="1:9" s="7" customFormat="1" x14ac:dyDescent="0.25">
      <c r="A226" s="99" t="s">
        <v>102</v>
      </c>
      <c r="B226" s="103" t="s">
        <v>122</v>
      </c>
      <c r="C226" s="34" t="s">
        <v>398</v>
      </c>
      <c r="D226" s="32" t="s">
        <v>411</v>
      </c>
      <c r="E226" s="38">
        <v>6447</v>
      </c>
      <c r="F226" s="38">
        <v>6447</v>
      </c>
      <c r="G226" s="38">
        <v>6447</v>
      </c>
      <c r="H226" s="10">
        <f t="shared" si="31"/>
        <v>100</v>
      </c>
      <c r="I226" s="10">
        <f t="shared" si="32"/>
        <v>100</v>
      </c>
    </row>
    <row r="227" spans="1:9" s="7" customFormat="1" ht="47.25" x14ac:dyDescent="0.25">
      <c r="A227" s="99"/>
      <c r="B227" s="103"/>
      <c r="C227" s="34" t="s">
        <v>386</v>
      </c>
      <c r="D227" s="27" t="s">
        <v>311</v>
      </c>
      <c r="E227" s="35">
        <v>4870.3999999999996</v>
      </c>
      <c r="F227" s="35">
        <v>4870.3999999999996</v>
      </c>
      <c r="G227" s="35">
        <v>4870.3999999999996</v>
      </c>
      <c r="H227" s="10">
        <f t="shared" si="31"/>
        <v>100</v>
      </c>
      <c r="I227" s="10">
        <f t="shared" si="32"/>
        <v>100</v>
      </c>
    </row>
    <row r="228" spans="1:9" s="7" customFormat="1" x14ac:dyDescent="0.25">
      <c r="A228" s="99" t="s">
        <v>103</v>
      </c>
      <c r="B228" s="103" t="s">
        <v>123</v>
      </c>
      <c r="C228" s="34" t="s">
        <v>398</v>
      </c>
      <c r="D228" s="32" t="s">
        <v>411</v>
      </c>
      <c r="E228" s="38">
        <v>46060</v>
      </c>
      <c r="F228" s="38">
        <v>46060</v>
      </c>
      <c r="G228" s="38">
        <v>46060</v>
      </c>
      <c r="H228" s="10">
        <f t="shared" si="31"/>
        <v>100</v>
      </c>
      <c r="I228" s="10">
        <f t="shared" si="32"/>
        <v>100</v>
      </c>
    </row>
    <row r="229" spans="1:9" s="7" customFormat="1" ht="47.25" x14ac:dyDescent="0.25">
      <c r="A229" s="99"/>
      <c r="B229" s="103"/>
      <c r="C229" s="34" t="s">
        <v>386</v>
      </c>
      <c r="D229" s="27" t="s">
        <v>311</v>
      </c>
      <c r="E229" s="35">
        <v>35510.300000000003</v>
      </c>
      <c r="F229" s="35">
        <v>35510.300000000003</v>
      </c>
      <c r="G229" s="35">
        <v>35510.300000000003</v>
      </c>
      <c r="H229" s="10">
        <f t="shared" si="31"/>
        <v>100</v>
      </c>
      <c r="I229" s="10">
        <f t="shared" si="32"/>
        <v>100</v>
      </c>
    </row>
    <row r="230" spans="1:9" s="7" customFormat="1" x14ac:dyDescent="0.25">
      <c r="A230" s="99" t="s">
        <v>104</v>
      </c>
      <c r="B230" s="103" t="s">
        <v>124</v>
      </c>
      <c r="C230" s="34" t="s">
        <v>398</v>
      </c>
      <c r="D230" s="32" t="s">
        <v>411</v>
      </c>
      <c r="E230" s="38">
        <v>813</v>
      </c>
      <c r="F230" s="38">
        <v>813</v>
      </c>
      <c r="G230" s="38">
        <v>813</v>
      </c>
      <c r="H230" s="10">
        <f t="shared" si="31"/>
        <v>100</v>
      </c>
      <c r="I230" s="10">
        <f t="shared" si="32"/>
        <v>100</v>
      </c>
    </row>
    <row r="231" spans="1:9" s="7" customFormat="1" ht="47.25" x14ac:dyDescent="0.25">
      <c r="A231" s="99"/>
      <c r="B231" s="103"/>
      <c r="C231" s="34" t="s">
        <v>386</v>
      </c>
      <c r="D231" s="27" t="s">
        <v>311</v>
      </c>
      <c r="E231" s="35">
        <v>312.7</v>
      </c>
      <c r="F231" s="35">
        <v>312.7</v>
      </c>
      <c r="G231" s="35">
        <v>312.7</v>
      </c>
      <c r="H231" s="10">
        <f t="shared" si="31"/>
        <v>100</v>
      </c>
      <c r="I231" s="10">
        <f t="shared" si="32"/>
        <v>100</v>
      </c>
    </row>
    <row r="232" spans="1:9" s="7" customFormat="1" x14ac:dyDescent="0.25">
      <c r="A232" s="99" t="s">
        <v>105</v>
      </c>
      <c r="B232" s="103" t="s">
        <v>125</v>
      </c>
      <c r="C232" s="34" t="s">
        <v>398</v>
      </c>
      <c r="D232" s="32" t="s">
        <v>411</v>
      </c>
      <c r="E232" s="38">
        <v>697</v>
      </c>
      <c r="F232" s="38">
        <v>697</v>
      </c>
      <c r="G232" s="38">
        <v>697</v>
      </c>
      <c r="H232" s="10">
        <f t="shared" si="31"/>
        <v>100</v>
      </c>
      <c r="I232" s="10">
        <f t="shared" si="32"/>
        <v>100</v>
      </c>
    </row>
    <row r="233" spans="1:9" s="7" customFormat="1" ht="47.25" x14ac:dyDescent="0.25">
      <c r="A233" s="99"/>
      <c r="B233" s="103"/>
      <c r="C233" s="34" t="s">
        <v>386</v>
      </c>
      <c r="D233" s="27" t="s">
        <v>311</v>
      </c>
      <c r="E233" s="35">
        <v>1063.8</v>
      </c>
      <c r="F233" s="35">
        <v>1063.8</v>
      </c>
      <c r="G233" s="35">
        <v>1063.8</v>
      </c>
      <c r="H233" s="10">
        <f t="shared" si="31"/>
        <v>100</v>
      </c>
      <c r="I233" s="10">
        <f t="shared" si="32"/>
        <v>100</v>
      </c>
    </row>
    <row r="234" spans="1:9" s="7" customFormat="1" x14ac:dyDescent="0.25">
      <c r="A234" s="99" t="s">
        <v>106</v>
      </c>
      <c r="B234" s="103" t="s">
        <v>408</v>
      </c>
      <c r="C234" s="34" t="s">
        <v>409</v>
      </c>
      <c r="D234" s="32" t="s">
        <v>89</v>
      </c>
      <c r="E234" s="38">
        <v>51</v>
      </c>
      <c r="F234" s="38">
        <v>51</v>
      </c>
      <c r="G234" s="38">
        <v>51</v>
      </c>
      <c r="H234" s="10">
        <f t="shared" si="31"/>
        <v>100</v>
      </c>
      <c r="I234" s="10">
        <f t="shared" si="32"/>
        <v>100</v>
      </c>
    </row>
    <row r="235" spans="1:9" s="7" customFormat="1" ht="47.25" x14ac:dyDescent="0.25">
      <c r="A235" s="99"/>
      <c r="B235" s="103"/>
      <c r="C235" s="34" t="s">
        <v>386</v>
      </c>
      <c r="D235" s="27" t="s">
        <v>311</v>
      </c>
      <c r="E235" s="35">
        <v>3361.1</v>
      </c>
      <c r="F235" s="35">
        <v>3361.1</v>
      </c>
      <c r="G235" s="35">
        <v>3361.1</v>
      </c>
      <c r="H235" s="10">
        <f t="shared" si="31"/>
        <v>100</v>
      </c>
      <c r="I235" s="10">
        <f t="shared" si="32"/>
        <v>100</v>
      </c>
    </row>
    <row r="236" spans="1:9" s="7" customFormat="1" ht="47.25" x14ac:dyDescent="0.25">
      <c r="A236" s="99" t="s">
        <v>107</v>
      </c>
      <c r="B236" s="103" t="s">
        <v>126</v>
      </c>
      <c r="C236" s="34" t="s">
        <v>412</v>
      </c>
      <c r="D236" s="32" t="s">
        <v>89</v>
      </c>
      <c r="E236" s="38">
        <v>185</v>
      </c>
      <c r="F236" s="38">
        <v>185</v>
      </c>
      <c r="G236" s="38">
        <v>185</v>
      </c>
      <c r="H236" s="10">
        <f t="shared" si="31"/>
        <v>100</v>
      </c>
      <c r="I236" s="10">
        <f t="shared" si="32"/>
        <v>100</v>
      </c>
    </row>
    <row r="237" spans="1:9" s="7" customFormat="1" ht="47.25" x14ac:dyDescent="0.25">
      <c r="A237" s="99"/>
      <c r="B237" s="103"/>
      <c r="C237" s="34" t="s">
        <v>386</v>
      </c>
      <c r="D237" s="27" t="s">
        <v>311</v>
      </c>
      <c r="E237" s="35">
        <v>26119.1</v>
      </c>
      <c r="F237" s="35">
        <v>26119.1</v>
      </c>
      <c r="G237" s="35">
        <v>26119.1</v>
      </c>
      <c r="H237" s="10">
        <f t="shared" ref="H237:H258" si="33">G237/E237*100</f>
        <v>100</v>
      </c>
      <c r="I237" s="10">
        <f t="shared" ref="I237:I258" si="34">G237/F237*100</f>
        <v>100</v>
      </c>
    </row>
    <row r="238" spans="1:9" s="7" customFormat="1" x14ac:dyDescent="0.25">
      <c r="A238" s="99" t="s">
        <v>108</v>
      </c>
      <c r="B238" s="114" t="s">
        <v>131</v>
      </c>
      <c r="C238" s="36" t="s">
        <v>410</v>
      </c>
      <c r="D238" s="32" t="s">
        <v>150</v>
      </c>
      <c r="E238" s="39">
        <v>8085</v>
      </c>
      <c r="F238" s="39">
        <v>8077</v>
      </c>
      <c r="G238" s="39">
        <v>8077</v>
      </c>
      <c r="H238" s="10">
        <f t="shared" si="33"/>
        <v>99.90105132962276</v>
      </c>
      <c r="I238" s="10">
        <f t="shared" si="34"/>
        <v>100</v>
      </c>
    </row>
    <row r="239" spans="1:9" s="7" customFormat="1" ht="47.25" x14ac:dyDescent="0.25">
      <c r="A239" s="99"/>
      <c r="B239" s="115"/>
      <c r="C239" s="34" t="s">
        <v>386</v>
      </c>
      <c r="D239" s="27" t="s">
        <v>311</v>
      </c>
      <c r="E239" s="35">
        <v>526425.30000000005</v>
      </c>
      <c r="F239" s="35">
        <v>525547.5</v>
      </c>
      <c r="G239" s="35">
        <v>525547.5</v>
      </c>
      <c r="H239" s="10">
        <f t="shared" si="33"/>
        <v>99.833252695111725</v>
      </c>
      <c r="I239" s="10">
        <f t="shared" si="34"/>
        <v>100</v>
      </c>
    </row>
    <row r="240" spans="1:9" s="7" customFormat="1" x14ac:dyDescent="0.25">
      <c r="A240" s="99" t="s">
        <v>109</v>
      </c>
      <c r="B240" s="103" t="s">
        <v>132</v>
      </c>
      <c r="C240" s="34" t="s">
        <v>410</v>
      </c>
      <c r="D240" s="32" t="s">
        <v>150</v>
      </c>
      <c r="E240" s="37">
        <v>907</v>
      </c>
      <c r="F240" s="37">
        <v>907</v>
      </c>
      <c r="G240" s="37">
        <v>907</v>
      </c>
      <c r="H240" s="10">
        <f t="shared" si="33"/>
        <v>100</v>
      </c>
      <c r="I240" s="10">
        <f t="shared" si="34"/>
        <v>100</v>
      </c>
    </row>
    <row r="241" spans="1:9" s="7" customFormat="1" ht="47.25" x14ac:dyDescent="0.25">
      <c r="A241" s="99"/>
      <c r="B241" s="103"/>
      <c r="C241" s="34" t="s">
        <v>386</v>
      </c>
      <c r="D241" s="27" t="s">
        <v>311</v>
      </c>
      <c r="E241" s="35">
        <v>65050.400000000001</v>
      </c>
      <c r="F241" s="35">
        <v>65941.775799999989</v>
      </c>
      <c r="G241" s="35">
        <v>65941.775799999989</v>
      </c>
      <c r="H241" s="10">
        <f t="shared" si="33"/>
        <v>101.37028488679545</v>
      </c>
      <c r="I241" s="10">
        <f t="shared" si="34"/>
        <v>100</v>
      </c>
    </row>
    <row r="242" spans="1:9" s="7" customFormat="1" x14ac:dyDescent="0.25">
      <c r="A242" s="99" t="s">
        <v>110</v>
      </c>
      <c r="B242" s="103" t="s">
        <v>133</v>
      </c>
      <c r="C242" s="34" t="s">
        <v>410</v>
      </c>
      <c r="D242" s="32" t="s">
        <v>150</v>
      </c>
      <c r="E242" s="37">
        <v>40</v>
      </c>
      <c r="F242" s="37">
        <v>40</v>
      </c>
      <c r="G242" s="37">
        <v>40</v>
      </c>
      <c r="H242" s="10">
        <f t="shared" si="33"/>
        <v>100</v>
      </c>
      <c r="I242" s="10">
        <f t="shared" si="34"/>
        <v>100</v>
      </c>
    </row>
    <row r="243" spans="1:9" s="7" customFormat="1" ht="47.25" x14ac:dyDescent="0.25">
      <c r="A243" s="99"/>
      <c r="B243" s="103"/>
      <c r="C243" s="34" t="s">
        <v>386</v>
      </c>
      <c r="D243" s="27" t="s">
        <v>311</v>
      </c>
      <c r="E243" s="35">
        <v>951.5</v>
      </c>
      <c r="F243" s="35">
        <v>985.06729999999993</v>
      </c>
      <c r="G243" s="35">
        <v>985.06729999999993</v>
      </c>
      <c r="H243" s="10">
        <f t="shared" si="33"/>
        <v>103.52782974251183</v>
      </c>
      <c r="I243" s="10">
        <f t="shared" si="34"/>
        <v>100</v>
      </c>
    </row>
    <row r="244" spans="1:9" s="7" customFormat="1" x14ac:dyDescent="0.25">
      <c r="A244" s="99" t="s">
        <v>111</v>
      </c>
      <c r="B244" s="103" t="s">
        <v>134</v>
      </c>
      <c r="C244" s="34" t="s">
        <v>410</v>
      </c>
      <c r="D244" s="32" t="s">
        <v>150</v>
      </c>
      <c r="E244" s="37">
        <v>12680</v>
      </c>
      <c r="F244" s="37">
        <v>12680</v>
      </c>
      <c r="G244" s="37">
        <v>12680</v>
      </c>
      <c r="H244" s="10">
        <f t="shared" si="33"/>
        <v>100</v>
      </c>
      <c r="I244" s="10">
        <f t="shared" si="34"/>
        <v>100</v>
      </c>
    </row>
    <row r="245" spans="1:9" s="7" customFormat="1" ht="47.25" x14ac:dyDescent="0.25">
      <c r="A245" s="99"/>
      <c r="B245" s="103"/>
      <c r="C245" s="34" t="s">
        <v>386</v>
      </c>
      <c r="D245" s="27" t="s">
        <v>311</v>
      </c>
      <c r="E245" s="35">
        <v>841540.9</v>
      </c>
      <c r="F245" s="35">
        <v>841679.9</v>
      </c>
      <c r="G245" s="35">
        <v>841679.9</v>
      </c>
      <c r="H245" s="10">
        <f t="shared" si="33"/>
        <v>100.01651731959788</v>
      </c>
      <c r="I245" s="10">
        <f t="shared" si="34"/>
        <v>100</v>
      </c>
    </row>
    <row r="246" spans="1:9" s="7" customFormat="1" x14ac:dyDescent="0.25">
      <c r="A246" s="99" t="s">
        <v>112</v>
      </c>
      <c r="B246" s="103" t="s">
        <v>135</v>
      </c>
      <c r="C246" s="34" t="s">
        <v>410</v>
      </c>
      <c r="D246" s="32" t="s">
        <v>150</v>
      </c>
      <c r="E246" s="37">
        <v>115</v>
      </c>
      <c r="F246" s="37">
        <v>115</v>
      </c>
      <c r="G246" s="37">
        <v>115</v>
      </c>
      <c r="H246" s="10">
        <f t="shared" si="33"/>
        <v>100</v>
      </c>
      <c r="I246" s="10">
        <f t="shared" si="34"/>
        <v>100</v>
      </c>
    </row>
    <row r="247" spans="1:9" s="7" customFormat="1" ht="47.25" x14ac:dyDescent="0.25">
      <c r="A247" s="99"/>
      <c r="B247" s="103"/>
      <c r="C247" s="34" t="s">
        <v>386</v>
      </c>
      <c r="D247" s="27" t="s">
        <v>311</v>
      </c>
      <c r="E247" s="35">
        <v>1760.6</v>
      </c>
      <c r="F247" s="35">
        <v>1822.6852999999999</v>
      </c>
      <c r="G247" s="35">
        <v>1822.6852999999999</v>
      </c>
      <c r="H247" s="10">
        <f t="shared" si="33"/>
        <v>103.52637169146881</v>
      </c>
      <c r="I247" s="10">
        <f t="shared" si="34"/>
        <v>100</v>
      </c>
    </row>
    <row r="248" spans="1:9" s="7" customFormat="1" x14ac:dyDescent="0.25">
      <c r="A248" s="99" t="s">
        <v>113</v>
      </c>
      <c r="B248" s="103" t="s">
        <v>136</v>
      </c>
      <c r="C248" s="34" t="s">
        <v>410</v>
      </c>
      <c r="D248" s="32" t="s">
        <v>150</v>
      </c>
      <c r="E248" s="37">
        <v>579</v>
      </c>
      <c r="F248" s="37">
        <v>579</v>
      </c>
      <c r="G248" s="37">
        <v>579</v>
      </c>
      <c r="H248" s="10">
        <f t="shared" si="33"/>
        <v>100</v>
      </c>
      <c r="I248" s="10">
        <f t="shared" si="34"/>
        <v>100</v>
      </c>
    </row>
    <row r="249" spans="1:9" s="7" customFormat="1" ht="47.25" x14ac:dyDescent="0.25">
      <c r="A249" s="99"/>
      <c r="B249" s="103"/>
      <c r="C249" s="34" t="s">
        <v>386</v>
      </c>
      <c r="D249" s="27" t="s">
        <v>311</v>
      </c>
      <c r="E249" s="35">
        <v>39713.9</v>
      </c>
      <c r="F249" s="35">
        <v>41114.102499999994</v>
      </c>
      <c r="G249" s="35">
        <v>41114.102499999994</v>
      </c>
      <c r="H249" s="10">
        <f t="shared" si="33"/>
        <v>103.5257239908445</v>
      </c>
      <c r="I249" s="10">
        <f t="shared" si="34"/>
        <v>100</v>
      </c>
    </row>
    <row r="250" spans="1:9" s="7" customFormat="1" x14ac:dyDescent="0.25">
      <c r="A250" s="99" t="s">
        <v>114</v>
      </c>
      <c r="B250" s="103" t="s">
        <v>137</v>
      </c>
      <c r="C250" s="34" t="s">
        <v>410</v>
      </c>
      <c r="D250" s="32" t="s">
        <v>150</v>
      </c>
      <c r="E250" s="37">
        <v>2293</v>
      </c>
      <c r="F250" s="37">
        <v>2293</v>
      </c>
      <c r="G250" s="37">
        <v>2293</v>
      </c>
      <c r="H250" s="10">
        <f t="shared" si="33"/>
        <v>100</v>
      </c>
      <c r="I250" s="10">
        <f t="shared" si="34"/>
        <v>100</v>
      </c>
    </row>
    <row r="251" spans="1:9" s="7" customFormat="1" ht="47.25" x14ac:dyDescent="0.25">
      <c r="A251" s="99"/>
      <c r="B251" s="103"/>
      <c r="C251" s="34" t="s">
        <v>386</v>
      </c>
      <c r="D251" s="27" t="s">
        <v>311</v>
      </c>
      <c r="E251" s="35">
        <v>38698.200000000004</v>
      </c>
      <c r="F251" s="35">
        <v>38698.199999999997</v>
      </c>
      <c r="G251" s="35">
        <v>38698.199999999997</v>
      </c>
      <c r="H251" s="10">
        <f t="shared" si="33"/>
        <v>99.999999999999972</v>
      </c>
      <c r="I251" s="10">
        <f t="shared" si="34"/>
        <v>100</v>
      </c>
    </row>
    <row r="252" spans="1:9" s="7" customFormat="1" x14ac:dyDescent="0.25">
      <c r="A252" s="99" t="s">
        <v>115</v>
      </c>
      <c r="B252" s="103" t="s">
        <v>138</v>
      </c>
      <c r="C252" s="34" t="s">
        <v>410</v>
      </c>
      <c r="D252" s="32" t="s">
        <v>150</v>
      </c>
      <c r="E252" s="37">
        <v>113</v>
      </c>
      <c r="F252" s="37">
        <v>113</v>
      </c>
      <c r="G252" s="37">
        <v>113</v>
      </c>
      <c r="H252" s="10">
        <f t="shared" si="33"/>
        <v>100</v>
      </c>
      <c r="I252" s="10">
        <f t="shared" si="34"/>
        <v>100</v>
      </c>
    </row>
    <row r="253" spans="1:9" s="7" customFormat="1" ht="47.25" x14ac:dyDescent="0.25">
      <c r="A253" s="99"/>
      <c r="B253" s="103"/>
      <c r="C253" s="34" t="s">
        <v>386</v>
      </c>
      <c r="D253" s="27" t="s">
        <v>311</v>
      </c>
      <c r="E253" s="35">
        <v>2814.3</v>
      </c>
      <c r="F253" s="35">
        <v>2913.5247999999997</v>
      </c>
      <c r="G253" s="35">
        <v>2913.5247999999997</v>
      </c>
      <c r="H253" s="10">
        <f t="shared" si="33"/>
        <v>103.52573641758163</v>
      </c>
      <c r="I253" s="10">
        <f t="shared" si="34"/>
        <v>100</v>
      </c>
    </row>
    <row r="254" spans="1:9" s="7" customFormat="1" x14ac:dyDescent="0.25">
      <c r="A254" s="99" t="s">
        <v>116</v>
      </c>
      <c r="B254" s="103" t="s">
        <v>130</v>
      </c>
      <c r="C254" s="34" t="s">
        <v>411</v>
      </c>
      <c r="D254" s="32" t="s">
        <v>411</v>
      </c>
      <c r="E254" s="37">
        <v>141552</v>
      </c>
      <c r="F254" s="37">
        <v>141552</v>
      </c>
      <c r="G254" s="37">
        <v>141552</v>
      </c>
      <c r="H254" s="10">
        <f t="shared" si="33"/>
        <v>100</v>
      </c>
      <c r="I254" s="10">
        <f t="shared" si="34"/>
        <v>100</v>
      </c>
    </row>
    <row r="255" spans="1:9" s="7" customFormat="1" ht="47.25" x14ac:dyDescent="0.25">
      <c r="A255" s="99"/>
      <c r="B255" s="103"/>
      <c r="C255" s="34" t="s">
        <v>386</v>
      </c>
      <c r="D255" s="27" t="s">
        <v>311</v>
      </c>
      <c r="E255" s="35">
        <v>9311.2000000000007</v>
      </c>
      <c r="F255" s="35">
        <v>9639.5361999999986</v>
      </c>
      <c r="G255" s="35">
        <v>9639.5361999999986</v>
      </c>
      <c r="H255" s="10">
        <f t="shared" si="33"/>
        <v>103.52625010739752</v>
      </c>
      <c r="I255" s="10">
        <f t="shared" si="34"/>
        <v>100</v>
      </c>
    </row>
    <row r="256" spans="1:9" s="7" customFormat="1" x14ac:dyDescent="0.25">
      <c r="A256" s="99" t="s">
        <v>117</v>
      </c>
      <c r="B256" s="102" t="s">
        <v>130</v>
      </c>
      <c r="C256" s="31" t="s">
        <v>411</v>
      </c>
      <c r="D256" s="30" t="s">
        <v>411</v>
      </c>
      <c r="E256" s="40">
        <v>386969</v>
      </c>
      <c r="F256" s="40">
        <v>386969</v>
      </c>
      <c r="G256" s="40">
        <v>386969</v>
      </c>
      <c r="H256" s="10">
        <f t="shared" si="33"/>
        <v>100</v>
      </c>
      <c r="I256" s="10">
        <f t="shared" si="34"/>
        <v>100</v>
      </c>
    </row>
    <row r="257" spans="1:9" s="7" customFormat="1" ht="47.25" x14ac:dyDescent="0.25">
      <c r="A257" s="99"/>
      <c r="B257" s="102"/>
      <c r="C257" s="31" t="s">
        <v>386</v>
      </c>
      <c r="D257" s="30" t="s">
        <v>311</v>
      </c>
      <c r="E257" s="41">
        <v>57123.3</v>
      </c>
      <c r="F257" s="41">
        <v>59137.359299999996</v>
      </c>
      <c r="G257" s="41">
        <v>59137.359299999989</v>
      </c>
      <c r="H257" s="10">
        <f t="shared" si="33"/>
        <v>103.525810483638</v>
      </c>
      <c r="I257" s="10">
        <f t="shared" si="34"/>
        <v>99.999999999999986</v>
      </c>
    </row>
    <row r="258" spans="1:9" s="7" customFormat="1" x14ac:dyDescent="0.25">
      <c r="A258" s="24"/>
      <c r="B258" s="109" t="s">
        <v>12</v>
      </c>
      <c r="C258" s="110"/>
      <c r="D258" s="25" t="s">
        <v>311</v>
      </c>
      <c r="E258" s="42">
        <f>E173+E175+E177+E179+E181+E183+E185+E187+E189+E191+E193+E195+E197+E199+E201+E203+E205+E207+E209+E211+E213+E215+E217+E219+E221+E223+E225+E227+E229+E231+E233+E235+E237+E239+E241+E243+E245+E247+E249+E251+E253+E255+E257</f>
        <v>2752870.3999999999</v>
      </c>
      <c r="F258" s="42">
        <f t="shared" ref="F258:G258" si="35">F173+F175+F177+F179+F181+F183+F185+F187+F189+F191+F193+F195+F197+F199+F201+F203+F205+F207+F209+F211+F213+F215+F217+F219+F221+F223+F225+F227+F229+F231+F233+F235+F237+F239+F241+F243+F245+F247+F249+F251+F253+F255+F257</f>
        <v>2795887.2711999998</v>
      </c>
      <c r="G258" s="42">
        <f t="shared" si="35"/>
        <v>2795887.2711999998</v>
      </c>
      <c r="H258" s="12">
        <f t="shared" si="33"/>
        <v>101.56261882869603</v>
      </c>
      <c r="I258" s="12">
        <f t="shared" si="34"/>
        <v>100</v>
      </c>
    </row>
    <row r="259" spans="1:9" s="7" customFormat="1" ht="28.5" customHeight="1" x14ac:dyDescent="0.25">
      <c r="A259" s="26" t="s">
        <v>37</v>
      </c>
      <c r="B259" s="111" t="s">
        <v>51</v>
      </c>
      <c r="C259" s="112"/>
      <c r="D259" s="112"/>
      <c r="E259" s="112"/>
      <c r="F259" s="112"/>
      <c r="G259" s="112"/>
      <c r="H259" s="112"/>
      <c r="I259" s="113"/>
    </row>
    <row r="260" spans="1:9" s="7" customFormat="1" ht="31.5" x14ac:dyDescent="0.25">
      <c r="A260" s="99" t="s">
        <v>38</v>
      </c>
      <c r="B260" s="97" t="s">
        <v>239</v>
      </c>
      <c r="C260" s="13" t="s">
        <v>8</v>
      </c>
      <c r="D260" s="86" t="s">
        <v>150</v>
      </c>
      <c r="E260" s="9">
        <v>409108</v>
      </c>
      <c r="F260" s="9">
        <v>427770</v>
      </c>
      <c r="G260" s="62">
        <v>452908</v>
      </c>
      <c r="H260" s="10">
        <f>G260/E260*100</f>
        <v>110.70621938461238</v>
      </c>
      <c r="I260" s="10">
        <f>G260/F260*100</f>
        <v>105.87652243027796</v>
      </c>
    </row>
    <row r="261" spans="1:9" s="7" customFormat="1" ht="63" x14ac:dyDescent="0.25">
      <c r="A261" s="99"/>
      <c r="B261" s="104"/>
      <c r="C261" s="85" t="s">
        <v>85</v>
      </c>
      <c r="D261" s="86" t="s">
        <v>311</v>
      </c>
      <c r="E261" s="47">
        <v>287892.59999999998</v>
      </c>
      <c r="F261" s="47">
        <v>242074.5</v>
      </c>
      <c r="G261" s="47">
        <v>223463.9</v>
      </c>
      <c r="H261" s="10">
        <f t="shared" ref="H261:H304" si="36">G261/E261*100</f>
        <v>77.620577951638907</v>
      </c>
      <c r="I261" s="10">
        <f t="shared" ref="I261:I304" si="37">G261/F261*100</f>
        <v>92.312036170682987</v>
      </c>
    </row>
    <row r="262" spans="1:9" s="7" customFormat="1" ht="31.5" x14ac:dyDescent="0.25">
      <c r="A262" s="99" t="s">
        <v>39</v>
      </c>
      <c r="B262" s="97" t="s">
        <v>240</v>
      </c>
      <c r="C262" s="13" t="s">
        <v>8</v>
      </c>
      <c r="D262" s="86" t="s">
        <v>150</v>
      </c>
      <c r="E262" s="9">
        <v>10866</v>
      </c>
      <c r="F262" s="9">
        <v>12116</v>
      </c>
      <c r="G262" s="62">
        <v>15062</v>
      </c>
      <c r="H262" s="10">
        <f t="shared" si="36"/>
        <v>138.61586600404934</v>
      </c>
      <c r="I262" s="10">
        <f t="shared" si="37"/>
        <v>124.31495543083525</v>
      </c>
    </row>
    <row r="263" spans="1:9" s="7" customFormat="1" ht="63" x14ac:dyDescent="0.25">
      <c r="A263" s="99"/>
      <c r="B263" s="104"/>
      <c r="C263" s="85" t="s">
        <v>85</v>
      </c>
      <c r="D263" s="86" t="s">
        <v>311</v>
      </c>
      <c r="E263" s="47">
        <v>18570.400000000001</v>
      </c>
      <c r="F263" s="47">
        <v>13076.7</v>
      </c>
      <c r="G263" s="47">
        <v>12161.3</v>
      </c>
      <c r="H263" s="10">
        <f t="shared" si="36"/>
        <v>65.487550079696717</v>
      </c>
      <c r="I263" s="10">
        <f t="shared" si="37"/>
        <v>92.999762937132445</v>
      </c>
    </row>
    <row r="264" spans="1:9" s="7" customFormat="1" ht="31.5" x14ac:dyDescent="0.25">
      <c r="A264" s="99" t="s">
        <v>220</v>
      </c>
      <c r="B264" s="97" t="s">
        <v>241</v>
      </c>
      <c r="C264" s="13" t="s">
        <v>8</v>
      </c>
      <c r="D264" s="86" t="s">
        <v>89</v>
      </c>
      <c r="E264" s="9">
        <v>26</v>
      </c>
      <c r="F264" s="9">
        <v>35</v>
      </c>
      <c r="G264" s="62">
        <v>43</v>
      </c>
      <c r="H264" s="10">
        <f t="shared" si="36"/>
        <v>165.38461538461539</v>
      </c>
      <c r="I264" s="10">
        <f t="shared" si="37"/>
        <v>122.85714285714286</v>
      </c>
    </row>
    <row r="265" spans="1:9" s="7" customFormat="1" ht="63" x14ac:dyDescent="0.25">
      <c r="A265" s="99"/>
      <c r="B265" s="104"/>
      <c r="C265" s="85" t="s">
        <v>85</v>
      </c>
      <c r="D265" s="86" t="s">
        <v>311</v>
      </c>
      <c r="E265" s="47">
        <v>54649.5</v>
      </c>
      <c r="F265" s="47">
        <v>121208.1</v>
      </c>
      <c r="G265" s="47">
        <v>112839.6</v>
      </c>
      <c r="H265" s="10">
        <f t="shared" si="36"/>
        <v>206.47874180001645</v>
      </c>
      <c r="I265" s="10">
        <f t="shared" si="37"/>
        <v>93.095758451786637</v>
      </c>
    </row>
    <row r="266" spans="1:9" s="7" customFormat="1" ht="31.5" x14ac:dyDescent="0.25">
      <c r="A266" s="99" t="s">
        <v>221</v>
      </c>
      <c r="B266" s="97" t="s">
        <v>242</v>
      </c>
      <c r="C266" s="13" t="s">
        <v>8</v>
      </c>
      <c r="D266" s="86" t="s">
        <v>89</v>
      </c>
      <c r="E266" s="9">
        <v>29</v>
      </c>
      <c r="F266" s="9">
        <v>31</v>
      </c>
      <c r="G266" s="62">
        <v>31</v>
      </c>
      <c r="H266" s="10">
        <f t="shared" si="36"/>
        <v>106.89655172413792</v>
      </c>
      <c r="I266" s="10">
        <f t="shared" si="37"/>
        <v>100</v>
      </c>
    </row>
    <row r="267" spans="1:9" s="7" customFormat="1" ht="63" x14ac:dyDescent="0.25">
      <c r="A267" s="99"/>
      <c r="B267" s="104"/>
      <c r="C267" s="85" t="s">
        <v>85</v>
      </c>
      <c r="D267" s="86" t="s">
        <v>311</v>
      </c>
      <c r="E267" s="47">
        <v>24528.6</v>
      </c>
      <c r="F267" s="47">
        <v>16472.5</v>
      </c>
      <c r="G267" s="47">
        <v>15519.2</v>
      </c>
      <c r="H267" s="10">
        <f t="shared" si="36"/>
        <v>63.269815643779104</v>
      </c>
      <c r="I267" s="10">
        <f t="shared" si="37"/>
        <v>94.212778873880708</v>
      </c>
    </row>
    <row r="268" spans="1:9" s="7" customFormat="1" ht="31.5" x14ac:dyDescent="0.25">
      <c r="A268" s="99" t="s">
        <v>222</v>
      </c>
      <c r="B268" s="97" t="s">
        <v>243</v>
      </c>
      <c r="C268" s="13" t="s">
        <v>8</v>
      </c>
      <c r="D268" s="86" t="s">
        <v>150</v>
      </c>
      <c r="E268" s="9">
        <v>505890</v>
      </c>
      <c r="F268" s="9">
        <v>519240</v>
      </c>
      <c r="G268" s="62">
        <v>527445</v>
      </c>
      <c r="H268" s="10">
        <f t="shared" si="36"/>
        <v>104.26080768546522</v>
      </c>
      <c r="I268" s="10">
        <f t="shared" si="37"/>
        <v>101.58019412988213</v>
      </c>
    </row>
    <row r="269" spans="1:9" s="7" customFormat="1" ht="63" x14ac:dyDescent="0.25">
      <c r="A269" s="99"/>
      <c r="B269" s="104"/>
      <c r="C269" s="85" t="s">
        <v>85</v>
      </c>
      <c r="D269" s="86" t="s">
        <v>311</v>
      </c>
      <c r="E269" s="47">
        <v>34014.9</v>
      </c>
      <c r="F269" s="47">
        <v>45425.2</v>
      </c>
      <c r="G269" s="10">
        <v>44982.6</v>
      </c>
      <c r="H269" s="10">
        <f t="shared" si="36"/>
        <v>132.24381080056091</v>
      </c>
      <c r="I269" s="10">
        <f t="shared" si="37"/>
        <v>99.025650960259952</v>
      </c>
    </row>
    <row r="270" spans="1:9" s="7" customFormat="1" ht="31.5" x14ac:dyDescent="0.25">
      <c r="A270" s="99" t="s">
        <v>223</v>
      </c>
      <c r="B270" s="97" t="s">
        <v>244</v>
      </c>
      <c r="C270" s="13" t="s">
        <v>8</v>
      </c>
      <c r="D270" s="86" t="s">
        <v>89</v>
      </c>
      <c r="E270" s="9">
        <v>3568852</v>
      </c>
      <c r="F270" s="9">
        <v>3602900</v>
      </c>
      <c r="G270" s="62">
        <v>3622551</v>
      </c>
      <c r="H270" s="10">
        <f t="shared" si="36"/>
        <v>101.50465752012133</v>
      </c>
      <c r="I270" s="10">
        <f t="shared" si="37"/>
        <v>100.54542174359544</v>
      </c>
    </row>
    <row r="271" spans="1:9" s="7" customFormat="1" ht="63" x14ac:dyDescent="0.25">
      <c r="A271" s="99"/>
      <c r="B271" s="104"/>
      <c r="C271" s="85" t="s">
        <v>85</v>
      </c>
      <c r="D271" s="86" t="s">
        <v>311</v>
      </c>
      <c r="E271" s="47">
        <v>15610.9</v>
      </c>
      <c r="F271" s="47">
        <v>7784.6</v>
      </c>
      <c r="G271" s="10">
        <v>7646.6</v>
      </c>
      <c r="H271" s="10">
        <f t="shared" si="36"/>
        <v>48.982441755440114</v>
      </c>
      <c r="I271" s="10">
        <f t="shared" si="37"/>
        <v>98.227269223852218</v>
      </c>
    </row>
    <row r="272" spans="1:9" s="7" customFormat="1" ht="31.5" x14ac:dyDescent="0.25">
      <c r="A272" s="99" t="s">
        <v>224</v>
      </c>
      <c r="B272" s="97" t="s">
        <v>245</v>
      </c>
      <c r="C272" s="13" t="s">
        <v>8</v>
      </c>
      <c r="D272" s="86" t="s">
        <v>89</v>
      </c>
      <c r="E272" s="9">
        <v>380839</v>
      </c>
      <c r="F272" s="9">
        <v>410500</v>
      </c>
      <c r="G272" s="62">
        <v>410168</v>
      </c>
      <c r="H272" s="10">
        <f t="shared" si="36"/>
        <v>107.70115455612476</v>
      </c>
      <c r="I272" s="10">
        <f t="shared" si="37"/>
        <v>99.919123020706451</v>
      </c>
    </row>
    <row r="273" spans="1:9" s="7" customFormat="1" ht="63" x14ac:dyDescent="0.25">
      <c r="A273" s="99"/>
      <c r="B273" s="104"/>
      <c r="C273" s="85" t="s">
        <v>85</v>
      </c>
      <c r="D273" s="86" t="s">
        <v>311</v>
      </c>
      <c r="E273" s="47">
        <v>7487.5</v>
      </c>
      <c r="F273" s="47">
        <v>6788.4</v>
      </c>
      <c r="G273" s="10">
        <v>6751.8</v>
      </c>
      <c r="H273" s="10">
        <f t="shared" si="36"/>
        <v>90.174290484140244</v>
      </c>
      <c r="I273" s="10">
        <f t="shared" si="37"/>
        <v>99.460844970832611</v>
      </c>
    </row>
    <row r="274" spans="1:9" s="7" customFormat="1" ht="31.5" x14ac:dyDescent="0.25">
      <c r="A274" s="99" t="s">
        <v>226</v>
      </c>
      <c r="B274" s="97" t="s">
        <v>246</v>
      </c>
      <c r="C274" s="13" t="s">
        <v>8</v>
      </c>
      <c r="D274" s="86" t="s">
        <v>150</v>
      </c>
      <c r="E274" s="9">
        <v>367202</v>
      </c>
      <c r="F274" s="9">
        <v>460518</v>
      </c>
      <c r="G274" s="62">
        <v>514504</v>
      </c>
      <c r="H274" s="10">
        <f t="shared" si="36"/>
        <v>140.11470525759663</v>
      </c>
      <c r="I274" s="10">
        <f t="shared" si="37"/>
        <v>111.72288596754089</v>
      </c>
    </row>
    <row r="275" spans="1:9" s="7" customFormat="1" ht="63" x14ac:dyDescent="0.25">
      <c r="A275" s="99"/>
      <c r="B275" s="104"/>
      <c r="C275" s="85" t="s">
        <v>85</v>
      </c>
      <c r="D275" s="86" t="s">
        <v>311</v>
      </c>
      <c r="E275" s="47">
        <v>35062.699999999997</v>
      </c>
      <c r="F275" s="47">
        <v>43371.199999999997</v>
      </c>
      <c r="G275" s="10">
        <v>41094.400000000001</v>
      </c>
      <c r="H275" s="10">
        <f t="shared" si="36"/>
        <v>117.20261132200316</v>
      </c>
      <c r="I275" s="10">
        <f t="shared" si="37"/>
        <v>94.750433467370073</v>
      </c>
    </row>
    <row r="276" spans="1:9" s="7" customFormat="1" ht="31.5" x14ac:dyDescent="0.25">
      <c r="A276" s="99" t="s">
        <v>225</v>
      </c>
      <c r="B276" s="97" t="s">
        <v>247</v>
      </c>
      <c r="C276" s="13" t="s">
        <v>8</v>
      </c>
      <c r="D276" s="86" t="s">
        <v>89</v>
      </c>
      <c r="E276" s="9">
        <v>636087</v>
      </c>
      <c r="F276" s="9">
        <v>641959</v>
      </c>
      <c r="G276" s="62">
        <v>645986</v>
      </c>
      <c r="H276" s="10">
        <f t="shared" si="36"/>
        <v>101.55623365986099</v>
      </c>
      <c r="I276" s="10">
        <f t="shared" si="37"/>
        <v>100.62729862810554</v>
      </c>
    </row>
    <row r="277" spans="1:9" s="7" customFormat="1" ht="63" x14ac:dyDescent="0.25">
      <c r="A277" s="99"/>
      <c r="B277" s="104"/>
      <c r="C277" s="85" t="s">
        <v>85</v>
      </c>
      <c r="D277" s="86" t="s">
        <v>311</v>
      </c>
      <c r="E277" s="47">
        <v>28575.599999999999</v>
      </c>
      <c r="F277" s="47">
        <v>30031.7</v>
      </c>
      <c r="G277" s="10">
        <v>28425.4</v>
      </c>
      <c r="H277" s="10">
        <f t="shared" si="36"/>
        <v>99.474376740995822</v>
      </c>
      <c r="I277" s="10">
        <f t="shared" si="37"/>
        <v>94.651318440181541</v>
      </c>
    </row>
    <row r="278" spans="1:9" s="7" customFormat="1" ht="31.5" x14ac:dyDescent="0.25">
      <c r="A278" s="99" t="s">
        <v>227</v>
      </c>
      <c r="B278" s="97" t="s">
        <v>248</v>
      </c>
      <c r="C278" s="13" t="s">
        <v>8</v>
      </c>
      <c r="D278" s="86" t="s">
        <v>150</v>
      </c>
      <c r="E278" s="9">
        <v>13500</v>
      </c>
      <c r="F278" s="9">
        <v>17500</v>
      </c>
      <c r="G278" s="62">
        <v>21597</v>
      </c>
      <c r="H278" s="10">
        <f t="shared" si="36"/>
        <v>159.97777777777776</v>
      </c>
      <c r="I278" s="10">
        <f t="shared" si="37"/>
        <v>123.41142857142857</v>
      </c>
    </row>
    <row r="279" spans="1:9" s="7" customFormat="1" ht="63" x14ac:dyDescent="0.25">
      <c r="A279" s="99"/>
      <c r="B279" s="104"/>
      <c r="C279" s="85" t="s">
        <v>85</v>
      </c>
      <c r="D279" s="86" t="s">
        <v>311</v>
      </c>
      <c r="E279" s="47">
        <v>6098</v>
      </c>
      <c r="F279" s="47">
        <v>11454.8</v>
      </c>
      <c r="G279" s="10">
        <v>11454.8</v>
      </c>
      <c r="H279" s="10">
        <f t="shared" si="36"/>
        <v>187.84519514594948</v>
      </c>
      <c r="I279" s="10">
        <f t="shared" si="37"/>
        <v>100</v>
      </c>
    </row>
    <row r="280" spans="1:9" s="7" customFormat="1" ht="31.5" x14ac:dyDescent="0.25">
      <c r="A280" s="99" t="s">
        <v>228</v>
      </c>
      <c r="B280" s="97" t="s">
        <v>249</v>
      </c>
      <c r="C280" s="13" t="s">
        <v>8</v>
      </c>
      <c r="D280" s="86" t="s">
        <v>89</v>
      </c>
      <c r="E280" s="9">
        <v>5745</v>
      </c>
      <c r="F280" s="9">
        <v>6100</v>
      </c>
      <c r="G280" s="62">
        <v>6103</v>
      </c>
      <c r="H280" s="10">
        <f t="shared" si="36"/>
        <v>106.23150565709312</v>
      </c>
      <c r="I280" s="10">
        <f t="shared" si="37"/>
        <v>100.04918032786885</v>
      </c>
    </row>
    <row r="281" spans="1:9" s="7" customFormat="1" ht="63" x14ac:dyDescent="0.25">
      <c r="A281" s="99"/>
      <c r="B281" s="104"/>
      <c r="C281" s="85" t="s">
        <v>85</v>
      </c>
      <c r="D281" s="86" t="s">
        <v>311</v>
      </c>
      <c r="E281" s="47">
        <v>8090.6</v>
      </c>
      <c r="F281" s="47">
        <v>6522.7</v>
      </c>
      <c r="G281" s="10">
        <v>6522.7</v>
      </c>
      <c r="H281" s="10">
        <f t="shared" si="36"/>
        <v>80.620720342125423</v>
      </c>
      <c r="I281" s="10">
        <f t="shared" si="37"/>
        <v>100</v>
      </c>
    </row>
    <row r="282" spans="1:9" s="7" customFormat="1" ht="31.5" x14ac:dyDescent="0.25">
      <c r="A282" s="99" t="s">
        <v>229</v>
      </c>
      <c r="B282" s="97" t="s">
        <v>250</v>
      </c>
      <c r="C282" s="13" t="s">
        <v>8</v>
      </c>
      <c r="D282" s="86" t="s">
        <v>89</v>
      </c>
      <c r="E282" s="9">
        <v>118</v>
      </c>
      <c r="F282" s="9">
        <v>4829</v>
      </c>
      <c r="G282" s="62">
        <v>4829</v>
      </c>
      <c r="H282" s="10">
        <f t="shared" si="36"/>
        <v>4092.3728813559323</v>
      </c>
      <c r="I282" s="10">
        <f t="shared" si="37"/>
        <v>100</v>
      </c>
    </row>
    <row r="283" spans="1:9" s="7" customFormat="1" ht="63" x14ac:dyDescent="0.25">
      <c r="A283" s="99"/>
      <c r="B283" s="104"/>
      <c r="C283" s="85" t="s">
        <v>85</v>
      </c>
      <c r="D283" s="86" t="s">
        <v>311</v>
      </c>
      <c r="E283" s="47">
        <v>41785.699999999997</v>
      </c>
      <c r="F283" s="47">
        <v>40747</v>
      </c>
      <c r="G283" s="10">
        <v>40747</v>
      </c>
      <c r="H283" s="10">
        <f t="shared" si="36"/>
        <v>97.514221372383375</v>
      </c>
      <c r="I283" s="10">
        <f t="shared" si="37"/>
        <v>100</v>
      </c>
    </row>
    <row r="284" spans="1:9" s="7" customFormat="1" ht="31.5" x14ac:dyDescent="0.25">
      <c r="A284" s="99" t="s">
        <v>230</v>
      </c>
      <c r="B284" s="97" t="s">
        <v>251</v>
      </c>
      <c r="C284" s="13" t="s">
        <v>8</v>
      </c>
      <c r="D284" s="86" t="s">
        <v>89</v>
      </c>
      <c r="E284" s="9">
        <v>39</v>
      </c>
      <c r="F284" s="9">
        <v>40</v>
      </c>
      <c r="G284" s="62">
        <v>40</v>
      </c>
      <c r="H284" s="10">
        <f t="shared" si="36"/>
        <v>102.56410256410255</v>
      </c>
      <c r="I284" s="10">
        <f t="shared" si="37"/>
        <v>100</v>
      </c>
    </row>
    <row r="285" spans="1:9" s="7" customFormat="1" ht="92.25" customHeight="1" x14ac:dyDescent="0.25">
      <c r="A285" s="99"/>
      <c r="B285" s="104"/>
      <c r="C285" s="85" t="s">
        <v>85</v>
      </c>
      <c r="D285" s="86" t="s">
        <v>311</v>
      </c>
      <c r="E285" s="47">
        <v>5081.2</v>
      </c>
      <c r="F285" s="47">
        <v>4597.8999999999996</v>
      </c>
      <c r="G285" s="10">
        <v>4597.8999999999996</v>
      </c>
      <c r="H285" s="10">
        <f t="shared" si="36"/>
        <v>90.488467291191057</v>
      </c>
      <c r="I285" s="10">
        <f t="shared" si="37"/>
        <v>100</v>
      </c>
    </row>
    <row r="286" spans="1:9" s="7" customFormat="1" ht="31.5" x14ac:dyDescent="0.25">
      <c r="A286" s="99" t="s">
        <v>231</v>
      </c>
      <c r="B286" s="97" t="s">
        <v>256</v>
      </c>
      <c r="C286" s="13" t="s">
        <v>8</v>
      </c>
      <c r="D286" s="86" t="s">
        <v>89</v>
      </c>
      <c r="E286" s="9">
        <v>63</v>
      </c>
      <c r="F286" s="9">
        <v>72</v>
      </c>
      <c r="G286" s="62">
        <v>83</v>
      </c>
      <c r="H286" s="10">
        <f t="shared" si="36"/>
        <v>131.74603174603175</v>
      </c>
      <c r="I286" s="10">
        <f t="shared" si="37"/>
        <v>115.27777777777777</v>
      </c>
    </row>
    <row r="287" spans="1:9" s="7" customFormat="1" ht="63" x14ac:dyDescent="0.25">
      <c r="A287" s="99"/>
      <c r="B287" s="104"/>
      <c r="C287" s="85" t="s">
        <v>85</v>
      </c>
      <c r="D287" s="86" t="s">
        <v>311</v>
      </c>
      <c r="E287" s="47">
        <v>11219.3</v>
      </c>
      <c r="F287" s="47">
        <v>17238.8</v>
      </c>
      <c r="G287" s="10">
        <v>16288.7</v>
      </c>
      <c r="H287" s="10">
        <f t="shared" si="36"/>
        <v>145.18463718770334</v>
      </c>
      <c r="I287" s="10">
        <f t="shared" si="37"/>
        <v>94.488595493885896</v>
      </c>
    </row>
    <row r="288" spans="1:9" s="7" customFormat="1" ht="31.5" x14ac:dyDescent="0.25">
      <c r="A288" s="99" t="s">
        <v>232</v>
      </c>
      <c r="B288" s="97" t="s">
        <v>158</v>
      </c>
      <c r="C288" s="13" t="s">
        <v>8</v>
      </c>
      <c r="D288" s="86" t="s">
        <v>89</v>
      </c>
      <c r="E288" s="9">
        <v>4573</v>
      </c>
      <c r="F288" s="9">
        <v>4882</v>
      </c>
      <c r="G288" s="62">
        <v>5017</v>
      </c>
      <c r="H288" s="10">
        <f t="shared" si="36"/>
        <v>109.70916247539908</v>
      </c>
      <c r="I288" s="10">
        <f t="shared" si="37"/>
        <v>102.76526013928718</v>
      </c>
    </row>
    <row r="289" spans="1:9" s="7" customFormat="1" ht="63" x14ac:dyDescent="0.25">
      <c r="A289" s="99"/>
      <c r="B289" s="104"/>
      <c r="C289" s="85" t="s">
        <v>85</v>
      </c>
      <c r="D289" s="86" t="s">
        <v>311</v>
      </c>
      <c r="E289" s="47">
        <v>84936.9</v>
      </c>
      <c r="F289" s="47">
        <v>77223.5</v>
      </c>
      <c r="G289" s="10">
        <v>75967.600000000006</v>
      </c>
      <c r="H289" s="10">
        <f t="shared" si="36"/>
        <v>89.440043137905917</v>
      </c>
      <c r="I289" s="10">
        <f t="shared" si="37"/>
        <v>98.373681586563691</v>
      </c>
    </row>
    <row r="290" spans="1:9" s="7" customFormat="1" ht="31.5" x14ac:dyDescent="0.25">
      <c r="A290" s="99" t="s">
        <v>233</v>
      </c>
      <c r="B290" s="97" t="s">
        <v>239</v>
      </c>
      <c r="C290" s="13" t="s">
        <v>8</v>
      </c>
      <c r="D290" s="86" t="s">
        <v>150</v>
      </c>
      <c r="E290" s="15">
        <v>8156</v>
      </c>
      <c r="F290" s="15">
        <v>14599</v>
      </c>
      <c r="G290" s="62">
        <v>15076</v>
      </c>
      <c r="H290" s="10">
        <f t="shared" si="36"/>
        <v>184.84551250613046</v>
      </c>
      <c r="I290" s="10">
        <f t="shared" si="37"/>
        <v>103.26734707856701</v>
      </c>
    </row>
    <row r="291" spans="1:9" s="7" customFormat="1" ht="63" x14ac:dyDescent="0.25">
      <c r="A291" s="99"/>
      <c r="B291" s="104"/>
      <c r="C291" s="85" t="s">
        <v>85</v>
      </c>
      <c r="D291" s="86" t="s">
        <v>311</v>
      </c>
      <c r="E291" s="96">
        <v>7015.5</v>
      </c>
      <c r="F291" s="96">
        <v>16704.400000000001</v>
      </c>
      <c r="G291" s="10">
        <v>15761.4</v>
      </c>
      <c r="H291" s="10">
        <f t="shared" si="36"/>
        <v>224.66538379302969</v>
      </c>
      <c r="I291" s="10">
        <f t="shared" si="37"/>
        <v>94.3547807763224</v>
      </c>
    </row>
    <row r="292" spans="1:9" s="7" customFormat="1" ht="31.5" x14ac:dyDescent="0.25">
      <c r="A292" s="99" t="s">
        <v>234</v>
      </c>
      <c r="B292" s="97" t="s">
        <v>240</v>
      </c>
      <c r="C292" s="13" t="s">
        <v>8</v>
      </c>
      <c r="D292" s="86" t="s">
        <v>150</v>
      </c>
      <c r="E292" s="15">
        <v>88847</v>
      </c>
      <c r="F292" s="15">
        <v>122536</v>
      </c>
      <c r="G292" s="62">
        <v>126207</v>
      </c>
      <c r="H292" s="10">
        <f t="shared" si="36"/>
        <v>142.04981597577859</v>
      </c>
      <c r="I292" s="10">
        <f t="shared" si="37"/>
        <v>102.99585427955866</v>
      </c>
    </row>
    <row r="293" spans="1:9" s="7" customFormat="1" ht="63" x14ac:dyDescent="0.25">
      <c r="A293" s="99"/>
      <c r="B293" s="104"/>
      <c r="C293" s="85" t="s">
        <v>85</v>
      </c>
      <c r="D293" s="86" t="s">
        <v>311</v>
      </c>
      <c r="E293" s="96">
        <v>68923.7</v>
      </c>
      <c r="F293" s="96">
        <v>74712.899999999994</v>
      </c>
      <c r="G293" s="10">
        <v>69446.3</v>
      </c>
      <c r="H293" s="10">
        <f t="shared" si="36"/>
        <v>100.7582297526105</v>
      </c>
      <c r="I293" s="10">
        <f t="shared" si="37"/>
        <v>92.950882645433396</v>
      </c>
    </row>
    <row r="294" spans="1:9" s="7" customFormat="1" ht="31.5" x14ac:dyDescent="0.25">
      <c r="A294" s="99" t="s">
        <v>235</v>
      </c>
      <c r="B294" s="97" t="s">
        <v>252</v>
      </c>
      <c r="C294" s="13" t="s">
        <v>8</v>
      </c>
      <c r="D294" s="86" t="s">
        <v>150</v>
      </c>
      <c r="E294" s="9">
        <v>24840</v>
      </c>
      <c r="F294" s="9">
        <v>24840</v>
      </c>
      <c r="G294" s="62">
        <v>24912</v>
      </c>
      <c r="H294" s="10">
        <f t="shared" si="36"/>
        <v>100.28985507246378</v>
      </c>
      <c r="I294" s="10">
        <f t="shared" si="37"/>
        <v>100.28985507246378</v>
      </c>
    </row>
    <row r="295" spans="1:9" s="7" customFormat="1" ht="63" x14ac:dyDescent="0.25">
      <c r="A295" s="99"/>
      <c r="B295" s="104"/>
      <c r="C295" s="85" t="s">
        <v>85</v>
      </c>
      <c r="D295" s="86" t="s">
        <v>311</v>
      </c>
      <c r="E295" s="47">
        <v>4324.3</v>
      </c>
      <c r="F295" s="47">
        <v>5192.7</v>
      </c>
      <c r="G295" s="10">
        <v>5192.7</v>
      </c>
      <c r="H295" s="10">
        <f t="shared" si="36"/>
        <v>120.08186296047913</v>
      </c>
      <c r="I295" s="10">
        <f t="shared" si="37"/>
        <v>100</v>
      </c>
    </row>
    <row r="296" spans="1:9" s="7" customFormat="1" ht="31.5" x14ac:dyDescent="0.25">
      <c r="A296" s="99" t="s">
        <v>236</v>
      </c>
      <c r="B296" s="97" t="s">
        <v>253</v>
      </c>
      <c r="C296" s="13" t="s">
        <v>8</v>
      </c>
      <c r="D296" s="86" t="s">
        <v>86</v>
      </c>
      <c r="E296" s="9">
        <v>35352.400000000001</v>
      </c>
      <c r="F296" s="9">
        <v>9750.5</v>
      </c>
      <c r="G296" s="9">
        <v>9465.6</v>
      </c>
      <c r="H296" s="10">
        <f t="shared" si="36"/>
        <v>26.77498557382243</v>
      </c>
      <c r="I296" s="10">
        <f t="shared" si="37"/>
        <v>97.078098559048257</v>
      </c>
    </row>
    <row r="297" spans="1:9" s="7" customFormat="1" ht="63" x14ac:dyDescent="0.25">
      <c r="A297" s="99"/>
      <c r="B297" s="104"/>
      <c r="C297" s="85" t="s">
        <v>85</v>
      </c>
      <c r="D297" s="86" t="s">
        <v>311</v>
      </c>
      <c r="E297" s="47">
        <v>10414</v>
      </c>
      <c r="F297" s="47">
        <v>2207.9</v>
      </c>
      <c r="G297" s="10">
        <v>2143.4</v>
      </c>
      <c r="H297" s="10">
        <f t="shared" si="36"/>
        <v>20.581908968695988</v>
      </c>
      <c r="I297" s="10">
        <f t="shared" si="37"/>
        <v>97.07867204130622</v>
      </c>
    </row>
    <row r="298" spans="1:9" s="7" customFormat="1" ht="31.5" x14ac:dyDescent="0.25">
      <c r="A298" s="99" t="s">
        <v>237</v>
      </c>
      <c r="B298" s="97" t="s">
        <v>507</v>
      </c>
      <c r="C298" s="13" t="s">
        <v>8</v>
      </c>
      <c r="D298" s="86" t="s">
        <v>150</v>
      </c>
      <c r="E298" s="9">
        <v>90</v>
      </c>
      <c r="F298" s="9">
        <v>109</v>
      </c>
      <c r="G298" s="62">
        <v>104</v>
      </c>
      <c r="H298" s="10">
        <f t="shared" si="36"/>
        <v>115.55555555555554</v>
      </c>
      <c r="I298" s="10">
        <f t="shared" si="37"/>
        <v>95.412844036697251</v>
      </c>
    </row>
    <row r="299" spans="1:9" s="7" customFormat="1" ht="63" x14ac:dyDescent="0.25">
      <c r="A299" s="99"/>
      <c r="B299" s="104"/>
      <c r="C299" s="85" t="s">
        <v>85</v>
      </c>
      <c r="D299" s="86" t="s">
        <v>311</v>
      </c>
      <c r="E299" s="47">
        <v>15475.5</v>
      </c>
      <c r="F299" s="47">
        <v>10993</v>
      </c>
      <c r="G299" s="10">
        <v>10488.7</v>
      </c>
      <c r="H299" s="10">
        <f t="shared" si="36"/>
        <v>67.776162321088179</v>
      </c>
      <c r="I299" s="10">
        <f t="shared" si="37"/>
        <v>95.412535249704362</v>
      </c>
    </row>
    <row r="300" spans="1:9" s="7" customFormat="1" ht="31.5" x14ac:dyDescent="0.25">
      <c r="A300" s="99" t="s">
        <v>238</v>
      </c>
      <c r="B300" s="97" t="s">
        <v>254</v>
      </c>
      <c r="C300" s="13" t="s">
        <v>8</v>
      </c>
      <c r="D300" s="86" t="s">
        <v>86</v>
      </c>
      <c r="E300" s="9">
        <v>17566.8</v>
      </c>
      <c r="F300" s="9">
        <v>31861.5</v>
      </c>
      <c r="G300" s="9">
        <v>31647.47</v>
      </c>
      <c r="H300" s="10">
        <f t="shared" si="36"/>
        <v>180.15500831113238</v>
      </c>
      <c r="I300" s="10">
        <f t="shared" si="37"/>
        <v>99.328248826954166</v>
      </c>
    </row>
    <row r="301" spans="1:9" s="7" customFormat="1" ht="63" x14ac:dyDescent="0.25">
      <c r="A301" s="99"/>
      <c r="B301" s="104"/>
      <c r="C301" s="85" t="s">
        <v>85</v>
      </c>
      <c r="D301" s="86" t="s">
        <v>311</v>
      </c>
      <c r="E301" s="47">
        <v>11627.4</v>
      </c>
      <c r="F301" s="47">
        <v>5772.1</v>
      </c>
      <c r="G301" s="10">
        <v>5733.3</v>
      </c>
      <c r="H301" s="10">
        <f t="shared" si="36"/>
        <v>49.308529851901547</v>
      </c>
      <c r="I301" s="10">
        <f t="shared" si="37"/>
        <v>99.327800973649104</v>
      </c>
    </row>
    <row r="302" spans="1:9" s="7" customFormat="1" ht="31.5" x14ac:dyDescent="0.25">
      <c r="A302" s="99" t="s">
        <v>238</v>
      </c>
      <c r="B302" s="97" t="s">
        <v>255</v>
      </c>
      <c r="C302" s="13" t="s">
        <v>8</v>
      </c>
      <c r="D302" s="86" t="s">
        <v>86</v>
      </c>
      <c r="E302" s="9">
        <v>1260</v>
      </c>
      <c r="F302" s="9">
        <v>1260</v>
      </c>
      <c r="G302" s="9">
        <v>1281</v>
      </c>
      <c r="H302" s="10">
        <f t="shared" si="36"/>
        <v>101.66666666666666</v>
      </c>
      <c r="I302" s="10">
        <f t="shared" si="37"/>
        <v>101.66666666666666</v>
      </c>
    </row>
    <row r="303" spans="1:9" s="7" customFormat="1" ht="63" x14ac:dyDescent="0.25">
      <c r="A303" s="101"/>
      <c r="B303" s="104"/>
      <c r="C303" s="85" t="s">
        <v>85</v>
      </c>
      <c r="D303" s="86" t="s">
        <v>311</v>
      </c>
      <c r="E303" s="47">
        <v>221586.6</v>
      </c>
      <c r="F303" s="47">
        <v>251386.7</v>
      </c>
      <c r="G303" s="10">
        <v>250066</v>
      </c>
      <c r="H303" s="10">
        <f t="shared" si="36"/>
        <v>112.85249198281846</v>
      </c>
      <c r="I303" s="10">
        <f t="shared" si="37"/>
        <v>99.474634099576463</v>
      </c>
    </row>
    <row r="304" spans="1:9" ht="15" customHeight="1" x14ac:dyDescent="0.25">
      <c r="A304" s="22"/>
      <c r="B304" s="109" t="s">
        <v>12</v>
      </c>
      <c r="C304" s="110"/>
      <c r="D304" s="87" t="s">
        <v>311</v>
      </c>
      <c r="E304" s="11">
        <f>E261+E263+E265+E267+E269+E271+E273+E275+E277+E279+E281+E283+E285+E287+E289+E291+E293+E295+E297+E299+E301+E303</f>
        <v>1002971.4</v>
      </c>
      <c r="F304" s="11">
        <f t="shared" ref="F304:G304" si="38">F261+F263+F265+F267+F269+F271+F273+F275+F277+F279+F281+F283+F285+F287+F289+F291+F293+F295+F297+F299+F301+F303</f>
        <v>1050987.3</v>
      </c>
      <c r="G304" s="11">
        <f t="shared" si="38"/>
        <v>1007295.3</v>
      </c>
      <c r="H304" s="12">
        <f t="shared" si="36"/>
        <v>100.43110900270935</v>
      </c>
      <c r="I304" s="12">
        <f t="shared" si="37"/>
        <v>95.842766130475596</v>
      </c>
    </row>
    <row r="305" spans="1:13" ht="26.25" customHeight="1" x14ac:dyDescent="0.25">
      <c r="A305" s="26" t="s">
        <v>42</v>
      </c>
      <c r="B305" s="111" t="s">
        <v>34</v>
      </c>
      <c r="C305" s="112"/>
      <c r="D305" s="112"/>
      <c r="E305" s="112"/>
      <c r="F305" s="112"/>
      <c r="G305" s="112"/>
      <c r="H305" s="112"/>
      <c r="I305" s="113"/>
    </row>
    <row r="306" spans="1:13" ht="34.5" customHeight="1" x14ac:dyDescent="0.25">
      <c r="A306" s="99" t="s">
        <v>40</v>
      </c>
      <c r="B306" s="102" t="s">
        <v>451</v>
      </c>
      <c r="C306" s="13" t="s">
        <v>452</v>
      </c>
      <c r="D306" s="52" t="s">
        <v>454</v>
      </c>
      <c r="E306" s="67">
        <v>8255</v>
      </c>
      <c r="F306" s="67">
        <v>11602</v>
      </c>
      <c r="G306" s="68">
        <v>11602</v>
      </c>
      <c r="H306" s="10">
        <f>G306/E306*100</f>
        <v>140.54512416717142</v>
      </c>
      <c r="I306" s="10">
        <f>G306/F306*100</f>
        <v>100</v>
      </c>
      <c r="K306" s="5"/>
      <c r="L306" s="5"/>
      <c r="M306" s="5"/>
    </row>
    <row r="307" spans="1:13" ht="52.5" customHeight="1" x14ac:dyDescent="0.25">
      <c r="A307" s="99"/>
      <c r="B307" s="102"/>
      <c r="C307" s="53" t="s">
        <v>453</v>
      </c>
      <c r="D307" s="52" t="s">
        <v>311</v>
      </c>
      <c r="E307" s="69">
        <v>3475.2</v>
      </c>
      <c r="F307" s="70">
        <v>4350.6000000000004</v>
      </c>
      <c r="G307" s="71">
        <v>4350.6000000000004</v>
      </c>
      <c r="H307" s="10">
        <f t="shared" ref="H307:H320" si="39">G307/E307*100</f>
        <v>125.18991712707184</v>
      </c>
      <c r="I307" s="10">
        <f t="shared" ref="I307:I320" si="40">G307/F307*100</f>
        <v>100</v>
      </c>
      <c r="K307" s="5"/>
      <c r="L307" s="5"/>
    </row>
    <row r="308" spans="1:13" ht="31.5" customHeight="1" x14ac:dyDescent="0.25">
      <c r="A308" s="99" t="s">
        <v>41</v>
      </c>
      <c r="B308" s="102" t="s">
        <v>455</v>
      </c>
      <c r="C308" s="13" t="s">
        <v>456</v>
      </c>
      <c r="D308" s="52" t="s">
        <v>457</v>
      </c>
      <c r="E308" s="72">
        <v>500</v>
      </c>
      <c r="F308" s="73">
        <v>500</v>
      </c>
      <c r="G308" s="74">
        <v>500</v>
      </c>
      <c r="H308" s="10">
        <f t="shared" si="39"/>
        <v>100</v>
      </c>
      <c r="I308" s="10">
        <f t="shared" si="40"/>
        <v>100</v>
      </c>
      <c r="K308" s="5"/>
      <c r="L308" s="5"/>
    </row>
    <row r="309" spans="1:13" ht="63" x14ac:dyDescent="0.25">
      <c r="A309" s="99"/>
      <c r="B309" s="102"/>
      <c r="C309" s="53" t="s">
        <v>85</v>
      </c>
      <c r="D309" s="52" t="s">
        <v>311</v>
      </c>
      <c r="E309" s="69">
        <v>5</v>
      </c>
      <c r="F309" s="70">
        <v>5</v>
      </c>
      <c r="G309" s="71">
        <v>5</v>
      </c>
      <c r="H309" s="10">
        <f t="shared" si="39"/>
        <v>100</v>
      </c>
      <c r="I309" s="10">
        <f t="shared" si="40"/>
        <v>100</v>
      </c>
      <c r="K309" s="5"/>
      <c r="L309" s="5"/>
    </row>
    <row r="310" spans="1:13" s="6" customFormat="1" ht="37.5" x14ac:dyDescent="0.25">
      <c r="A310" s="99" t="s">
        <v>169</v>
      </c>
      <c r="B310" s="102" t="s">
        <v>458</v>
      </c>
      <c r="C310" s="75" t="s">
        <v>459</v>
      </c>
      <c r="D310" s="52" t="s">
        <v>460</v>
      </c>
      <c r="E310" s="9">
        <v>173</v>
      </c>
      <c r="F310" s="9">
        <v>442</v>
      </c>
      <c r="G310" s="9">
        <v>442</v>
      </c>
      <c r="H310" s="10">
        <f t="shared" si="39"/>
        <v>255.49132947976881</v>
      </c>
      <c r="I310" s="10">
        <f t="shared" si="40"/>
        <v>100</v>
      </c>
      <c r="K310" s="5"/>
      <c r="L310" s="5"/>
    </row>
    <row r="311" spans="1:13" s="6" customFormat="1" ht="63" x14ac:dyDescent="0.25">
      <c r="A311" s="99"/>
      <c r="B311" s="102"/>
      <c r="C311" s="53" t="s">
        <v>85</v>
      </c>
      <c r="D311" s="52" t="s">
        <v>311</v>
      </c>
      <c r="E311" s="47">
        <v>896.9</v>
      </c>
      <c r="F311" s="47">
        <v>1826.8</v>
      </c>
      <c r="G311" s="47">
        <v>1826.8</v>
      </c>
      <c r="H311" s="10">
        <f t="shared" si="39"/>
        <v>203.67933994871223</v>
      </c>
      <c r="I311" s="10">
        <f t="shared" si="40"/>
        <v>100</v>
      </c>
      <c r="K311" s="5"/>
      <c r="L311" s="5"/>
    </row>
    <row r="312" spans="1:13" s="6" customFormat="1" ht="18.75" x14ac:dyDescent="0.25">
      <c r="A312" s="99" t="s">
        <v>170</v>
      </c>
      <c r="B312" s="102" t="s">
        <v>461</v>
      </c>
      <c r="C312" s="13" t="s">
        <v>462</v>
      </c>
      <c r="D312" s="52" t="s">
        <v>151</v>
      </c>
      <c r="E312" s="72">
        <v>1462.53</v>
      </c>
      <c r="F312" s="76">
        <v>1935</v>
      </c>
      <c r="G312" s="76">
        <v>1935</v>
      </c>
      <c r="H312" s="10">
        <f t="shared" si="39"/>
        <v>132.30497835941827</v>
      </c>
      <c r="I312" s="10">
        <f t="shared" si="40"/>
        <v>100</v>
      </c>
      <c r="K312" s="5"/>
      <c r="L312" s="5"/>
    </row>
    <row r="313" spans="1:13" s="6" customFormat="1" ht="63" x14ac:dyDescent="0.25">
      <c r="A313" s="99"/>
      <c r="B313" s="102"/>
      <c r="C313" s="53" t="s">
        <v>85</v>
      </c>
      <c r="D313" s="52" t="s">
        <v>311</v>
      </c>
      <c r="E313" s="69">
        <v>4680.1000000000004</v>
      </c>
      <c r="F313" s="77">
        <v>5552</v>
      </c>
      <c r="G313" s="78">
        <v>5552</v>
      </c>
      <c r="H313" s="10">
        <f t="shared" si="39"/>
        <v>118.62994380461956</v>
      </c>
      <c r="I313" s="10">
        <f t="shared" si="40"/>
        <v>100</v>
      </c>
      <c r="K313" s="5"/>
      <c r="L313" s="5"/>
    </row>
    <row r="314" spans="1:13" s="6" customFormat="1" ht="18.75" x14ac:dyDescent="0.25">
      <c r="A314" s="100" t="s">
        <v>171</v>
      </c>
      <c r="B314" s="102" t="s">
        <v>463</v>
      </c>
      <c r="C314" s="75" t="s">
        <v>456</v>
      </c>
      <c r="D314" s="52" t="s">
        <v>457</v>
      </c>
      <c r="E314" s="72">
        <v>436771</v>
      </c>
      <c r="F314" s="76">
        <v>632063</v>
      </c>
      <c r="G314" s="76">
        <v>632063</v>
      </c>
      <c r="H314" s="10">
        <f t="shared" si="39"/>
        <v>144.71267552103964</v>
      </c>
      <c r="I314" s="10">
        <f t="shared" si="40"/>
        <v>100</v>
      </c>
      <c r="K314" s="5"/>
      <c r="L314" s="5"/>
    </row>
    <row r="315" spans="1:13" s="6" customFormat="1" ht="63" x14ac:dyDescent="0.25">
      <c r="A315" s="101"/>
      <c r="B315" s="102"/>
      <c r="C315" s="53" t="s">
        <v>85</v>
      </c>
      <c r="D315" s="52" t="s">
        <v>311</v>
      </c>
      <c r="E315" s="69">
        <v>10198.6</v>
      </c>
      <c r="F315" s="79">
        <v>14221.4</v>
      </c>
      <c r="G315" s="78">
        <v>14221.4</v>
      </c>
      <c r="H315" s="10">
        <f t="shared" si="39"/>
        <v>139.44462965505068</v>
      </c>
      <c r="I315" s="10">
        <f t="shared" si="40"/>
        <v>100</v>
      </c>
      <c r="K315" s="5"/>
      <c r="L315" s="5"/>
    </row>
    <row r="316" spans="1:13" s="6" customFormat="1" ht="18.75" x14ac:dyDescent="0.25">
      <c r="A316" s="100" t="s">
        <v>172</v>
      </c>
      <c r="B316" s="102" t="s">
        <v>464</v>
      </c>
      <c r="C316" s="13" t="s">
        <v>465</v>
      </c>
      <c r="D316" s="52" t="s">
        <v>466</v>
      </c>
      <c r="E316" s="140" t="s">
        <v>348</v>
      </c>
      <c r="F316" s="73">
        <v>527.16</v>
      </c>
      <c r="G316" s="74">
        <v>527</v>
      </c>
      <c r="H316" s="10"/>
      <c r="I316" s="10">
        <f t="shared" ref="I316:I317" si="41">G316/F316*100</f>
        <v>99.969648683511664</v>
      </c>
      <c r="K316" s="5"/>
      <c r="L316" s="5"/>
    </row>
    <row r="317" spans="1:13" s="6" customFormat="1" ht="63" x14ac:dyDescent="0.25">
      <c r="A317" s="101"/>
      <c r="B317" s="102"/>
      <c r="C317" s="53" t="s">
        <v>85</v>
      </c>
      <c r="D317" s="52" t="s">
        <v>311</v>
      </c>
      <c r="E317" s="80">
        <v>0</v>
      </c>
      <c r="F317" s="70">
        <v>20000</v>
      </c>
      <c r="G317" s="71">
        <v>20000</v>
      </c>
      <c r="H317" s="140" t="s">
        <v>348</v>
      </c>
      <c r="I317" s="10">
        <f t="shared" si="41"/>
        <v>100</v>
      </c>
      <c r="K317" s="5"/>
      <c r="L317" s="5"/>
    </row>
    <row r="318" spans="1:13" s="6" customFormat="1" ht="31.5" x14ac:dyDescent="0.25">
      <c r="A318" s="100" t="s">
        <v>467</v>
      </c>
      <c r="B318" s="102" t="s">
        <v>468</v>
      </c>
      <c r="C318" s="13" t="s">
        <v>452</v>
      </c>
      <c r="D318" s="81" t="s">
        <v>454</v>
      </c>
      <c r="E318" s="82">
        <v>1152</v>
      </c>
      <c r="F318" s="73">
        <v>1152</v>
      </c>
      <c r="G318" s="74">
        <v>1152</v>
      </c>
      <c r="H318" s="10">
        <f t="shared" si="39"/>
        <v>100</v>
      </c>
      <c r="I318" s="10">
        <f t="shared" si="40"/>
        <v>100</v>
      </c>
      <c r="K318" s="5"/>
      <c r="L318" s="5"/>
    </row>
    <row r="319" spans="1:13" s="6" customFormat="1" ht="63" x14ac:dyDescent="0.25">
      <c r="A319" s="101"/>
      <c r="B319" s="102"/>
      <c r="C319" s="53" t="s">
        <v>85</v>
      </c>
      <c r="D319" s="52" t="s">
        <v>311</v>
      </c>
      <c r="E319" s="83">
        <v>450</v>
      </c>
      <c r="F319" s="70">
        <v>450</v>
      </c>
      <c r="G319" s="71">
        <v>450</v>
      </c>
      <c r="H319" s="10">
        <f t="shared" si="39"/>
        <v>100</v>
      </c>
      <c r="I319" s="10">
        <f t="shared" si="40"/>
        <v>100</v>
      </c>
      <c r="K319" s="5"/>
      <c r="L319" s="5"/>
    </row>
    <row r="320" spans="1:13" x14ac:dyDescent="0.25">
      <c r="A320" s="24"/>
      <c r="B320" s="109" t="s">
        <v>12</v>
      </c>
      <c r="C320" s="110"/>
      <c r="D320" s="54" t="s">
        <v>311</v>
      </c>
      <c r="E320" s="11">
        <f>E307+E309+E311+E313+E315+E317+E319</f>
        <v>19705.800000000003</v>
      </c>
      <c r="F320" s="11">
        <f t="shared" ref="F320:G320" si="42">F307+F309+F311+F313+F315+F317+F319</f>
        <v>46405.8</v>
      </c>
      <c r="G320" s="11">
        <f t="shared" si="42"/>
        <v>46405.8</v>
      </c>
      <c r="H320" s="12">
        <f t="shared" si="39"/>
        <v>235.49310355326858</v>
      </c>
      <c r="I320" s="12">
        <f t="shared" si="40"/>
        <v>100</v>
      </c>
      <c r="K320" s="5"/>
      <c r="L320" s="5"/>
    </row>
    <row r="321" spans="1:9" ht="27" customHeight="1" x14ac:dyDescent="0.25">
      <c r="A321" s="26" t="s">
        <v>43</v>
      </c>
      <c r="B321" s="111" t="s">
        <v>506</v>
      </c>
      <c r="C321" s="112"/>
      <c r="D321" s="112"/>
      <c r="E321" s="112"/>
      <c r="F321" s="112"/>
      <c r="G321" s="112"/>
      <c r="H321" s="112"/>
      <c r="I321" s="113"/>
    </row>
    <row r="322" spans="1:9" ht="31.5" x14ac:dyDescent="0.25">
      <c r="A322" s="99" t="s">
        <v>44</v>
      </c>
      <c r="B322" s="135" t="s">
        <v>508</v>
      </c>
      <c r="C322" s="13" t="s">
        <v>8</v>
      </c>
      <c r="D322" s="140" t="s">
        <v>348</v>
      </c>
      <c r="E322" s="140" t="s">
        <v>348</v>
      </c>
      <c r="F322" s="140" t="s">
        <v>348</v>
      </c>
      <c r="G322" s="140" t="s">
        <v>348</v>
      </c>
      <c r="H322" s="140" t="s">
        <v>348</v>
      </c>
      <c r="I322" s="140" t="s">
        <v>348</v>
      </c>
    </row>
    <row r="323" spans="1:9" ht="63" x14ac:dyDescent="0.25">
      <c r="A323" s="99"/>
      <c r="B323" s="136"/>
      <c r="C323" s="94" t="s">
        <v>85</v>
      </c>
      <c r="D323" s="93" t="s">
        <v>311</v>
      </c>
      <c r="E323" s="138">
        <v>2522.9</v>
      </c>
      <c r="F323" s="138">
        <v>0</v>
      </c>
      <c r="G323" s="138">
        <v>0</v>
      </c>
      <c r="H323" s="10">
        <f t="shared" ref="H323:H356" si="43">G323/E323*100</f>
        <v>0</v>
      </c>
      <c r="I323" s="140" t="s">
        <v>348</v>
      </c>
    </row>
    <row r="324" spans="1:9" ht="31.5" x14ac:dyDescent="0.25">
      <c r="A324" s="99" t="s">
        <v>45</v>
      </c>
      <c r="B324" s="137" t="s">
        <v>341</v>
      </c>
      <c r="C324" s="13" t="s">
        <v>8</v>
      </c>
      <c r="D324" s="93" t="s">
        <v>150</v>
      </c>
      <c r="E324" s="9">
        <v>7965</v>
      </c>
      <c r="F324" s="9">
        <v>7965</v>
      </c>
      <c r="G324" s="62">
        <v>7965</v>
      </c>
      <c r="H324" s="10">
        <f t="shared" si="43"/>
        <v>100</v>
      </c>
      <c r="I324" s="10">
        <f t="shared" ref="I324:I356" si="44">G324/F324*100</f>
        <v>100</v>
      </c>
    </row>
    <row r="325" spans="1:9" ht="63" x14ac:dyDescent="0.25">
      <c r="A325" s="99"/>
      <c r="B325" s="137"/>
      <c r="C325" s="94" t="s">
        <v>85</v>
      </c>
      <c r="D325" s="93" t="s">
        <v>311</v>
      </c>
      <c r="E325" s="47">
        <v>317312.8</v>
      </c>
      <c r="F325" s="47">
        <v>321820.09999999998</v>
      </c>
      <c r="G325" s="10">
        <v>321820.09999999998</v>
      </c>
      <c r="H325" s="10">
        <f t="shared" si="43"/>
        <v>101.42045955914793</v>
      </c>
      <c r="I325" s="10">
        <f t="shared" si="44"/>
        <v>100</v>
      </c>
    </row>
    <row r="326" spans="1:9" s="6" customFormat="1" ht="31.5" x14ac:dyDescent="0.25">
      <c r="A326" s="99" t="s">
        <v>328</v>
      </c>
      <c r="B326" s="137" t="s">
        <v>342</v>
      </c>
      <c r="C326" s="13" t="s">
        <v>8</v>
      </c>
      <c r="D326" s="93" t="s">
        <v>150</v>
      </c>
      <c r="E326" s="9">
        <v>1357</v>
      </c>
      <c r="F326" s="9">
        <v>1357</v>
      </c>
      <c r="G326" s="62">
        <v>1357</v>
      </c>
      <c r="H326" s="10">
        <f t="shared" si="43"/>
        <v>100</v>
      </c>
      <c r="I326" s="10">
        <f t="shared" si="44"/>
        <v>100</v>
      </c>
    </row>
    <row r="327" spans="1:9" s="6" customFormat="1" ht="63" x14ac:dyDescent="0.25">
      <c r="A327" s="99"/>
      <c r="B327" s="137"/>
      <c r="C327" s="94" t="s">
        <v>85</v>
      </c>
      <c r="D327" s="93" t="s">
        <v>311</v>
      </c>
      <c r="E327" s="47">
        <v>54289</v>
      </c>
      <c r="F327" s="47">
        <v>52969.1</v>
      </c>
      <c r="G327" s="10">
        <v>52969.1</v>
      </c>
      <c r="H327" s="10">
        <f t="shared" si="43"/>
        <v>97.568752417616821</v>
      </c>
      <c r="I327" s="10">
        <f t="shared" si="44"/>
        <v>100</v>
      </c>
    </row>
    <row r="328" spans="1:9" s="6" customFormat="1" ht="31.5" x14ac:dyDescent="0.25">
      <c r="A328" s="99" t="s">
        <v>329</v>
      </c>
      <c r="B328" s="97" t="s">
        <v>343</v>
      </c>
      <c r="C328" s="13" t="s">
        <v>8</v>
      </c>
      <c r="D328" s="93" t="s">
        <v>150</v>
      </c>
      <c r="E328" s="9">
        <v>23</v>
      </c>
      <c r="F328" s="9">
        <v>23</v>
      </c>
      <c r="G328" s="139">
        <v>23</v>
      </c>
      <c r="H328" s="10">
        <f t="shared" si="43"/>
        <v>100</v>
      </c>
      <c r="I328" s="10">
        <f t="shared" si="44"/>
        <v>100</v>
      </c>
    </row>
    <row r="329" spans="1:9" s="6" customFormat="1" ht="63" x14ac:dyDescent="0.25">
      <c r="A329" s="99"/>
      <c r="B329" s="104"/>
      <c r="C329" s="94" t="s">
        <v>85</v>
      </c>
      <c r="D329" s="93" t="s">
        <v>311</v>
      </c>
      <c r="E329" s="47">
        <v>3555.4</v>
      </c>
      <c r="F329" s="47">
        <v>3561.4</v>
      </c>
      <c r="G329" s="10">
        <v>3561.4</v>
      </c>
      <c r="H329" s="10">
        <f t="shared" si="43"/>
        <v>100.16875738313551</v>
      </c>
      <c r="I329" s="10">
        <f t="shared" si="44"/>
        <v>100</v>
      </c>
    </row>
    <row r="330" spans="1:9" s="6" customFormat="1" ht="31.5" x14ac:dyDescent="0.25">
      <c r="A330" s="99" t="s">
        <v>330</v>
      </c>
      <c r="B330" s="97" t="s">
        <v>344</v>
      </c>
      <c r="C330" s="13" t="s">
        <v>8</v>
      </c>
      <c r="D330" s="93" t="s">
        <v>150</v>
      </c>
      <c r="E330" s="9">
        <v>4</v>
      </c>
      <c r="F330" s="9">
        <v>4</v>
      </c>
      <c r="G330" s="139">
        <v>4</v>
      </c>
      <c r="H330" s="10">
        <f t="shared" si="43"/>
        <v>100</v>
      </c>
      <c r="I330" s="10">
        <f t="shared" si="44"/>
        <v>100</v>
      </c>
    </row>
    <row r="331" spans="1:9" s="6" customFormat="1" ht="63" x14ac:dyDescent="0.25">
      <c r="A331" s="99"/>
      <c r="B331" s="104"/>
      <c r="C331" s="94" t="s">
        <v>85</v>
      </c>
      <c r="D331" s="93" t="s">
        <v>311</v>
      </c>
      <c r="E331" s="47">
        <v>956.7</v>
      </c>
      <c r="F331" s="47">
        <v>958.9</v>
      </c>
      <c r="G331" s="10">
        <v>958.9</v>
      </c>
      <c r="H331" s="10">
        <f t="shared" si="43"/>
        <v>100.22995714435037</v>
      </c>
      <c r="I331" s="10">
        <f t="shared" si="44"/>
        <v>100</v>
      </c>
    </row>
    <row r="332" spans="1:9" s="6" customFormat="1" ht="31.5" x14ac:dyDescent="0.25">
      <c r="A332" s="99" t="s">
        <v>331</v>
      </c>
      <c r="B332" s="97" t="s">
        <v>345</v>
      </c>
      <c r="C332" s="13" t="s">
        <v>8</v>
      </c>
      <c r="D332" s="93" t="s">
        <v>150</v>
      </c>
      <c r="E332" s="9">
        <v>8</v>
      </c>
      <c r="F332" s="140">
        <v>8</v>
      </c>
      <c r="G332" s="139">
        <v>8</v>
      </c>
      <c r="H332" s="10">
        <f t="shared" si="43"/>
        <v>100</v>
      </c>
      <c r="I332" s="10">
        <f t="shared" si="44"/>
        <v>100</v>
      </c>
    </row>
    <row r="333" spans="1:9" s="6" customFormat="1" ht="63" x14ac:dyDescent="0.25">
      <c r="A333" s="99"/>
      <c r="B333" s="104"/>
      <c r="C333" s="94" t="s">
        <v>85</v>
      </c>
      <c r="D333" s="93" t="s">
        <v>311</v>
      </c>
      <c r="E333" s="47">
        <v>1461.8</v>
      </c>
      <c r="F333" s="47">
        <v>1464.7</v>
      </c>
      <c r="G333" s="10">
        <v>1464.7</v>
      </c>
      <c r="H333" s="10">
        <f t="shared" si="43"/>
        <v>100.19838555205911</v>
      </c>
      <c r="I333" s="10">
        <f t="shared" si="44"/>
        <v>100</v>
      </c>
    </row>
    <row r="334" spans="1:9" s="6" customFormat="1" ht="31.5" x14ac:dyDescent="0.25">
      <c r="A334" s="99" t="s">
        <v>332</v>
      </c>
      <c r="B334" s="102" t="s">
        <v>346</v>
      </c>
      <c r="C334" s="13" t="s">
        <v>8</v>
      </c>
      <c r="D334" s="93" t="s">
        <v>150</v>
      </c>
      <c r="E334" s="9">
        <v>1</v>
      </c>
      <c r="F334" s="140">
        <v>1</v>
      </c>
      <c r="G334" s="139">
        <v>1</v>
      </c>
      <c r="H334" s="10">
        <f t="shared" si="43"/>
        <v>100</v>
      </c>
      <c r="I334" s="10">
        <f t="shared" si="44"/>
        <v>100</v>
      </c>
    </row>
    <row r="335" spans="1:9" s="6" customFormat="1" ht="63" x14ac:dyDescent="0.25">
      <c r="A335" s="99"/>
      <c r="B335" s="102"/>
      <c r="C335" s="94" t="s">
        <v>85</v>
      </c>
      <c r="D335" s="93" t="s">
        <v>311</v>
      </c>
      <c r="E335" s="47">
        <v>412.1</v>
      </c>
      <c r="F335" s="47">
        <v>412.6</v>
      </c>
      <c r="G335" s="10">
        <v>412.6</v>
      </c>
      <c r="H335" s="10">
        <f t="shared" si="43"/>
        <v>100.12132977432661</v>
      </c>
      <c r="I335" s="10">
        <f t="shared" si="44"/>
        <v>100</v>
      </c>
    </row>
    <row r="336" spans="1:9" s="6" customFormat="1" ht="31.5" customHeight="1" x14ac:dyDescent="0.25">
      <c r="A336" s="99" t="s">
        <v>333</v>
      </c>
      <c r="B336" s="102" t="s">
        <v>515</v>
      </c>
      <c r="C336" s="13" t="s">
        <v>8</v>
      </c>
      <c r="D336" s="93" t="s">
        <v>150</v>
      </c>
      <c r="E336" s="9">
        <v>16</v>
      </c>
      <c r="F336" s="140">
        <v>16</v>
      </c>
      <c r="G336" s="139">
        <v>16</v>
      </c>
      <c r="H336" s="10">
        <f t="shared" si="43"/>
        <v>100</v>
      </c>
      <c r="I336" s="10">
        <f t="shared" si="44"/>
        <v>100</v>
      </c>
    </row>
    <row r="337" spans="1:9" s="6" customFormat="1" ht="128.25" customHeight="1" x14ac:dyDescent="0.25">
      <c r="A337" s="99"/>
      <c r="B337" s="102"/>
      <c r="C337" s="94" t="s">
        <v>85</v>
      </c>
      <c r="D337" s="93" t="s">
        <v>311</v>
      </c>
      <c r="E337" s="47">
        <v>1438.8</v>
      </c>
      <c r="F337" s="47">
        <v>1438.8</v>
      </c>
      <c r="G337" s="10">
        <v>1438.8</v>
      </c>
      <c r="H337" s="10">
        <f t="shared" si="43"/>
        <v>100</v>
      </c>
      <c r="I337" s="10">
        <f t="shared" si="44"/>
        <v>100</v>
      </c>
    </row>
    <row r="338" spans="1:9" s="6" customFormat="1" ht="31.5" customHeight="1" x14ac:dyDescent="0.25">
      <c r="A338" s="99" t="s">
        <v>334</v>
      </c>
      <c r="B338" s="102" t="s">
        <v>514</v>
      </c>
      <c r="C338" s="13" t="s">
        <v>8</v>
      </c>
      <c r="D338" s="93" t="s">
        <v>150</v>
      </c>
      <c r="E338" s="9">
        <v>113</v>
      </c>
      <c r="F338" s="140">
        <v>113</v>
      </c>
      <c r="G338" s="139">
        <v>113</v>
      </c>
      <c r="H338" s="10">
        <f t="shared" si="43"/>
        <v>100</v>
      </c>
      <c r="I338" s="10">
        <f t="shared" si="44"/>
        <v>100</v>
      </c>
    </row>
    <row r="339" spans="1:9" s="6" customFormat="1" ht="132.75" customHeight="1" x14ac:dyDescent="0.25">
      <c r="A339" s="99"/>
      <c r="B339" s="102"/>
      <c r="C339" s="94" t="s">
        <v>85</v>
      </c>
      <c r="D339" s="93" t="s">
        <v>311</v>
      </c>
      <c r="E339" s="47">
        <v>9313.1</v>
      </c>
      <c r="F339" s="47">
        <v>9313.1</v>
      </c>
      <c r="G339" s="10">
        <v>9313.1</v>
      </c>
      <c r="H339" s="10">
        <f t="shared" si="43"/>
        <v>100</v>
      </c>
      <c r="I339" s="10">
        <f t="shared" si="44"/>
        <v>100</v>
      </c>
    </row>
    <row r="340" spans="1:9" s="6" customFormat="1" ht="31.5" x14ac:dyDescent="0.25">
      <c r="A340" s="99" t="s">
        <v>335</v>
      </c>
      <c r="B340" s="102" t="s">
        <v>347</v>
      </c>
      <c r="C340" s="13" t="s">
        <v>8</v>
      </c>
      <c r="D340" s="93" t="s">
        <v>348</v>
      </c>
      <c r="E340" s="9" t="s">
        <v>348</v>
      </c>
      <c r="F340" s="140" t="s">
        <v>348</v>
      </c>
      <c r="G340" s="139" t="s">
        <v>348</v>
      </c>
      <c r="H340" s="140" t="s">
        <v>348</v>
      </c>
      <c r="I340" s="139" t="str">
        <f t="shared" ref="I340" si="45">H340</f>
        <v>-</v>
      </c>
    </row>
    <row r="341" spans="1:9" s="6" customFormat="1" ht="63" x14ac:dyDescent="0.25">
      <c r="A341" s="99"/>
      <c r="B341" s="102"/>
      <c r="C341" s="94" t="s">
        <v>85</v>
      </c>
      <c r="D341" s="93" t="s">
        <v>311</v>
      </c>
      <c r="E341" s="47">
        <v>0</v>
      </c>
      <c r="F341" s="47">
        <v>2522.9</v>
      </c>
      <c r="G341" s="10">
        <v>2522.9</v>
      </c>
      <c r="H341" s="140" t="s">
        <v>348</v>
      </c>
      <c r="I341" s="139" t="str">
        <f t="shared" ref="I341" si="46">H341</f>
        <v>-</v>
      </c>
    </row>
    <row r="342" spans="1:9" s="6" customFormat="1" ht="31.5" x14ac:dyDescent="0.25">
      <c r="A342" s="99" t="s">
        <v>336</v>
      </c>
      <c r="B342" s="102" t="s">
        <v>349</v>
      </c>
      <c r="C342" s="13" t="s">
        <v>8</v>
      </c>
      <c r="D342" s="93" t="s">
        <v>348</v>
      </c>
      <c r="E342" s="9" t="s">
        <v>348</v>
      </c>
      <c r="F342" s="140" t="s">
        <v>348</v>
      </c>
      <c r="G342" s="139" t="s">
        <v>348</v>
      </c>
      <c r="H342" s="140" t="s">
        <v>348</v>
      </c>
      <c r="I342" s="139" t="str">
        <f t="shared" ref="I342" si="47">H342</f>
        <v>-</v>
      </c>
    </row>
    <row r="343" spans="1:9" s="6" customFormat="1" ht="63" x14ac:dyDescent="0.25">
      <c r="A343" s="99"/>
      <c r="B343" s="102"/>
      <c r="C343" s="94" t="s">
        <v>85</v>
      </c>
      <c r="D343" s="93" t="s">
        <v>311</v>
      </c>
      <c r="E343" s="47">
        <v>17818</v>
      </c>
      <c r="F343" s="47">
        <v>26610</v>
      </c>
      <c r="G343" s="10">
        <v>26610</v>
      </c>
      <c r="H343" s="10">
        <f t="shared" si="43"/>
        <v>149.34336064653721</v>
      </c>
      <c r="I343" s="10">
        <f t="shared" si="44"/>
        <v>100</v>
      </c>
    </row>
    <row r="344" spans="1:9" s="6" customFormat="1" ht="31.5" customHeight="1" x14ac:dyDescent="0.25">
      <c r="A344" s="99" t="s">
        <v>337</v>
      </c>
      <c r="B344" s="102" t="s">
        <v>513</v>
      </c>
      <c r="C344" s="13" t="s">
        <v>8</v>
      </c>
      <c r="D344" s="93" t="s">
        <v>350</v>
      </c>
      <c r="E344" s="9">
        <v>5</v>
      </c>
      <c r="F344" s="140">
        <v>5</v>
      </c>
      <c r="G344" s="139">
        <v>5</v>
      </c>
      <c r="H344" s="10">
        <f t="shared" si="43"/>
        <v>100</v>
      </c>
      <c r="I344" s="10">
        <f t="shared" si="44"/>
        <v>100</v>
      </c>
    </row>
    <row r="345" spans="1:9" s="6" customFormat="1" ht="63" x14ac:dyDescent="0.25">
      <c r="A345" s="99"/>
      <c r="B345" s="102"/>
      <c r="C345" s="94" t="s">
        <v>85</v>
      </c>
      <c r="D345" s="93" t="s">
        <v>311</v>
      </c>
      <c r="E345" s="47">
        <v>6238.3</v>
      </c>
      <c r="F345" s="47">
        <v>6238.3</v>
      </c>
      <c r="G345" s="10">
        <v>6238.3</v>
      </c>
      <c r="H345" s="10">
        <f t="shared" si="43"/>
        <v>100</v>
      </c>
      <c r="I345" s="10">
        <f t="shared" si="44"/>
        <v>100</v>
      </c>
    </row>
    <row r="346" spans="1:9" s="6" customFormat="1" ht="31.5" customHeight="1" x14ac:dyDescent="0.25">
      <c r="A346" s="99" t="s">
        <v>338</v>
      </c>
      <c r="B346" s="102" t="s">
        <v>351</v>
      </c>
      <c r="C346" s="13" t="s">
        <v>8</v>
      </c>
      <c r="D346" s="93" t="s">
        <v>150</v>
      </c>
      <c r="E346" s="9">
        <v>4855</v>
      </c>
      <c r="F346" s="9">
        <v>4862</v>
      </c>
      <c r="G346" s="9">
        <v>4862</v>
      </c>
      <c r="H346" s="10">
        <f t="shared" si="43"/>
        <v>100.14418125643667</v>
      </c>
      <c r="I346" s="10">
        <f t="shared" si="44"/>
        <v>100</v>
      </c>
    </row>
    <row r="347" spans="1:9" s="6" customFormat="1" ht="63" x14ac:dyDescent="0.25">
      <c r="A347" s="99"/>
      <c r="B347" s="102"/>
      <c r="C347" s="94" t="s">
        <v>85</v>
      </c>
      <c r="D347" s="93" t="s">
        <v>311</v>
      </c>
      <c r="E347" s="47">
        <v>28164.3</v>
      </c>
      <c r="F347" s="47">
        <v>28201.5</v>
      </c>
      <c r="G347" s="10">
        <v>28201.5</v>
      </c>
      <c r="H347" s="10">
        <f t="shared" si="43"/>
        <v>100.13208210394009</v>
      </c>
      <c r="I347" s="10">
        <f t="shared" si="44"/>
        <v>100</v>
      </c>
    </row>
    <row r="348" spans="1:9" s="6" customFormat="1" ht="31.5" x14ac:dyDescent="0.25">
      <c r="A348" s="99" t="s">
        <v>339</v>
      </c>
      <c r="B348" s="102" t="s">
        <v>352</v>
      </c>
      <c r="C348" s="13" t="s">
        <v>8</v>
      </c>
      <c r="D348" s="93" t="s">
        <v>150</v>
      </c>
      <c r="E348" s="9">
        <v>1144</v>
      </c>
      <c r="F348" s="140">
        <v>1807</v>
      </c>
      <c r="G348" s="139">
        <v>1807</v>
      </c>
      <c r="H348" s="10">
        <f t="shared" si="43"/>
        <v>157.95454545454547</v>
      </c>
      <c r="I348" s="10">
        <f t="shared" si="44"/>
        <v>100</v>
      </c>
    </row>
    <row r="349" spans="1:9" s="6" customFormat="1" ht="63" x14ac:dyDescent="0.25">
      <c r="A349" s="99"/>
      <c r="B349" s="102"/>
      <c r="C349" s="94" t="s">
        <v>85</v>
      </c>
      <c r="D349" s="93" t="s">
        <v>311</v>
      </c>
      <c r="E349" s="47">
        <v>75288.899999999994</v>
      </c>
      <c r="F349" s="47">
        <v>74459.8</v>
      </c>
      <c r="G349" s="10">
        <v>74459.8</v>
      </c>
      <c r="H349" s="10">
        <f t="shared" si="43"/>
        <v>98.89877525106624</v>
      </c>
      <c r="I349" s="10">
        <f t="shared" si="44"/>
        <v>100</v>
      </c>
    </row>
    <row r="350" spans="1:9" s="6" customFormat="1" ht="31.5" x14ac:dyDescent="0.25">
      <c r="A350" s="99" t="s">
        <v>340</v>
      </c>
      <c r="B350" s="102" t="s">
        <v>509</v>
      </c>
      <c r="C350" s="13" t="s">
        <v>8</v>
      </c>
      <c r="D350" s="93" t="s">
        <v>348</v>
      </c>
      <c r="E350" s="9" t="s">
        <v>348</v>
      </c>
      <c r="F350" s="140" t="s">
        <v>348</v>
      </c>
      <c r="G350" s="139" t="s">
        <v>348</v>
      </c>
      <c r="H350" s="140" t="s">
        <v>348</v>
      </c>
      <c r="I350" s="139" t="str">
        <f t="shared" ref="I350" si="48">H350</f>
        <v>-</v>
      </c>
    </row>
    <row r="351" spans="1:9" s="6" customFormat="1" ht="63" x14ac:dyDescent="0.25">
      <c r="A351" s="99"/>
      <c r="B351" s="102"/>
      <c r="C351" s="94" t="s">
        <v>85</v>
      </c>
      <c r="D351" s="93" t="s">
        <v>311</v>
      </c>
      <c r="E351" s="47">
        <v>5242.5</v>
      </c>
      <c r="F351" s="47">
        <v>5069.3999999999996</v>
      </c>
      <c r="G351" s="10">
        <v>5069.3999999999996</v>
      </c>
      <c r="H351" s="10">
        <f t="shared" si="43"/>
        <v>96.698140200286119</v>
      </c>
      <c r="I351" s="10">
        <f t="shared" si="44"/>
        <v>100</v>
      </c>
    </row>
    <row r="352" spans="1:9" s="6" customFormat="1" ht="31.5" x14ac:dyDescent="0.25">
      <c r="A352" s="99" t="s">
        <v>510</v>
      </c>
      <c r="B352" s="97" t="s">
        <v>512</v>
      </c>
      <c r="C352" s="13" t="s">
        <v>8</v>
      </c>
      <c r="D352" s="50" t="s">
        <v>89</v>
      </c>
      <c r="E352" s="9">
        <v>6538</v>
      </c>
      <c r="F352" s="140">
        <v>6538</v>
      </c>
      <c r="G352" s="139">
        <v>6538</v>
      </c>
      <c r="H352" s="10">
        <f t="shared" ref="H352:H353" si="49">G352/E352*100</f>
        <v>100</v>
      </c>
      <c r="I352" s="10">
        <f t="shared" ref="I352:I353" si="50">G352/F352*100</f>
        <v>100</v>
      </c>
    </row>
    <row r="353" spans="1:9" s="6" customFormat="1" ht="63" x14ac:dyDescent="0.25">
      <c r="A353" s="99"/>
      <c r="B353" s="104"/>
      <c r="C353" s="94" t="s">
        <v>85</v>
      </c>
      <c r="D353" s="93" t="s">
        <v>311</v>
      </c>
      <c r="E353" s="47">
        <v>17893</v>
      </c>
      <c r="F353" s="47">
        <v>17894.400000000001</v>
      </c>
      <c r="G353" s="10">
        <v>17894.400000000001</v>
      </c>
      <c r="H353" s="10">
        <f t="shared" si="49"/>
        <v>100.00782428882803</v>
      </c>
      <c r="I353" s="10">
        <f t="shared" si="50"/>
        <v>100</v>
      </c>
    </row>
    <row r="354" spans="1:9" s="6" customFormat="1" ht="31.5" x14ac:dyDescent="0.25">
      <c r="A354" s="99" t="s">
        <v>511</v>
      </c>
      <c r="B354" s="102" t="s">
        <v>90</v>
      </c>
      <c r="C354" s="13" t="s">
        <v>8</v>
      </c>
      <c r="D354" s="50" t="s">
        <v>150</v>
      </c>
      <c r="E354" s="9">
        <v>12447</v>
      </c>
      <c r="F354" s="140">
        <v>12447</v>
      </c>
      <c r="G354" s="139">
        <v>12447</v>
      </c>
      <c r="H354" s="140" t="s">
        <v>348</v>
      </c>
      <c r="I354" s="139" t="str">
        <f t="shared" ref="I354" si="51">H354</f>
        <v>-</v>
      </c>
    </row>
    <row r="355" spans="1:9" s="6" customFormat="1" ht="63" x14ac:dyDescent="0.25">
      <c r="A355" s="99"/>
      <c r="B355" s="102"/>
      <c r="C355" s="94" t="s">
        <v>85</v>
      </c>
      <c r="D355" s="93" t="s">
        <v>311</v>
      </c>
      <c r="E355" s="47">
        <v>18735.099999999999</v>
      </c>
      <c r="F355" s="47">
        <v>18735.099999999999</v>
      </c>
      <c r="G355" s="10">
        <v>18735.099999999999</v>
      </c>
      <c r="H355" s="10">
        <f t="shared" ref="H355" si="52">G355/E355*100</f>
        <v>100</v>
      </c>
      <c r="I355" s="10">
        <f t="shared" ref="I355" si="53">G355/F355*100</f>
        <v>100</v>
      </c>
    </row>
    <row r="356" spans="1:9" ht="25.5" customHeight="1" x14ac:dyDescent="0.25">
      <c r="A356" s="22"/>
      <c r="B356" s="109" t="s">
        <v>12</v>
      </c>
      <c r="C356" s="110"/>
      <c r="D356" s="95" t="s">
        <v>311</v>
      </c>
      <c r="E356" s="11">
        <f>E323+E325+E327+E329+E331+E333+E335+E337+E339+E341+E343+E345+E347+E349+E351+E353+E355</f>
        <v>560642.69999999995</v>
      </c>
      <c r="F356" s="11">
        <f t="shared" ref="F356:G356" si="54">F323+F325+F327+F329+F331+F333+F335+F337+F339+F341+F343+F345+F347+F349+F351+F353+F355</f>
        <v>571670.1</v>
      </c>
      <c r="G356" s="11">
        <f t="shared" si="54"/>
        <v>571670.1</v>
      </c>
      <c r="H356" s="12">
        <f t="shared" si="43"/>
        <v>101.96692117814072</v>
      </c>
      <c r="I356" s="12">
        <f t="shared" si="44"/>
        <v>100</v>
      </c>
    </row>
    <row r="357" spans="1:9" s="6" customFormat="1" ht="25.5" customHeight="1" x14ac:dyDescent="0.25">
      <c r="A357" s="26" t="s">
        <v>48</v>
      </c>
      <c r="B357" s="111" t="s">
        <v>52</v>
      </c>
      <c r="C357" s="112"/>
      <c r="D357" s="112"/>
      <c r="E357" s="112"/>
      <c r="F357" s="112"/>
      <c r="G357" s="112"/>
      <c r="H357" s="112"/>
      <c r="I357" s="113"/>
    </row>
    <row r="358" spans="1:9" s="6" customFormat="1" ht="47.25" customHeight="1" x14ac:dyDescent="0.25">
      <c r="A358" s="99" t="s">
        <v>46</v>
      </c>
      <c r="B358" s="97" t="s">
        <v>363</v>
      </c>
      <c r="C358" s="13" t="s">
        <v>8</v>
      </c>
      <c r="D358" s="23" t="s">
        <v>139</v>
      </c>
      <c r="E358" s="9">
        <f>F358</f>
        <v>2</v>
      </c>
      <c r="F358" s="139">
        <v>2</v>
      </c>
      <c r="G358" s="139">
        <v>2</v>
      </c>
      <c r="H358" s="10">
        <f t="shared" ref="H358:H373" si="55">G358/E358*100</f>
        <v>100</v>
      </c>
      <c r="I358" s="10">
        <f t="shared" ref="I358:I373" si="56">G358/F358*100</f>
        <v>100</v>
      </c>
    </row>
    <row r="359" spans="1:9" s="6" customFormat="1" ht="71.25" customHeight="1" x14ac:dyDescent="0.25">
      <c r="A359" s="99"/>
      <c r="B359" s="104"/>
      <c r="C359" s="94" t="s">
        <v>85</v>
      </c>
      <c r="D359" s="93" t="s">
        <v>311</v>
      </c>
      <c r="E359" s="10">
        <v>803.7</v>
      </c>
      <c r="F359" s="10">
        <v>803.7</v>
      </c>
      <c r="G359" s="10">
        <v>803.7</v>
      </c>
      <c r="H359" s="10">
        <f t="shared" si="55"/>
        <v>100</v>
      </c>
      <c r="I359" s="10">
        <f t="shared" si="56"/>
        <v>100</v>
      </c>
    </row>
    <row r="360" spans="1:9" s="6" customFormat="1" ht="71.25" customHeight="1" x14ac:dyDescent="0.25">
      <c r="A360" s="99" t="s">
        <v>357</v>
      </c>
      <c r="B360" s="97" t="s">
        <v>364</v>
      </c>
      <c r="C360" s="13" t="s">
        <v>8</v>
      </c>
      <c r="D360" s="23" t="s">
        <v>139</v>
      </c>
      <c r="E360" s="139">
        <v>160</v>
      </c>
      <c r="F360" s="139">
        <v>160</v>
      </c>
      <c r="G360" s="139">
        <v>563</v>
      </c>
      <c r="H360" s="10">
        <f t="shared" si="55"/>
        <v>351.875</v>
      </c>
      <c r="I360" s="10">
        <f t="shared" si="56"/>
        <v>351.875</v>
      </c>
    </row>
    <row r="361" spans="1:9" s="6" customFormat="1" ht="71.25" customHeight="1" x14ac:dyDescent="0.25">
      <c r="A361" s="99"/>
      <c r="B361" s="104"/>
      <c r="C361" s="94" t="s">
        <v>85</v>
      </c>
      <c r="D361" s="93" t="s">
        <v>311</v>
      </c>
      <c r="E361" s="10">
        <v>175.5</v>
      </c>
      <c r="F361" s="10">
        <v>175.5</v>
      </c>
      <c r="G361" s="10">
        <v>175.5</v>
      </c>
      <c r="H361" s="10">
        <f t="shared" si="55"/>
        <v>100</v>
      </c>
      <c r="I361" s="10">
        <f t="shared" si="56"/>
        <v>100</v>
      </c>
    </row>
    <row r="362" spans="1:9" s="6" customFormat="1" ht="71.25" customHeight="1" x14ac:dyDescent="0.25">
      <c r="A362" s="99" t="s">
        <v>358</v>
      </c>
      <c r="B362" s="97" t="s">
        <v>365</v>
      </c>
      <c r="C362" s="13" t="s">
        <v>8</v>
      </c>
      <c r="D362" s="23" t="s">
        <v>139</v>
      </c>
      <c r="E362" s="139">
        <v>18</v>
      </c>
      <c r="F362" s="139">
        <v>18</v>
      </c>
      <c r="G362" s="139">
        <v>18</v>
      </c>
      <c r="H362" s="10">
        <f t="shared" si="55"/>
        <v>100</v>
      </c>
      <c r="I362" s="10">
        <f t="shared" si="56"/>
        <v>100</v>
      </c>
    </row>
    <row r="363" spans="1:9" s="6" customFormat="1" ht="71.25" customHeight="1" x14ac:dyDescent="0.25">
      <c r="A363" s="99"/>
      <c r="B363" s="98"/>
      <c r="C363" s="94" t="s">
        <v>85</v>
      </c>
      <c r="D363" s="93" t="s">
        <v>311</v>
      </c>
      <c r="E363" s="10">
        <v>1736.7</v>
      </c>
      <c r="F363" s="10">
        <v>1736.7</v>
      </c>
      <c r="G363" s="10">
        <v>1736.7</v>
      </c>
      <c r="H363" s="10">
        <f t="shared" si="55"/>
        <v>100</v>
      </c>
      <c r="I363" s="10">
        <f t="shared" si="56"/>
        <v>100</v>
      </c>
    </row>
    <row r="364" spans="1:9" s="6" customFormat="1" ht="71.25" customHeight="1" x14ac:dyDescent="0.25">
      <c r="A364" s="99" t="s">
        <v>359</v>
      </c>
      <c r="B364" s="97" t="s">
        <v>366</v>
      </c>
      <c r="C364" s="13" t="s">
        <v>8</v>
      </c>
      <c r="D364" s="23" t="s">
        <v>139</v>
      </c>
      <c r="E364" s="139">
        <v>18</v>
      </c>
      <c r="F364" s="139">
        <v>18</v>
      </c>
      <c r="G364" s="139">
        <v>18</v>
      </c>
      <c r="H364" s="10">
        <f t="shared" si="55"/>
        <v>100</v>
      </c>
      <c r="I364" s="10">
        <f t="shared" si="56"/>
        <v>100</v>
      </c>
    </row>
    <row r="365" spans="1:9" s="6" customFormat="1" ht="71.25" customHeight="1" x14ac:dyDescent="0.25">
      <c r="A365" s="99"/>
      <c r="B365" s="98"/>
      <c r="C365" s="94" t="s">
        <v>85</v>
      </c>
      <c r="D365" s="93" t="s">
        <v>311</v>
      </c>
      <c r="E365" s="10">
        <v>2030.9</v>
      </c>
      <c r="F365" s="10">
        <v>2030.9</v>
      </c>
      <c r="G365" s="10">
        <v>2030.9</v>
      </c>
      <c r="H365" s="10">
        <f t="shared" si="55"/>
        <v>100</v>
      </c>
      <c r="I365" s="10">
        <f t="shared" si="56"/>
        <v>100</v>
      </c>
    </row>
    <row r="366" spans="1:9" s="6" customFormat="1" ht="71.25" customHeight="1" x14ac:dyDescent="0.25">
      <c r="A366" s="99" t="s">
        <v>360</v>
      </c>
      <c r="B366" s="97" t="s">
        <v>367</v>
      </c>
      <c r="C366" s="13" t="s">
        <v>8</v>
      </c>
      <c r="D366" s="23" t="s">
        <v>139</v>
      </c>
      <c r="E366" s="139">
        <v>8</v>
      </c>
      <c r="F366" s="139">
        <v>8</v>
      </c>
      <c r="G366" s="139">
        <v>8</v>
      </c>
      <c r="H366" s="10">
        <f t="shared" si="55"/>
        <v>100</v>
      </c>
      <c r="I366" s="10">
        <f t="shared" si="56"/>
        <v>100</v>
      </c>
    </row>
    <row r="367" spans="1:9" s="6" customFormat="1" ht="71.25" customHeight="1" x14ac:dyDescent="0.25">
      <c r="A367" s="99"/>
      <c r="B367" s="98"/>
      <c r="C367" s="94" t="s">
        <v>85</v>
      </c>
      <c r="D367" s="93" t="s">
        <v>311</v>
      </c>
      <c r="E367" s="10">
        <v>789.2</v>
      </c>
      <c r="F367" s="10">
        <v>789.2</v>
      </c>
      <c r="G367" s="10">
        <v>789.2</v>
      </c>
      <c r="H367" s="10">
        <f t="shared" si="55"/>
        <v>100</v>
      </c>
      <c r="I367" s="10">
        <f t="shared" si="56"/>
        <v>100</v>
      </c>
    </row>
    <row r="368" spans="1:9" s="6" customFormat="1" ht="71.25" customHeight="1" x14ac:dyDescent="0.25">
      <c r="A368" s="99" t="s">
        <v>361</v>
      </c>
      <c r="B368" s="97" t="s">
        <v>368</v>
      </c>
      <c r="C368" s="13" t="s">
        <v>8</v>
      </c>
      <c r="D368" s="23" t="s">
        <v>139</v>
      </c>
      <c r="E368" s="139">
        <v>46</v>
      </c>
      <c r="F368" s="139">
        <v>46</v>
      </c>
      <c r="G368" s="139">
        <v>46</v>
      </c>
      <c r="H368" s="10">
        <f t="shared" si="55"/>
        <v>100</v>
      </c>
      <c r="I368" s="10">
        <f t="shared" si="56"/>
        <v>100</v>
      </c>
    </row>
    <row r="369" spans="1:9" s="6" customFormat="1" ht="71.25" customHeight="1" x14ac:dyDescent="0.25">
      <c r="A369" s="99"/>
      <c r="B369" s="98"/>
      <c r="C369" s="94" t="s">
        <v>85</v>
      </c>
      <c r="D369" s="93" t="s">
        <v>311</v>
      </c>
      <c r="E369" s="10">
        <v>1364</v>
      </c>
      <c r="F369" s="10">
        <v>1364</v>
      </c>
      <c r="G369" s="10">
        <v>1364</v>
      </c>
      <c r="H369" s="10">
        <f t="shared" si="55"/>
        <v>100</v>
      </c>
      <c r="I369" s="10">
        <f t="shared" si="56"/>
        <v>100</v>
      </c>
    </row>
    <row r="370" spans="1:9" s="6" customFormat="1" ht="71.25" customHeight="1" x14ac:dyDescent="0.25">
      <c r="A370" s="99" t="s">
        <v>362</v>
      </c>
      <c r="B370" s="97" t="s">
        <v>369</v>
      </c>
      <c r="C370" s="13" t="s">
        <v>8</v>
      </c>
      <c r="D370" s="23" t="s">
        <v>139</v>
      </c>
      <c r="E370" s="139">
        <v>8</v>
      </c>
      <c r="F370" s="139">
        <v>8</v>
      </c>
      <c r="G370" s="139">
        <v>8</v>
      </c>
      <c r="H370" s="10">
        <f t="shared" si="55"/>
        <v>100</v>
      </c>
      <c r="I370" s="10">
        <f t="shared" si="56"/>
        <v>100</v>
      </c>
    </row>
    <row r="371" spans="1:9" s="6" customFormat="1" ht="71.25" customHeight="1" x14ac:dyDescent="0.25">
      <c r="A371" s="99"/>
      <c r="B371" s="104"/>
      <c r="C371" s="94" t="s">
        <v>85</v>
      </c>
      <c r="D371" s="93" t="s">
        <v>311</v>
      </c>
      <c r="E371" s="10">
        <v>7617</v>
      </c>
      <c r="F371" s="10">
        <v>7617</v>
      </c>
      <c r="G371" s="10">
        <v>7617</v>
      </c>
      <c r="H371" s="10">
        <f t="shared" si="55"/>
        <v>100</v>
      </c>
      <c r="I371" s="10">
        <f t="shared" si="56"/>
        <v>100</v>
      </c>
    </row>
    <row r="372" spans="1:9" s="6" customFormat="1" x14ac:dyDescent="0.25">
      <c r="A372" s="17"/>
      <c r="B372" s="106" t="s">
        <v>370</v>
      </c>
      <c r="C372" s="107"/>
      <c r="D372" s="93" t="s">
        <v>311</v>
      </c>
      <c r="E372" s="47">
        <v>37.5</v>
      </c>
      <c r="F372" s="10">
        <v>37.5</v>
      </c>
      <c r="G372" s="10">
        <v>37.5</v>
      </c>
      <c r="H372" s="10">
        <f t="shared" si="55"/>
        <v>100</v>
      </c>
      <c r="I372" s="10">
        <f t="shared" si="56"/>
        <v>100</v>
      </c>
    </row>
    <row r="373" spans="1:9" s="6" customFormat="1" ht="25.5" customHeight="1" x14ac:dyDescent="0.25">
      <c r="A373" s="24"/>
      <c r="B373" s="109" t="s">
        <v>12</v>
      </c>
      <c r="C373" s="110"/>
      <c r="D373" s="95" t="s">
        <v>311</v>
      </c>
      <c r="E373" s="11">
        <f>E359+E361+E363+E365+E367+E369+E371+E372</f>
        <v>14554.5</v>
      </c>
      <c r="F373" s="11">
        <f t="shared" ref="F373:G373" si="57">F359+F361+F363+F365+F367+F369+F371+F372</f>
        <v>14554.5</v>
      </c>
      <c r="G373" s="11">
        <f t="shared" si="57"/>
        <v>14554.5</v>
      </c>
      <c r="H373" s="11">
        <f t="shared" si="55"/>
        <v>100</v>
      </c>
      <c r="I373" s="11">
        <f t="shared" si="56"/>
        <v>100</v>
      </c>
    </row>
    <row r="374" spans="1:9" ht="27" customHeight="1" x14ac:dyDescent="0.25">
      <c r="A374" s="26" t="s">
        <v>54</v>
      </c>
      <c r="B374" s="111" t="s">
        <v>53</v>
      </c>
      <c r="C374" s="112"/>
      <c r="D374" s="112"/>
      <c r="E374" s="112"/>
      <c r="F374" s="112"/>
      <c r="G374" s="112"/>
      <c r="H374" s="112"/>
      <c r="I374" s="113"/>
    </row>
    <row r="375" spans="1:9" ht="31.5" x14ac:dyDescent="0.25">
      <c r="A375" s="99" t="s">
        <v>56</v>
      </c>
      <c r="B375" s="135" t="s">
        <v>293</v>
      </c>
      <c r="C375" s="13" t="s">
        <v>8</v>
      </c>
      <c r="D375" s="93" t="s">
        <v>279</v>
      </c>
      <c r="E375" s="9">
        <v>2564</v>
      </c>
      <c r="F375" s="9">
        <v>2559</v>
      </c>
      <c r="G375" s="62">
        <v>2527</v>
      </c>
      <c r="H375" s="10">
        <f>G375/E375*100</f>
        <v>98.556942277691107</v>
      </c>
      <c r="I375" s="10">
        <f>G375/F375*100</f>
        <v>98.749511527940598</v>
      </c>
    </row>
    <row r="376" spans="1:9" ht="63" x14ac:dyDescent="0.25">
      <c r="A376" s="99"/>
      <c r="B376" s="136"/>
      <c r="C376" s="94" t="s">
        <v>85</v>
      </c>
      <c r="D376" s="93" t="s">
        <v>311</v>
      </c>
      <c r="E376" s="47">
        <v>124486.5</v>
      </c>
      <c r="F376" s="47">
        <v>124177.2</v>
      </c>
      <c r="G376" s="10">
        <v>124177.2</v>
      </c>
      <c r="H376" s="10">
        <f t="shared" ref="H376:H421" si="58">G376/E376*100</f>
        <v>99.75153932354111</v>
      </c>
      <c r="I376" s="10">
        <f t="shared" ref="I376:I421" si="59">G376/F376*100</f>
        <v>100</v>
      </c>
    </row>
    <row r="377" spans="1:9" ht="15.75" customHeight="1" x14ac:dyDescent="0.25">
      <c r="A377" s="99" t="s">
        <v>57</v>
      </c>
      <c r="B377" s="135" t="s">
        <v>294</v>
      </c>
      <c r="C377" s="94" t="s">
        <v>8</v>
      </c>
      <c r="D377" s="93" t="s">
        <v>279</v>
      </c>
      <c r="E377" s="9">
        <v>3924</v>
      </c>
      <c r="F377" s="9">
        <v>3646</v>
      </c>
      <c r="G377" s="62">
        <v>3769</v>
      </c>
      <c r="H377" s="10">
        <f t="shared" si="58"/>
        <v>96.049949031600406</v>
      </c>
      <c r="I377" s="10">
        <f t="shared" si="59"/>
        <v>103.37356006582556</v>
      </c>
    </row>
    <row r="378" spans="1:9" ht="63" x14ac:dyDescent="0.25">
      <c r="A378" s="99"/>
      <c r="B378" s="136"/>
      <c r="C378" s="94" t="s">
        <v>85</v>
      </c>
      <c r="D378" s="93" t="s">
        <v>311</v>
      </c>
      <c r="E378" s="47">
        <v>13425.9</v>
      </c>
      <c r="F378" s="47">
        <v>13406.6</v>
      </c>
      <c r="G378" s="10">
        <v>13406.6</v>
      </c>
      <c r="H378" s="10">
        <f t="shared" si="58"/>
        <v>99.856247998272011</v>
      </c>
      <c r="I378" s="10">
        <f t="shared" si="59"/>
        <v>100</v>
      </c>
    </row>
    <row r="379" spans="1:9" s="6" customFormat="1" ht="31.5" x14ac:dyDescent="0.25">
      <c r="A379" s="99" t="s">
        <v>258</v>
      </c>
      <c r="B379" s="97" t="s">
        <v>295</v>
      </c>
      <c r="C379" s="94" t="s">
        <v>8</v>
      </c>
      <c r="D379" s="93" t="s">
        <v>280</v>
      </c>
      <c r="E379" s="9">
        <v>650045</v>
      </c>
      <c r="F379" s="9">
        <v>661838</v>
      </c>
      <c r="G379" s="62">
        <v>661261</v>
      </c>
      <c r="H379" s="10">
        <f t="shared" si="58"/>
        <v>101.7254190094532</v>
      </c>
      <c r="I379" s="10">
        <f t="shared" si="59"/>
        <v>99.9128185447194</v>
      </c>
    </row>
    <row r="380" spans="1:9" s="6" customFormat="1" ht="63" x14ac:dyDescent="0.25">
      <c r="A380" s="99"/>
      <c r="B380" s="104"/>
      <c r="C380" s="94" t="s">
        <v>85</v>
      </c>
      <c r="D380" s="93" t="s">
        <v>311</v>
      </c>
      <c r="E380" s="47">
        <v>146899.79999999999</v>
      </c>
      <c r="F380" s="47">
        <v>152091.1</v>
      </c>
      <c r="G380" s="10">
        <v>152091.1</v>
      </c>
      <c r="H380" s="10">
        <f t="shared" si="58"/>
        <v>103.53390542396927</v>
      </c>
      <c r="I380" s="10">
        <f t="shared" si="59"/>
        <v>100</v>
      </c>
    </row>
    <row r="381" spans="1:9" s="6" customFormat="1" ht="31.5" x14ac:dyDescent="0.25">
      <c r="A381" s="99" t="s">
        <v>259</v>
      </c>
      <c r="B381" s="97" t="s">
        <v>161</v>
      </c>
      <c r="C381" s="94" t="s">
        <v>8</v>
      </c>
      <c r="D381" s="93" t="s">
        <v>281</v>
      </c>
      <c r="E381" s="9">
        <v>312628</v>
      </c>
      <c r="F381" s="9">
        <v>326608</v>
      </c>
      <c r="G381" s="9">
        <v>319043</v>
      </c>
      <c r="H381" s="10">
        <f t="shared" si="58"/>
        <v>102.05195951738169</v>
      </c>
      <c r="I381" s="10">
        <f t="shared" si="59"/>
        <v>97.683767697055799</v>
      </c>
    </row>
    <row r="382" spans="1:9" s="6" customFormat="1" ht="63" x14ac:dyDescent="0.25">
      <c r="A382" s="99"/>
      <c r="B382" s="104"/>
      <c r="C382" s="94" t="s">
        <v>85</v>
      </c>
      <c r="D382" s="93" t="s">
        <v>311</v>
      </c>
      <c r="E382" s="47">
        <v>213492.4</v>
      </c>
      <c r="F382" s="47">
        <v>219446.8</v>
      </c>
      <c r="G382" s="47">
        <v>219446.8</v>
      </c>
      <c r="H382" s="10">
        <f t="shared" si="58"/>
        <v>102.78904541801019</v>
      </c>
      <c r="I382" s="10">
        <f t="shared" si="59"/>
        <v>100</v>
      </c>
    </row>
    <row r="383" spans="1:9" s="6" customFormat="1" ht="31.5" x14ac:dyDescent="0.25">
      <c r="A383" s="99" t="s">
        <v>260</v>
      </c>
      <c r="B383" s="97" t="s">
        <v>516</v>
      </c>
      <c r="C383" s="94" t="s">
        <v>8</v>
      </c>
      <c r="D383" s="93" t="s">
        <v>280</v>
      </c>
      <c r="E383" s="9">
        <v>900</v>
      </c>
      <c r="F383" s="9">
        <v>1600</v>
      </c>
      <c r="G383" s="62">
        <v>1601</v>
      </c>
      <c r="H383" s="10">
        <f t="shared" si="58"/>
        <v>177.88888888888889</v>
      </c>
      <c r="I383" s="10">
        <f t="shared" si="59"/>
        <v>100.06250000000001</v>
      </c>
    </row>
    <row r="384" spans="1:9" s="6" customFormat="1" ht="63" x14ac:dyDescent="0.25">
      <c r="A384" s="99"/>
      <c r="B384" s="104"/>
      <c r="C384" s="94" t="s">
        <v>85</v>
      </c>
      <c r="D384" s="93" t="s">
        <v>311</v>
      </c>
      <c r="E384" s="47">
        <v>1666.1</v>
      </c>
      <c r="F384" s="47">
        <v>1712.6</v>
      </c>
      <c r="G384" s="10">
        <v>1712.6</v>
      </c>
      <c r="H384" s="10">
        <f t="shared" si="58"/>
        <v>102.7909489226337</v>
      </c>
      <c r="I384" s="10">
        <f t="shared" si="59"/>
        <v>100</v>
      </c>
    </row>
    <row r="385" spans="1:9" s="6" customFormat="1" ht="31.5" x14ac:dyDescent="0.25">
      <c r="A385" s="99" t="s">
        <v>261</v>
      </c>
      <c r="B385" s="97" t="s">
        <v>161</v>
      </c>
      <c r="C385" s="94" t="s">
        <v>8</v>
      </c>
      <c r="D385" s="93" t="s">
        <v>282</v>
      </c>
      <c r="E385" s="9">
        <v>2880</v>
      </c>
      <c r="F385" s="9">
        <v>2880</v>
      </c>
      <c r="G385" s="62">
        <v>2880</v>
      </c>
      <c r="H385" s="10">
        <f t="shared" si="58"/>
        <v>100</v>
      </c>
      <c r="I385" s="10">
        <f t="shared" si="59"/>
        <v>100</v>
      </c>
    </row>
    <row r="386" spans="1:9" s="6" customFormat="1" ht="63" x14ac:dyDescent="0.25">
      <c r="A386" s="99"/>
      <c r="B386" s="104"/>
      <c r="C386" s="94" t="s">
        <v>85</v>
      </c>
      <c r="D386" s="93" t="s">
        <v>311</v>
      </c>
      <c r="E386" s="47">
        <v>5945.1</v>
      </c>
      <c r="F386" s="47">
        <v>6110.9</v>
      </c>
      <c r="G386" s="10">
        <v>6110.9</v>
      </c>
      <c r="H386" s="10">
        <f t="shared" si="58"/>
        <v>102.7888513229382</v>
      </c>
      <c r="I386" s="10">
        <f t="shared" si="59"/>
        <v>100</v>
      </c>
    </row>
    <row r="387" spans="1:9" s="6" customFormat="1" ht="31.5" x14ac:dyDescent="0.25">
      <c r="A387" s="99" t="s">
        <v>262</v>
      </c>
      <c r="B387" s="97" t="s">
        <v>517</v>
      </c>
      <c r="C387" s="94" t="s">
        <v>8</v>
      </c>
      <c r="D387" s="93" t="s">
        <v>282</v>
      </c>
      <c r="E387" s="9">
        <v>65120</v>
      </c>
      <c r="F387" s="9">
        <v>69955</v>
      </c>
      <c r="G387" s="62">
        <v>66559</v>
      </c>
      <c r="H387" s="10">
        <f t="shared" si="58"/>
        <v>102.2097665847666</v>
      </c>
      <c r="I387" s="10">
        <f t="shared" si="59"/>
        <v>95.145450646844395</v>
      </c>
    </row>
    <row r="388" spans="1:9" s="6" customFormat="1" ht="63" x14ac:dyDescent="0.25">
      <c r="A388" s="99"/>
      <c r="B388" s="104"/>
      <c r="C388" s="94" t="s">
        <v>85</v>
      </c>
      <c r="D388" s="93" t="s">
        <v>311</v>
      </c>
      <c r="E388" s="47">
        <v>21018.799999999999</v>
      </c>
      <c r="F388" s="47">
        <v>21605</v>
      </c>
      <c r="G388" s="10">
        <v>21605</v>
      </c>
      <c r="H388" s="10">
        <f t="shared" si="58"/>
        <v>102.78893181342417</v>
      </c>
      <c r="I388" s="10">
        <f t="shared" si="59"/>
        <v>100</v>
      </c>
    </row>
    <row r="389" spans="1:9" s="6" customFormat="1" ht="31.5" customHeight="1" x14ac:dyDescent="0.25">
      <c r="A389" s="99" t="s">
        <v>263</v>
      </c>
      <c r="B389" s="97" t="s">
        <v>518</v>
      </c>
      <c r="C389" s="94" t="s">
        <v>8</v>
      </c>
      <c r="D389" s="93" t="s">
        <v>283</v>
      </c>
      <c r="E389" s="9">
        <v>21109</v>
      </c>
      <c r="F389" s="9">
        <v>23134</v>
      </c>
      <c r="G389" s="62">
        <v>22467</v>
      </c>
      <c r="H389" s="10">
        <f t="shared" si="58"/>
        <v>106.43327490643802</v>
      </c>
      <c r="I389" s="10">
        <f t="shared" si="59"/>
        <v>97.116797786807297</v>
      </c>
    </row>
    <row r="390" spans="1:9" s="6" customFormat="1" ht="63" x14ac:dyDescent="0.25">
      <c r="A390" s="99"/>
      <c r="B390" s="104"/>
      <c r="C390" s="94" t="s">
        <v>85</v>
      </c>
      <c r="D390" s="93" t="s">
        <v>311</v>
      </c>
      <c r="E390" s="47">
        <v>1114516.4000000001</v>
      </c>
      <c r="F390" s="47">
        <v>1102706.2</v>
      </c>
      <c r="G390" s="10">
        <v>1102326.9000000001</v>
      </c>
      <c r="H390" s="10">
        <f t="shared" si="58"/>
        <v>98.906296937398139</v>
      </c>
      <c r="I390" s="10">
        <f t="shared" si="59"/>
        <v>99.965602805171514</v>
      </c>
    </row>
    <row r="391" spans="1:9" s="6" customFormat="1" ht="31.5" x14ac:dyDescent="0.25">
      <c r="A391" s="99" t="s">
        <v>264</v>
      </c>
      <c r="B391" s="97" t="s">
        <v>516</v>
      </c>
      <c r="C391" s="94" t="s">
        <v>8</v>
      </c>
      <c r="D391" s="93" t="s">
        <v>284</v>
      </c>
      <c r="E391" s="9">
        <v>184899</v>
      </c>
      <c r="F391" s="9">
        <v>193334</v>
      </c>
      <c r="G391" s="62">
        <v>195575</v>
      </c>
      <c r="H391" s="10">
        <f t="shared" si="58"/>
        <v>105.77396308254777</v>
      </c>
      <c r="I391" s="10">
        <f t="shared" si="59"/>
        <v>101.15913393402091</v>
      </c>
    </row>
    <row r="392" spans="1:9" s="6" customFormat="1" ht="63" x14ac:dyDescent="0.25">
      <c r="A392" s="99"/>
      <c r="B392" s="104"/>
      <c r="C392" s="94" t="s">
        <v>85</v>
      </c>
      <c r="D392" s="93" t="s">
        <v>311</v>
      </c>
      <c r="E392" s="47">
        <v>210512.7</v>
      </c>
      <c r="F392" s="47">
        <v>216383.9</v>
      </c>
      <c r="G392" s="10">
        <v>216383.9</v>
      </c>
      <c r="H392" s="10">
        <f t="shared" si="58"/>
        <v>102.78900037859948</v>
      </c>
      <c r="I392" s="10">
        <f t="shared" si="59"/>
        <v>100</v>
      </c>
    </row>
    <row r="393" spans="1:9" s="6" customFormat="1" ht="31.5" x14ac:dyDescent="0.25">
      <c r="A393" s="99" t="s">
        <v>265</v>
      </c>
      <c r="B393" s="97" t="s">
        <v>519</v>
      </c>
      <c r="C393" s="94" t="s">
        <v>8</v>
      </c>
      <c r="D393" s="93" t="s">
        <v>284</v>
      </c>
      <c r="E393" s="9">
        <v>47255</v>
      </c>
      <c r="F393" s="9">
        <v>32260</v>
      </c>
      <c r="G393" s="62">
        <v>31796</v>
      </c>
      <c r="H393" s="10">
        <f t="shared" si="58"/>
        <v>67.286001481324732</v>
      </c>
      <c r="I393" s="10">
        <f t="shared" si="59"/>
        <v>98.561686298822067</v>
      </c>
    </row>
    <row r="394" spans="1:9" s="6" customFormat="1" ht="63" x14ac:dyDescent="0.25">
      <c r="A394" s="99"/>
      <c r="B394" s="104"/>
      <c r="C394" s="94" t="s">
        <v>85</v>
      </c>
      <c r="D394" s="93" t="s">
        <v>311</v>
      </c>
      <c r="E394" s="47">
        <v>70528.2</v>
      </c>
      <c r="F394" s="47">
        <v>54290.8</v>
      </c>
      <c r="G394" s="10">
        <v>54290.1</v>
      </c>
      <c r="H394" s="10">
        <f t="shared" si="58"/>
        <v>76.976443465167122</v>
      </c>
      <c r="I394" s="10">
        <f t="shared" si="59"/>
        <v>99.998710647107785</v>
      </c>
    </row>
    <row r="395" spans="1:9" s="6" customFormat="1" ht="31.5" customHeight="1" x14ac:dyDescent="0.25">
      <c r="A395" s="99" t="s">
        <v>266</v>
      </c>
      <c r="B395" s="97" t="s">
        <v>520</v>
      </c>
      <c r="C395" s="94" t="s">
        <v>8</v>
      </c>
      <c r="D395" s="93" t="s">
        <v>284</v>
      </c>
      <c r="E395" s="9">
        <v>39100</v>
      </c>
      <c r="F395" s="9">
        <v>39640</v>
      </c>
      <c r="G395" s="62">
        <v>37658</v>
      </c>
      <c r="H395" s="10">
        <f t="shared" si="58"/>
        <v>96.312020460358056</v>
      </c>
      <c r="I395" s="10">
        <f t="shared" si="59"/>
        <v>95</v>
      </c>
    </row>
    <row r="396" spans="1:9" s="6" customFormat="1" ht="63" x14ac:dyDescent="0.25">
      <c r="A396" s="99"/>
      <c r="B396" s="104"/>
      <c r="C396" s="94" t="s">
        <v>85</v>
      </c>
      <c r="D396" s="93" t="s">
        <v>311</v>
      </c>
      <c r="E396" s="47">
        <v>88953.600000000006</v>
      </c>
      <c r="F396" s="47">
        <v>87779.9</v>
      </c>
      <c r="G396" s="10">
        <v>87721.799999999988</v>
      </c>
      <c r="H396" s="10">
        <f t="shared" si="58"/>
        <v>98.615233110295691</v>
      </c>
      <c r="I396" s="10">
        <f t="shared" si="59"/>
        <v>99.933811726830385</v>
      </c>
    </row>
    <row r="397" spans="1:9" s="6" customFormat="1" ht="31.5" customHeight="1" x14ac:dyDescent="0.25">
      <c r="A397" s="99" t="s">
        <v>267</v>
      </c>
      <c r="B397" s="97" t="s">
        <v>521</v>
      </c>
      <c r="C397" s="94" t="s">
        <v>8</v>
      </c>
      <c r="D397" s="93" t="s">
        <v>283</v>
      </c>
      <c r="E397" s="9">
        <v>12471</v>
      </c>
      <c r="F397" s="9">
        <v>14666</v>
      </c>
      <c r="G397" s="62">
        <v>14589</v>
      </c>
      <c r="H397" s="10">
        <f t="shared" si="58"/>
        <v>116.98340149146019</v>
      </c>
      <c r="I397" s="10">
        <f t="shared" si="59"/>
        <v>99.474976135278879</v>
      </c>
    </row>
    <row r="398" spans="1:9" s="6" customFormat="1" ht="63" x14ac:dyDescent="0.25">
      <c r="A398" s="99"/>
      <c r="B398" s="104"/>
      <c r="C398" s="94" t="s">
        <v>85</v>
      </c>
      <c r="D398" s="93" t="s">
        <v>311</v>
      </c>
      <c r="E398" s="47">
        <v>92996</v>
      </c>
      <c r="F398" s="47">
        <v>95589.6</v>
      </c>
      <c r="G398" s="10">
        <v>95589.6</v>
      </c>
      <c r="H398" s="10">
        <f t="shared" si="58"/>
        <v>102.78893715858747</v>
      </c>
      <c r="I398" s="10">
        <f t="shared" si="59"/>
        <v>100</v>
      </c>
    </row>
    <row r="399" spans="1:9" s="6" customFormat="1" ht="31.5" x14ac:dyDescent="0.25">
      <c r="A399" s="99" t="s">
        <v>268</v>
      </c>
      <c r="B399" s="97" t="s">
        <v>522</v>
      </c>
      <c r="C399" s="94" t="s">
        <v>8</v>
      </c>
      <c r="D399" s="93" t="s">
        <v>285</v>
      </c>
      <c r="E399" s="9">
        <v>50</v>
      </c>
      <c r="F399" s="9">
        <v>53</v>
      </c>
      <c r="G399" s="62">
        <v>54</v>
      </c>
      <c r="H399" s="10">
        <f t="shared" si="58"/>
        <v>108</v>
      </c>
      <c r="I399" s="10">
        <f t="shared" si="59"/>
        <v>101.88679245283019</v>
      </c>
    </row>
    <row r="400" spans="1:9" s="6" customFormat="1" ht="78.75" x14ac:dyDescent="0.25">
      <c r="A400" s="99"/>
      <c r="B400" s="104"/>
      <c r="C400" s="94" t="s">
        <v>10</v>
      </c>
      <c r="D400" s="93" t="s">
        <v>311</v>
      </c>
      <c r="E400" s="47">
        <v>1833</v>
      </c>
      <c r="F400" s="47">
        <v>1884.1</v>
      </c>
      <c r="G400" s="10">
        <v>1884.1</v>
      </c>
      <c r="H400" s="10">
        <f t="shared" si="58"/>
        <v>102.78777959629022</v>
      </c>
      <c r="I400" s="10">
        <f t="shared" si="59"/>
        <v>100</v>
      </c>
    </row>
    <row r="401" spans="1:9" s="6" customFormat="1" ht="31.5" x14ac:dyDescent="0.25">
      <c r="A401" s="99" t="s">
        <v>269</v>
      </c>
      <c r="B401" s="97" t="s">
        <v>523</v>
      </c>
      <c r="C401" s="94" t="s">
        <v>8</v>
      </c>
      <c r="D401" s="93" t="s">
        <v>286</v>
      </c>
      <c r="E401" s="9">
        <v>2566399</v>
      </c>
      <c r="F401" s="9">
        <v>2640218</v>
      </c>
      <c r="G401" s="62">
        <v>2749482</v>
      </c>
      <c r="H401" s="10">
        <f t="shared" si="58"/>
        <v>107.133847854523</v>
      </c>
      <c r="I401" s="10">
        <f t="shared" si="59"/>
        <v>104.13844614346239</v>
      </c>
    </row>
    <row r="402" spans="1:9" s="6" customFormat="1" ht="63" x14ac:dyDescent="0.25">
      <c r="A402" s="99"/>
      <c r="B402" s="104"/>
      <c r="C402" s="94" t="s">
        <v>85</v>
      </c>
      <c r="D402" s="93" t="s">
        <v>311</v>
      </c>
      <c r="E402" s="47">
        <v>13415.2</v>
      </c>
      <c r="F402" s="47">
        <v>13789.3</v>
      </c>
      <c r="G402" s="10">
        <v>13789.3</v>
      </c>
      <c r="H402" s="10">
        <f t="shared" si="58"/>
        <v>102.78862782515354</v>
      </c>
      <c r="I402" s="10">
        <f t="shared" si="59"/>
        <v>100</v>
      </c>
    </row>
    <row r="403" spans="1:9" s="6" customFormat="1" ht="63" x14ac:dyDescent="0.25">
      <c r="A403" s="99" t="s">
        <v>270</v>
      </c>
      <c r="B403" s="97" t="s">
        <v>524</v>
      </c>
      <c r="C403" s="94" t="s">
        <v>8</v>
      </c>
      <c r="D403" s="93" t="s">
        <v>287</v>
      </c>
      <c r="E403" s="9">
        <v>21000</v>
      </c>
      <c r="F403" s="9">
        <v>21001</v>
      </c>
      <c r="G403" s="62">
        <v>21002</v>
      </c>
      <c r="H403" s="10">
        <f t="shared" si="58"/>
        <v>100.00952380952381</v>
      </c>
      <c r="I403" s="10">
        <f t="shared" si="59"/>
        <v>100.00476167801533</v>
      </c>
    </row>
    <row r="404" spans="1:9" s="6" customFormat="1" ht="63" x14ac:dyDescent="0.25">
      <c r="A404" s="99"/>
      <c r="B404" s="104"/>
      <c r="C404" s="94" t="s">
        <v>85</v>
      </c>
      <c r="D404" s="93" t="s">
        <v>311</v>
      </c>
      <c r="E404" s="47">
        <v>118335.90000000001</v>
      </c>
      <c r="F404" s="47">
        <v>119472.3</v>
      </c>
      <c r="G404" s="10">
        <v>119472.3</v>
      </c>
      <c r="H404" s="10">
        <f t="shared" si="58"/>
        <v>100.96031719875371</v>
      </c>
      <c r="I404" s="10">
        <f t="shared" si="59"/>
        <v>100</v>
      </c>
    </row>
    <row r="405" spans="1:9" s="6" customFormat="1" ht="31.5" x14ac:dyDescent="0.25">
      <c r="A405" s="99" t="s">
        <v>271</v>
      </c>
      <c r="B405" s="97" t="s">
        <v>525</v>
      </c>
      <c r="C405" s="94" t="s">
        <v>8</v>
      </c>
      <c r="D405" s="93" t="s">
        <v>286</v>
      </c>
      <c r="E405" s="9">
        <v>6590</v>
      </c>
      <c r="F405" s="9">
        <v>6595</v>
      </c>
      <c r="G405" s="62">
        <v>6595</v>
      </c>
      <c r="H405" s="10">
        <f t="shared" si="58"/>
        <v>100.07587253414265</v>
      </c>
      <c r="I405" s="10">
        <f t="shared" si="59"/>
        <v>100</v>
      </c>
    </row>
    <row r="406" spans="1:9" s="6" customFormat="1" ht="63" x14ac:dyDescent="0.25">
      <c r="A406" s="99"/>
      <c r="B406" s="104"/>
      <c r="C406" s="94" t="s">
        <v>85</v>
      </c>
      <c r="D406" s="93" t="s">
        <v>311</v>
      </c>
      <c r="E406" s="47">
        <v>15907.7</v>
      </c>
      <c r="F406" s="47">
        <v>16769</v>
      </c>
      <c r="G406" s="10">
        <v>16769</v>
      </c>
      <c r="H406" s="10">
        <f t="shared" si="58"/>
        <v>105.41435908396562</v>
      </c>
      <c r="I406" s="10">
        <f t="shared" si="59"/>
        <v>100</v>
      </c>
    </row>
    <row r="407" spans="1:9" s="6" customFormat="1" ht="31.5" x14ac:dyDescent="0.25">
      <c r="A407" s="99" t="s">
        <v>272</v>
      </c>
      <c r="B407" s="97" t="s">
        <v>526</v>
      </c>
      <c r="C407" s="94" t="s">
        <v>8</v>
      </c>
      <c r="D407" s="93" t="s">
        <v>527</v>
      </c>
      <c r="E407" s="9">
        <v>112793</v>
      </c>
      <c r="F407" s="9">
        <v>112793</v>
      </c>
      <c r="G407" s="62">
        <v>118433</v>
      </c>
      <c r="H407" s="10">
        <f t="shared" si="58"/>
        <v>105.00031030294433</v>
      </c>
      <c r="I407" s="10">
        <f t="shared" si="59"/>
        <v>105.00031030294433</v>
      </c>
    </row>
    <row r="408" spans="1:9" s="6" customFormat="1" ht="63" x14ac:dyDescent="0.25">
      <c r="A408" s="99"/>
      <c r="B408" s="104"/>
      <c r="C408" s="94" t="s">
        <v>85</v>
      </c>
      <c r="D408" s="93" t="s">
        <v>311</v>
      </c>
      <c r="E408" s="47">
        <v>5690.7</v>
      </c>
      <c r="F408" s="47">
        <v>5711.3</v>
      </c>
      <c r="G408" s="10">
        <v>5711.3</v>
      </c>
      <c r="H408" s="10">
        <f t="shared" si="58"/>
        <v>100.36199413077478</v>
      </c>
      <c r="I408" s="10">
        <f t="shared" si="59"/>
        <v>100</v>
      </c>
    </row>
    <row r="409" spans="1:9" s="6" customFormat="1" ht="31.5" customHeight="1" x14ac:dyDescent="0.25">
      <c r="A409" s="99" t="s">
        <v>273</v>
      </c>
      <c r="B409" s="97" t="s">
        <v>528</v>
      </c>
      <c r="C409" s="94" t="s">
        <v>8</v>
      </c>
      <c r="D409" s="93" t="s">
        <v>288</v>
      </c>
      <c r="E409" s="9">
        <v>1800</v>
      </c>
      <c r="F409" s="9">
        <v>1800</v>
      </c>
      <c r="G409" s="62">
        <v>1787</v>
      </c>
      <c r="H409" s="10">
        <f t="shared" si="58"/>
        <v>99.277777777777771</v>
      </c>
      <c r="I409" s="10">
        <f t="shared" si="59"/>
        <v>99.277777777777771</v>
      </c>
    </row>
    <row r="410" spans="1:9" s="6" customFormat="1" ht="63" x14ac:dyDescent="0.25">
      <c r="A410" s="99"/>
      <c r="B410" s="104"/>
      <c r="C410" s="94" t="s">
        <v>85</v>
      </c>
      <c r="D410" s="93" t="s">
        <v>311</v>
      </c>
      <c r="E410" s="47">
        <v>1472</v>
      </c>
      <c r="F410" s="47">
        <v>1406.3</v>
      </c>
      <c r="G410" s="10">
        <v>1406.3</v>
      </c>
      <c r="H410" s="10">
        <f t="shared" si="58"/>
        <v>95.536684782608688</v>
      </c>
      <c r="I410" s="10">
        <f t="shared" si="59"/>
        <v>100</v>
      </c>
    </row>
    <row r="411" spans="1:9" s="6" customFormat="1" ht="31.5" customHeight="1" x14ac:dyDescent="0.25">
      <c r="A411" s="99" t="s">
        <v>274</v>
      </c>
      <c r="B411" s="97" t="s">
        <v>529</v>
      </c>
      <c r="C411" s="94" t="s">
        <v>8</v>
      </c>
      <c r="D411" s="93" t="s">
        <v>289</v>
      </c>
      <c r="E411" s="9">
        <v>16500</v>
      </c>
      <c r="F411" s="9">
        <v>16500</v>
      </c>
      <c r="G411" s="62">
        <v>16560</v>
      </c>
      <c r="H411" s="10">
        <f t="shared" si="58"/>
        <v>100.36363636363636</v>
      </c>
      <c r="I411" s="10">
        <f t="shared" si="59"/>
        <v>100.36363636363636</v>
      </c>
    </row>
    <row r="412" spans="1:9" s="6" customFormat="1" ht="63" x14ac:dyDescent="0.25">
      <c r="A412" s="99"/>
      <c r="B412" s="104"/>
      <c r="C412" s="94" t="s">
        <v>85</v>
      </c>
      <c r="D412" s="93" t="s">
        <v>311</v>
      </c>
      <c r="E412" s="47">
        <v>4513</v>
      </c>
      <c r="F412" s="47">
        <v>4219</v>
      </c>
      <c r="G412" s="10">
        <v>4219</v>
      </c>
      <c r="H412" s="10">
        <f t="shared" si="58"/>
        <v>93.485486372701089</v>
      </c>
      <c r="I412" s="10">
        <f t="shared" si="59"/>
        <v>100</v>
      </c>
    </row>
    <row r="413" spans="1:9" s="6" customFormat="1" ht="31.5" customHeight="1" x14ac:dyDescent="0.25">
      <c r="A413" s="99" t="s">
        <v>275</v>
      </c>
      <c r="B413" s="97" t="s">
        <v>530</v>
      </c>
      <c r="C413" s="94" t="s">
        <v>8</v>
      </c>
      <c r="D413" s="93" t="s">
        <v>290</v>
      </c>
      <c r="E413" s="9">
        <v>21750</v>
      </c>
      <c r="F413" s="9">
        <v>23050</v>
      </c>
      <c r="G413" s="62">
        <v>21898</v>
      </c>
      <c r="H413" s="10">
        <f t="shared" si="58"/>
        <v>100.68045977011495</v>
      </c>
      <c r="I413" s="10">
        <f t="shared" si="59"/>
        <v>95.002169197396967</v>
      </c>
    </row>
    <row r="414" spans="1:9" s="6" customFormat="1" ht="63" x14ac:dyDescent="0.25">
      <c r="A414" s="99"/>
      <c r="B414" s="104"/>
      <c r="C414" s="94" t="s">
        <v>85</v>
      </c>
      <c r="D414" s="93" t="s">
        <v>311</v>
      </c>
      <c r="E414" s="47">
        <v>9202.6</v>
      </c>
      <c r="F414" s="47">
        <v>9459.2999999999993</v>
      </c>
      <c r="G414" s="10">
        <v>9459.2999999999993</v>
      </c>
      <c r="H414" s="10">
        <f t="shared" si="58"/>
        <v>102.78942907439202</v>
      </c>
      <c r="I414" s="10">
        <f t="shared" si="59"/>
        <v>100</v>
      </c>
    </row>
    <row r="415" spans="1:9" s="6" customFormat="1" ht="31.5" x14ac:dyDescent="0.25">
      <c r="A415" s="99" t="s">
        <v>276</v>
      </c>
      <c r="B415" s="97" t="s">
        <v>531</v>
      </c>
      <c r="C415" s="94" t="s">
        <v>8</v>
      </c>
      <c r="D415" s="93" t="s">
        <v>291</v>
      </c>
      <c r="E415" s="9">
        <v>50000</v>
      </c>
      <c r="F415" s="9">
        <v>50001</v>
      </c>
      <c r="G415" s="62">
        <v>49916</v>
      </c>
      <c r="H415" s="10">
        <f t="shared" si="58"/>
        <v>99.831999999999994</v>
      </c>
      <c r="I415" s="10">
        <f t="shared" si="59"/>
        <v>99.830003399931996</v>
      </c>
    </row>
    <row r="416" spans="1:9" s="6" customFormat="1" ht="63" x14ac:dyDescent="0.25">
      <c r="A416" s="99"/>
      <c r="B416" s="104"/>
      <c r="C416" s="94" t="s">
        <v>85</v>
      </c>
      <c r="D416" s="93" t="s">
        <v>311</v>
      </c>
      <c r="E416" s="47">
        <v>64430</v>
      </c>
      <c r="F416" s="47">
        <v>63677.3</v>
      </c>
      <c r="G416" s="10">
        <v>63677.3</v>
      </c>
      <c r="H416" s="10">
        <f t="shared" si="58"/>
        <v>98.831755393450266</v>
      </c>
      <c r="I416" s="10">
        <f t="shared" si="59"/>
        <v>100</v>
      </c>
    </row>
    <row r="417" spans="1:9" s="6" customFormat="1" ht="31.5" x14ac:dyDescent="0.25">
      <c r="A417" s="99" t="s">
        <v>277</v>
      </c>
      <c r="B417" s="97" t="s">
        <v>532</v>
      </c>
      <c r="C417" s="94" t="s">
        <v>8</v>
      </c>
      <c r="D417" s="93" t="s">
        <v>292</v>
      </c>
      <c r="E417" s="9">
        <v>4150</v>
      </c>
      <c r="F417" s="9">
        <v>4000</v>
      </c>
      <c r="G417" s="62">
        <v>3991</v>
      </c>
      <c r="H417" s="10">
        <f t="shared" si="58"/>
        <v>96.168674698795172</v>
      </c>
      <c r="I417" s="10">
        <f t="shared" si="59"/>
        <v>99.775000000000006</v>
      </c>
    </row>
    <row r="418" spans="1:9" s="6" customFormat="1" ht="63" x14ac:dyDescent="0.25">
      <c r="A418" s="99"/>
      <c r="B418" s="104"/>
      <c r="C418" s="94" t="s">
        <v>85</v>
      </c>
      <c r="D418" s="93" t="s">
        <v>311</v>
      </c>
      <c r="E418" s="47">
        <v>8823.6</v>
      </c>
      <c r="F418" s="47">
        <v>8514.7000000000007</v>
      </c>
      <c r="G418" s="10">
        <v>8514.7000000000007</v>
      </c>
      <c r="H418" s="10">
        <f t="shared" si="58"/>
        <v>96.499161340042619</v>
      </c>
      <c r="I418" s="10">
        <f t="shared" si="59"/>
        <v>100</v>
      </c>
    </row>
    <row r="419" spans="1:9" s="6" customFormat="1" ht="31.5" customHeight="1" x14ac:dyDescent="0.25">
      <c r="A419" s="99" t="s">
        <v>278</v>
      </c>
      <c r="B419" s="97" t="s">
        <v>533</v>
      </c>
      <c r="C419" s="94" t="s">
        <v>8</v>
      </c>
      <c r="D419" s="93" t="s">
        <v>527</v>
      </c>
      <c r="E419" s="9">
        <v>40</v>
      </c>
      <c r="F419" s="9">
        <v>40</v>
      </c>
      <c r="G419" s="62">
        <v>40</v>
      </c>
      <c r="H419" s="10">
        <f t="shared" si="58"/>
        <v>100</v>
      </c>
      <c r="I419" s="10">
        <f t="shared" si="59"/>
        <v>100</v>
      </c>
    </row>
    <row r="420" spans="1:9" s="6" customFormat="1" ht="88.5" customHeight="1" x14ac:dyDescent="0.25">
      <c r="A420" s="99"/>
      <c r="B420" s="104"/>
      <c r="C420" s="94" t="s">
        <v>85</v>
      </c>
      <c r="D420" s="93" t="s">
        <v>311</v>
      </c>
      <c r="E420" s="47">
        <v>2317.6999999999998</v>
      </c>
      <c r="F420" s="47">
        <v>2382.3000000000002</v>
      </c>
      <c r="G420" s="10">
        <v>2382.3000000000002</v>
      </c>
      <c r="H420" s="10">
        <f t="shared" si="58"/>
        <v>102.78724597661477</v>
      </c>
      <c r="I420" s="10">
        <f t="shared" si="59"/>
        <v>100</v>
      </c>
    </row>
    <row r="421" spans="1:9" x14ac:dyDescent="0.25">
      <c r="A421" s="24"/>
      <c r="B421" s="109" t="s">
        <v>12</v>
      </c>
      <c r="C421" s="110"/>
      <c r="D421" s="95" t="s">
        <v>311</v>
      </c>
      <c r="E421" s="11">
        <f>E376+E378+E380+E382+E384+E386+E388+E390+E392+E394+E396+E398+E400+E402+E404+E406+E408+E410+E412+E414+E416+E418+E420</f>
        <v>2350382.9000000008</v>
      </c>
      <c r="F421" s="11">
        <f t="shared" ref="F421:G421" si="60">F376+F378+F380+F382+F384+F386+F388+F390+F392+F394+F396+F398+F400+F402+F404+F406+F408+F410+F412+F414+F416+F418+F420</f>
        <v>2342585.4999999986</v>
      </c>
      <c r="G421" s="11">
        <f t="shared" si="60"/>
        <v>2342147.3999999994</v>
      </c>
      <c r="H421" s="12">
        <f t="shared" si="58"/>
        <v>99.649610282647927</v>
      </c>
      <c r="I421" s="12">
        <f t="shared" si="59"/>
        <v>99.981298441401648</v>
      </c>
    </row>
    <row r="422" spans="1:9" x14ac:dyDescent="0.25">
      <c r="A422" s="46" t="s">
        <v>58</v>
      </c>
      <c r="B422" s="132" t="s">
        <v>47</v>
      </c>
      <c r="C422" s="133"/>
      <c r="D422" s="133"/>
      <c r="E422" s="133"/>
      <c r="F422" s="133"/>
      <c r="G422" s="133"/>
      <c r="H422" s="133"/>
      <c r="I422" s="134"/>
    </row>
    <row r="423" spans="1:9" ht="31.5" x14ac:dyDescent="0.25">
      <c r="A423" s="99" t="s">
        <v>59</v>
      </c>
      <c r="B423" s="105" t="s">
        <v>310</v>
      </c>
      <c r="C423" s="49" t="s">
        <v>8</v>
      </c>
      <c r="D423" s="50" t="s">
        <v>150</v>
      </c>
      <c r="E423" s="9">
        <v>25397872</v>
      </c>
      <c r="F423" s="9">
        <v>25900430</v>
      </c>
      <c r="G423" s="9">
        <v>25749814</v>
      </c>
      <c r="H423" s="10">
        <f>G423/E423*100</f>
        <v>101.38571451970463</v>
      </c>
      <c r="I423" s="10">
        <f>G423/F423*100</f>
        <v>99.418480697038632</v>
      </c>
    </row>
    <row r="424" spans="1:9" ht="63" x14ac:dyDescent="0.25">
      <c r="A424" s="99"/>
      <c r="B424" s="105"/>
      <c r="C424" s="49" t="s">
        <v>85</v>
      </c>
      <c r="D424" s="50" t="s">
        <v>311</v>
      </c>
      <c r="E424" s="47">
        <v>2878781.1923551215</v>
      </c>
      <c r="F424" s="47">
        <v>3189580.23</v>
      </c>
      <c r="G424" s="48">
        <v>3189650.6452791099</v>
      </c>
      <c r="H424" s="10">
        <f t="shared" ref="H424:H456" si="61">G424/E424*100</f>
        <v>110.79864818311069</v>
      </c>
      <c r="I424" s="10">
        <f t="shared" ref="I424:I456" si="62">G424/F424*100</f>
        <v>100.00220766602601</v>
      </c>
    </row>
    <row r="425" spans="1:9" ht="31.5" x14ac:dyDescent="0.25">
      <c r="A425" s="99" t="s">
        <v>60</v>
      </c>
      <c r="B425" s="105" t="s">
        <v>312</v>
      </c>
      <c r="C425" s="49" t="s">
        <v>8</v>
      </c>
      <c r="D425" s="50" t="s">
        <v>150</v>
      </c>
      <c r="E425" s="9">
        <v>8977062</v>
      </c>
      <c r="F425" s="9">
        <v>9196400</v>
      </c>
      <c r="G425" s="9">
        <v>9080432</v>
      </c>
      <c r="H425" s="10">
        <f t="shared" si="61"/>
        <v>101.15149032055253</v>
      </c>
      <c r="I425" s="10">
        <f t="shared" si="62"/>
        <v>98.73898482014701</v>
      </c>
    </row>
    <row r="426" spans="1:9" ht="63" x14ac:dyDescent="0.25">
      <c r="A426" s="99"/>
      <c r="B426" s="105"/>
      <c r="C426" s="49" t="s">
        <v>85</v>
      </c>
      <c r="D426" s="50" t="s">
        <v>311</v>
      </c>
      <c r="E426" s="47">
        <v>712936.91272642987</v>
      </c>
      <c r="F426" s="47">
        <v>793556.57</v>
      </c>
      <c r="G426" s="48">
        <v>787505.20119157934</v>
      </c>
      <c r="H426" s="10">
        <f t="shared" si="61"/>
        <v>110.45931093397643</v>
      </c>
      <c r="I426" s="10">
        <f t="shared" si="62"/>
        <v>99.237436997286707</v>
      </c>
    </row>
    <row r="427" spans="1:9" s="6" customFormat="1" ht="31.5" x14ac:dyDescent="0.25">
      <c r="A427" s="99" t="s">
        <v>296</v>
      </c>
      <c r="B427" s="105" t="s">
        <v>313</v>
      </c>
      <c r="C427" s="49" t="s">
        <v>8</v>
      </c>
      <c r="D427" s="50" t="s">
        <v>150</v>
      </c>
      <c r="E427" s="9">
        <v>728062</v>
      </c>
      <c r="F427" s="9">
        <v>780092</v>
      </c>
      <c r="G427" s="9">
        <v>779432</v>
      </c>
      <c r="H427" s="10">
        <f t="shared" si="61"/>
        <v>107.05571778227679</v>
      </c>
      <c r="I427" s="10">
        <f t="shared" si="62"/>
        <v>99.915394594483729</v>
      </c>
    </row>
    <row r="428" spans="1:9" s="6" customFormat="1" ht="63" x14ac:dyDescent="0.25">
      <c r="A428" s="99"/>
      <c r="B428" s="105"/>
      <c r="C428" s="49" t="s">
        <v>85</v>
      </c>
      <c r="D428" s="50" t="s">
        <v>311</v>
      </c>
      <c r="E428" s="47">
        <v>108167.0058665824</v>
      </c>
      <c r="F428" s="47">
        <v>125926.027</v>
      </c>
      <c r="G428" s="48">
        <v>125926.03</v>
      </c>
      <c r="H428" s="10">
        <f t="shared" si="61"/>
        <v>116.41815264381295</v>
      </c>
      <c r="I428" s="10">
        <f t="shared" si="62"/>
        <v>100.00000238235103</v>
      </c>
    </row>
    <row r="429" spans="1:9" s="6" customFormat="1" ht="31.5" x14ac:dyDescent="0.25">
      <c r="A429" s="99" t="s">
        <v>297</v>
      </c>
      <c r="B429" s="105" t="s">
        <v>314</v>
      </c>
      <c r="C429" s="49" t="s">
        <v>8</v>
      </c>
      <c r="D429" s="50" t="s">
        <v>150</v>
      </c>
      <c r="E429" s="9">
        <v>2621979</v>
      </c>
      <c r="F429" s="9">
        <v>2933977</v>
      </c>
      <c r="G429" s="9">
        <v>2906561</v>
      </c>
      <c r="H429" s="10">
        <f t="shared" si="61"/>
        <v>110.85371011743419</v>
      </c>
      <c r="I429" s="10">
        <f t="shared" si="62"/>
        <v>99.065568680327075</v>
      </c>
    </row>
    <row r="430" spans="1:9" s="6" customFormat="1" ht="63" x14ac:dyDescent="0.25">
      <c r="A430" s="99"/>
      <c r="B430" s="105"/>
      <c r="C430" s="49" t="s">
        <v>85</v>
      </c>
      <c r="D430" s="50" t="s">
        <v>311</v>
      </c>
      <c r="E430" s="47">
        <v>159501.87047222591</v>
      </c>
      <c r="F430" s="47">
        <v>193926.21</v>
      </c>
      <c r="G430" s="48">
        <v>193083.9027567053</v>
      </c>
      <c r="H430" s="10">
        <f t="shared" si="61"/>
        <v>121.05431878952606</v>
      </c>
      <c r="I430" s="10">
        <f t="shared" si="62"/>
        <v>99.565655801093271</v>
      </c>
    </row>
    <row r="431" spans="1:9" s="6" customFormat="1" ht="31.5" x14ac:dyDescent="0.25">
      <c r="A431" s="99" t="s">
        <v>298</v>
      </c>
      <c r="B431" s="105" t="s">
        <v>315</v>
      </c>
      <c r="C431" s="49" t="s">
        <v>8</v>
      </c>
      <c r="D431" s="50" t="s">
        <v>150</v>
      </c>
      <c r="E431" s="9">
        <v>90796</v>
      </c>
      <c r="F431" s="9">
        <v>117687</v>
      </c>
      <c r="G431" s="9">
        <v>115824</v>
      </c>
      <c r="H431" s="10">
        <f t="shared" si="61"/>
        <v>127.56509097317061</v>
      </c>
      <c r="I431" s="10">
        <f t="shared" si="62"/>
        <v>98.416987432766575</v>
      </c>
    </row>
    <row r="432" spans="1:9" s="6" customFormat="1" ht="63" x14ac:dyDescent="0.25">
      <c r="A432" s="99"/>
      <c r="B432" s="105"/>
      <c r="C432" s="49" t="s">
        <v>85</v>
      </c>
      <c r="D432" s="50" t="s">
        <v>311</v>
      </c>
      <c r="E432" s="47">
        <v>9466.8163511687781</v>
      </c>
      <c r="F432" s="47">
        <v>13332.42</v>
      </c>
      <c r="G432" s="48">
        <v>13187.566115883657</v>
      </c>
      <c r="H432" s="10">
        <f t="shared" si="61"/>
        <v>139.30307324759198</v>
      </c>
      <c r="I432" s="10">
        <f t="shared" si="62"/>
        <v>98.913521445346447</v>
      </c>
    </row>
    <row r="433" spans="1:9" s="6" customFormat="1" ht="31.5" x14ac:dyDescent="0.25">
      <c r="A433" s="99" t="s">
        <v>299</v>
      </c>
      <c r="B433" s="105" t="s">
        <v>316</v>
      </c>
      <c r="C433" s="49" t="s">
        <v>8</v>
      </c>
      <c r="D433" s="50" t="s">
        <v>150</v>
      </c>
      <c r="E433" s="9">
        <v>498768</v>
      </c>
      <c r="F433" s="9">
        <v>512627</v>
      </c>
      <c r="G433" s="9">
        <v>512627</v>
      </c>
      <c r="H433" s="10">
        <f t="shared" si="61"/>
        <v>102.7786465851859</v>
      </c>
      <c r="I433" s="10">
        <f t="shared" si="62"/>
        <v>100</v>
      </c>
    </row>
    <row r="434" spans="1:9" s="6" customFormat="1" ht="63" x14ac:dyDescent="0.25">
      <c r="A434" s="99"/>
      <c r="B434" s="105"/>
      <c r="C434" s="49" t="s">
        <v>85</v>
      </c>
      <c r="D434" s="50" t="s">
        <v>311</v>
      </c>
      <c r="E434" s="47">
        <v>135049.90370779534</v>
      </c>
      <c r="F434" s="47">
        <v>150813.587</v>
      </c>
      <c r="G434" s="48">
        <v>150813.59</v>
      </c>
      <c r="H434" s="10">
        <f t="shared" si="61"/>
        <v>111.67248984220841</v>
      </c>
      <c r="I434" s="10">
        <f t="shared" si="62"/>
        <v>100.00000198921069</v>
      </c>
    </row>
    <row r="435" spans="1:9" s="6" customFormat="1" ht="31.5" x14ac:dyDescent="0.25">
      <c r="A435" s="99" t="s">
        <v>300</v>
      </c>
      <c r="B435" s="105" t="s">
        <v>317</v>
      </c>
      <c r="C435" s="49" t="s">
        <v>8</v>
      </c>
      <c r="D435" s="50" t="s">
        <v>150</v>
      </c>
      <c r="E435" s="9">
        <v>189625</v>
      </c>
      <c r="F435" s="9">
        <v>191984</v>
      </c>
      <c r="G435" s="9">
        <v>191337</v>
      </c>
      <c r="H435" s="10">
        <f t="shared" si="61"/>
        <v>100.90283454185894</v>
      </c>
      <c r="I435" s="10">
        <f t="shared" si="62"/>
        <v>99.662992749395784</v>
      </c>
    </row>
    <row r="436" spans="1:9" s="6" customFormat="1" ht="63" x14ac:dyDescent="0.25">
      <c r="A436" s="99"/>
      <c r="B436" s="105"/>
      <c r="C436" s="49" t="s">
        <v>85</v>
      </c>
      <c r="D436" s="50" t="s">
        <v>311</v>
      </c>
      <c r="E436" s="47">
        <v>18813.125393261937</v>
      </c>
      <c r="F436" s="47">
        <v>20695.419999999998</v>
      </c>
      <c r="G436" s="48">
        <v>20695.419999999998</v>
      </c>
      <c r="H436" s="10">
        <f t="shared" si="61"/>
        <v>110.00522011835534</v>
      </c>
      <c r="I436" s="10">
        <f t="shared" si="62"/>
        <v>100</v>
      </c>
    </row>
    <row r="437" spans="1:9" s="6" customFormat="1" ht="31.5" x14ac:dyDescent="0.25">
      <c r="A437" s="99" t="s">
        <v>301</v>
      </c>
      <c r="B437" s="105" t="s">
        <v>318</v>
      </c>
      <c r="C437" s="49" t="s">
        <v>8</v>
      </c>
      <c r="D437" s="50" t="s">
        <v>150</v>
      </c>
      <c r="E437" s="9">
        <v>297661</v>
      </c>
      <c r="F437" s="9">
        <v>299995</v>
      </c>
      <c r="G437" s="9">
        <v>300532</v>
      </c>
      <c r="H437" s="10">
        <f t="shared" si="61"/>
        <v>100.96452004125499</v>
      </c>
      <c r="I437" s="10">
        <f t="shared" si="62"/>
        <v>100.17900298338304</v>
      </c>
    </row>
    <row r="438" spans="1:9" s="6" customFormat="1" ht="63" x14ac:dyDescent="0.25">
      <c r="A438" s="99"/>
      <c r="B438" s="105"/>
      <c r="C438" s="49" t="s">
        <v>85</v>
      </c>
      <c r="D438" s="50" t="s">
        <v>311</v>
      </c>
      <c r="E438" s="47">
        <v>56311.716182113036</v>
      </c>
      <c r="F438" s="47">
        <v>61664.373</v>
      </c>
      <c r="G438" s="48">
        <v>61664.37</v>
      </c>
      <c r="H438" s="10">
        <f t="shared" si="61"/>
        <v>109.5053999075013</v>
      </c>
      <c r="I438" s="10">
        <f t="shared" si="62"/>
        <v>99.99999513495419</v>
      </c>
    </row>
    <row r="439" spans="1:9" s="6" customFormat="1" ht="31.5" x14ac:dyDescent="0.25">
      <c r="A439" s="99" t="s">
        <v>302</v>
      </c>
      <c r="B439" s="102" t="s">
        <v>319</v>
      </c>
      <c r="C439" s="49" t="s">
        <v>8</v>
      </c>
      <c r="D439" s="50" t="s">
        <v>150</v>
      </c>
      <c r="E439" s="9">
        <v>523</v>
      </c>
      <c r="F439" s="9">
        <v>519</v>
      </c>
      <c r="G439" s="9">
        <v>496</v>
      </c>
      <c r="H439" s="10">
        <f t="shared" si="61"/>
        <v>94.837476099426382</v>
      </c>
      <c r="I439" s="10">
        <f t="shared" si="62"/>
        <v>95.568400770712913</v>
      </c>
    </row>
    <row r="440" spans="1:9" s="6" customFormat="1" ht="63" x14ac:dyDescent="0.25">
      <c r="A440" s="99"/>
      <c r="B440" s="102"/>
      <c r="C440" s="49" t="s">
        <v>85</v>
      </c>
      <c r="D440" s="50" t="s">
        <v>311</v>
      </c>
      <c r="E440" s="47">
        <v>190.18274759152217</v>
      </c>
      <c r="F440" s="47">
        <v>205.102</v>
      </c>
      <c r="G440" s="48">
        <v>197.01270134874761</v>
      </c>
      <c r="H440" s="10">
        <f t="shared" si="61"/>
        <v>103.59125832585767</v>
      </c>
      <c r="I440" s="10">
        <f t="shared" si="62"/>
        <v>96.055963056794965</v>
      </c>
    </row>
    <row r="441" spans="1:9" s="6" customFormat="1" ht="31.5" x14ac:dyDescent="0.25">
      <c r="A441" s="99" t="s">
        <v>303</v>
      </c>
      <c r="B441" s="102" t="s">
        <v>320</v>
      </c>
      <c r="C441" s="49" t="s">
        <v>8</v>
      </c>
      <c r="D441" s="50" t="s">
        <v>150</v>
      </c>
      <c r="E441" s="9">
        <v>30844</v>
      </c>
      <c r="F441" s="9">
        <v>31635</v>
      </c>
      <c r="G441" s="9">
        <v>31532</v>
      </c>
      <c r="H441" s="10">
        <f t="shared" si="61"/>
        <v>102.23057969135002</v>
      </c>
      <c r="I441" s="10">
        <f t="shared" si="62"/>
        <v>99.674411253358613</v>
      </c>
    </row>
    <row r="442" spans="1:9" s="6" customFormat="1" ht="63" x14ac:dyDescent="0.25">
      <c r="A442" s="99"/>
      <c r="B442" s="102"/>
      <c r="C442" s="49" t="s">
        <v>85</v>
      </c>
      <c r="D442" s="50" t="s">
        <v>311</v>
      </c>
      <c r="E442" s="47">
        <v>25362.960575059267</v>
      </c>
      <c r="F442" s="47">
        <v>38778.167999999998</v>
      </c>
      <c r="G442" s="48">
        <v>38778.17</v>
      </c>
      <c r="H442" s="10">
        <f t="shared" si="61"/>
        <v>152.89291597185468</v>
      </c>
      <c r="I442" s="10">
        <f t="shared" si="62"/>
        <v>100.00000515754121</v>
      </c>
    </row>
    <row r="443" spans="1:9" s="6" customFormat="1" ht="31.5" x14ac:dyDescent="0.25">
      <c r="A443" s="99" t="s">
        <v>304</v>
      </c>
      <c r="B443" s="102" t="s">
        <v>90</v>
      </c>
      <c r="C443" s="49" t="s">
        <v>8</v>
      </c>
      <c r="D443" s="50" t="s">
        <v>150</v>
      </c>
      <c r="E443" s="9">
        <v>65100</v>
      </c>
      <c r="F443" s="9">
        <v>65100</v>
      </c>
      <c r="G443" s="9">
        <v>65100</v>
      </c>
      <c r="H443" s="10">
        <f t="shared" si="61"/>
        <v>100</v>
      </c>
      <c r="I443" s="10">
        <f t="shared" si="62"/>
        <v>100</v>
      </c>
    </row>
    <row r="444" spans="1:9" s="6" customFormat="1" ht="63" x14ac:dyDescent="0.25">
      <c r="A444" s="99"/>
      <c r="B444" s="102"/>
      <c r="C444" s="49" t="s">
        <v>85</v>
      </c>
      <c r="D444" s="50" t="s">
        <v>311</v>
      </c>
      <c r="E444" s="47">
        <v>99268.1</v>
      </c>
      <c r="F444" s="47">
        <v>99268.1</v>
      </c>
      <c r="G444" s="41">
        <v>99267.8</v>
      </c>
      <c r="H444" s="10">
        <f t="shared" si="61"/>
        <v>99.999697788111192</v>
      </c>
      <c r="I444" s="10">
        <f t="shared" si="62"/>
        <v>99.999697788111192</v>
      </c>
    </row>
    <row r="445" spans="1:9" s="6" customFormat="1" ht="31.5" x14ac:dyDescent="0.25">
      <c r="A445" s="99" t="s">
        <v>305</v>
      </c>
      <c r="B445" s="102" t="s">
        <v>321</v>
      </c>
      <c r="C445" s="49" t="s">
        <v>8</v>
      </c>
      <c r="D445" s="50" t="s">
        <v>150</v>
      </c>
      <c r="E445" s="9">
        <v>105984</v>
      </c>
      <c r="F445" s="9">
        <v>105984</v>
      </c>
      <c r="G445" s="9">
        <v>105962</v>
      </c>
      <c r="H445" s="10">
        <f t="shared" si="61"/>
        <v>99.979242149758448</v>
      </c>
      <c r="I445" s="10">
        <f t="shared" si="62"/>
        <v>99.979242149758448</v>
      </c>
    </row>
    <row r="446" spans="1:9" s="6" customFormat="1" ht="63" x14ac:dyDescent="0.25">
      <c r="A446" s="99"/>
      <c r="B446" s="102"/>
      <c r="C446" s="49" t="s">
        <v>85</v>
      </c>
      <c r="D446" s="50" t="s">
        <v>311</v>
      </c>
      <c r="E446" s="47">
        <v>147378.91099999999</v>
      </c>
      <c r="F446" s="47">
        <v>160132.111</v>
      </c>
      <c r="G446" s="41">
        <v>160132.10999999999</v>
      </c>
      <c r="H446" s="10">
        <f t="shared" si="61"/>
        <v>108.65334050405625</v>
      </c>
      <c r="I446" s="10">
        <f t="shared" si="62"/>
        <v>99.999999375515628</v>
      </c>
    </row>
    <row r="447" spans="1:9" s="6" customFormat="1" ht="31.5" x14ac:dyDescent="0.25">
      <c r="A447" s="99" t="s">
        <v>306</v>
      </c>
      <c r="B447" s="102" t="s">
        <v>322</v>
      </c>
      <c r="C447" s="49" t="s">
        <v>8</v>
      </c>
      <c r="D447" s="50" t="s">
        <v>150</v>
      </c>
      <c r="E447" s="9">
        <v>82226</v>
      </c>
      <c r="F447" s="9">
        <v>85874</v>
      </c>
      <c r="G447" s="9">
        <v>85686</v>
      </c>
      <c r="H447" s="10">
        <f t="shared" si="61"/>
        <v>104.20791477148347</v>
      </c>
      <c r="I447" s="10">
        <f t="shared" si="62"/>
        <v>99.781074597666347</v>
      </c>
    </row>
    <row r="448" spans="1:9" s="6" customFormat="1" ht="63" x14ac:dyDescent="0.25">
      <c r="A448" s="99"/>
      <c r="B448" s="102"/>
      <c r="C448" s="49" t="s">
        <v>85</v>
      </c>
      <c r="D448" s="50" t="s">
        <v>311</v>
      </c>
      <c r="E448" s="47">
        <v>38884.800000000003</v>
      </c>
      <c r="F448" s="47">
        <v>38884.800000000003</v>
      </c>
      <c r="G448" s="41">
        <v>38858.199999999997</v>
      </c>
      <c r="H448" s="10">
        <f t="shared" si="61"/>
        <v>99.931592807472313</v>
      </c>
      <c r="I448" s="10">
        <f t="shared" si="62"/>
        <v>99.931592807472313</v>
      </c>
    </row>
    <row r="449" spans="1:9" s="6" customFormat="1" ht="31.5" x14ac:dyDescent="0.25">
      <c r="A449" s="99" t="s">
        <v>307</v>
      </c>
      <c r="B449" s="102" t="s">
        <v>323</v>
      </c>
      <c r="C449" s="49" t="s">
        <v>8</v>
      </c>
      <c r="D449" s="50" t="s">
        <v>150</v>
      </c>
      <c r="E449" s="9">
        <v>252</v>
      </c>
      <c r="F449" s="9">
        <v>266</v>
      </c>
      <c r="G449" s="9">
        <v>266</v>
      </c>
      <c r="H449" s="10">
        <f t="shared" si="61"/>
        <v>105.55555555555556</v>
      </c>
      <c r="I449" s="10">
        <f t="shared" si="62"/>
        <v>100</v>
      </c>
    </row>
    <row r="450" spans="1:9" s="6" customFormat="1" ht="63" x14ac:dyDescent="0.25">
      <c r="A450" s="99"/>
      <c r="B450" s="102"/>
      <c r="C450" s="49" t="s">
        <v>85</v>
      </c>
      <c r="D450" s="50" t="s">
        <v>311</v>
      </c>
      <c r="E450" s="47">
        <v>28687.34</v>
      </c>
      <c r="F450" s="47">
        <v>36133.256000000001</v>
      </c>
      <c r="G450" s="41">
        <v>35972.921359008324</v>
      </c>
      <c r="H450" s="10">
        <f t="shared" si="61"/>
        <v>125.3965036807467</v>
      </c>
      <c r="I450" s="10">
        <f t="shared" si="62"/>
        <v>99.556268494066302</v>
      </c>
    </row>
    <row r="451" spans="1:9" s="6" customFormat="1" ht="31.5" x14ac:dyDescent="0.25">
      <c r="A451" s="99" t="s">
        <v>308</v>
      </c>
      <c r="B451" s="102" t="s">
        <v>324</v>
      </c>
      <c r="C451" s="49" t="s">
        <v>8</v>
      </c>
      <c r="D451" s="50" t="s">
        <v>150</v>
      </c>
      <c r="E451" s="9">
        <v>217</v>
      </c>
      <c r="F451" s="9">
        <v>228</v>
      </c>
      <c r="G451" s="9">
        <v>228</v>
      </c>
      <c r="H451" s="10">
        <f t="shared" si="61"/>
        <v>105.06912442396312</v>
      </c>
      <c r="I451" s="10">
        <f t="shared" si="62"/>
        <v>100</v>
      </c>
    </row>
    <row r="452" spans="1:9" s="6" customFormat="1" ht="63" x14ac:dyDescent="0.25">
      <c r="A452" s="99"/>
      <c r="B452" s="102"/>
      <c r="C452" s="49" t="s">
        <v>85</v>
      </c>
      <c r="D452" s="50" t="s">
        <v>311</v>
      </c>
      <c r="E452" s="47">
        <v>2472.9</v>
      </c>
      <c r="F452" s="47">
        <v>1294.1780000000001</v>
      </c>
      <c r="G452" s="41">
        <v>1288.4353244711374</v>
      </c>
      <c r="H452" s="10">
        <f t="shared" si="61"/>
        <v>52.102200835906721</v>
      </c>
      <c r="I452" s="10">
        <f t="shared" si="62"/>
        <v>99.556268494066288</v>
      </c>
    </row>
    <row r="453" spans="1:9" s="6" customFormat="1" ht="31.5" x14ac:dyDescent="0.25">
      <c r="A453" s="99" t="s">
        <v>309</v>
      </c>
      <c r="B453" s="102" t="s">
        <v>325</v>
      </c>
      <c r="C453" s="49" t="s">
        <v>8</v>
      </c>
      <c r="D453" s="50" t="s">
        <v>150</v>
      </c>
      <c r="E453" s="9">
        <v>10630</v>
      </c>
      <c r="F453" s="9">
        <v>10630</v>
      </c>
      <c r="G453" s="9">
        <v>10428</v>
      </c>
      <c r="H453" s="10">
        <f t="shared" si="61"/>
        <v>98.0997177798683</v>
      </c>
      <c r="I453" s="10">
        <f t="shared" si="62"/>
        <v>98.0997177798683</v>
      </c>
    </row>
    <row r="454" spans="1:9" s="6" customFormat="1" ht="63" x14ac:dyDescent="0.25">
      <c r="A454" s="99"/>
      <c r="B454" s="102"/>
      <c r="C454" s="49" t="s">
        <v>85</v>
      </c>
      <c r="D454" s="50" t="s">
        <v>311</v>
      </c>
      <c r="E454" s="47">
        <v>28160.6</v>
      </c>
      <c r="F454" s="47">
        <v>29590.345000000001</v>
      </c>
      <c r="G454" s="41">
        <v>29459.043316520525</v>
      </c>
      <c r="H454" s="10">
        <f t="shared" si="61"/>
        <v>104.61085103485198</v>
      </c>
      <c r="I454" s="10">
        <f t="shared" si="62"/>
        <v>99.556268494066302</v>
      </c>
    </row>
    <row r="455" spans="1:9" x14ac:dyDescent="0.25">
      <c r="A455" s="24"/>
      <c r="B455" s="131" t="s">
        <v>12</v>
      </c>
      <c r="C455" s="131"/>
      <c r="D455" s="95" t="s">
        <v>311</v>
      </c>
      <c r="E455" s="11">
        <f>E424+E426+E428+E430+E432+E434+E436+E438+E440+E442+E444+E446+E448+E450+E452+E454</f>
        <v>4449434.3373773498</v>
      </c>
      <c r="F455" s="11">
        <f t="shared" ref="F455:G455" si="63">F424+F426+F428+F430+F432+F434+F436+F438+F440+F442+F444+F446+F448+F450+F452+F454</f>
        <v>4953780.896999998</v>
      </c>
      <c r="G455" s="11">
        <f t="shared" si="63"/>
        <v>4946480.4180446276</v>
      </c>
      <c r="H455" s="12">
        <f t="shared" si="61"/>
        <v>111.17099484965665</v>
      </c>
      <c r="I455" s="12">
        <f t="shared" si="62"/>
        <v>99.85262814187459</v>
      </c>
    </row>
    <row r="456" spans="1:9" ht="38.25" customHeight="1" x14ac:dyDescent="0.25">
      <c r="A456" s="141" t="s">
        <v>49</v>
      </c>
      <c r="B456" s="142"/>
      <c r="C456" s="143"/>
      <c r="D456" s="144" t="s">
        <v>311</v>
      </c>
      <c r="E456" s="145">
        <f>E36+E40+E44+E60+E82+E92+E170+E258+E304+E320+E356+E373+E421+E455</f>
        <v>12376571.437377352</v>
      </c>
      <c r="F456" s="145">
        <f>F36+F40+F44+F60+F82+F92+F170+F258+F304+F320+F356+F373+F421+F455</f>
        <v>12994422.668199996</v>
      </c>
      <c r="G456" s="145">
        <f>G36+G40+G44+G60+G82+G92+G170+G258+G304+G320+G356+G373+G421+G455</f>
        <v>12942871.989244625</v>
      </c>
      <c r="H456" s="145">
        <f t="shared" si="61"/>
        <v>104.57558504576672</v>
      </c>
      <c r="I456" s="145">
        <f t="shared" si="62"/>
        <v>99.603286115346052</v>
      </c>
    </row>
  </sheetData>
  <mergeCells count="460">
    <mergeCell ref="A166:A167"/>
    <mergeCell ref="B166:B167"/>
    <mergeCell ref="A168:A169"/>
    <mergeCell ref="B168:B169"/>
    <mergeCell ref="A352:A353"/>
    <mergeCell ref="B352:B353"/>
    <mergeCell ref="A354:A355"/>
    <mergeCell ref="B354:B355"/>
    <mergeCell ref="A156:A157"/>
    <mergeCell ref="B156:B157"/>
    <mergeCell ref="A158:A159"/>
    <mergeCell ref="B158:B159"/>
    <mergeCell ref="A160:A161"/>
    <mergeCell ref="B160:B161"/>
    <mergeCell ref="A162:A163"/>
    <mergeCell ref="B162:B163"/>
    <mergeCell ref="A164:A165"/>
    <mergeCell ref="B164:B165"/>
    <mergeCell ref="B30:B31"/>
    <mergeCell ref="A32:A33"/>
    <mergeCell ref="B32:B33"/>
    <mergeCell ref="A34:A35"/>
    <mergeCell ref="B34:B35"/>
    <mergeCell ref="A38:A39"/>
    <mergeCell ref="A46:A47"/>
    <mergeCell ref="B46:B47"/>
    <mergeCell ref="A48:A49"/>
    <mergeCell ref="B48:B49"/>
    <mergeCell ref="B38:B39"/>
    <mergeCell ref="A42:A43"/>
    <mergeCell ref="B42:B43"/>
    <mergeCell ref="B44:C44"/>
    <mergeCell ref="B45:I45"/>
    <mergeCell ref="B41:I41"/>
    <mergeCell ref="B40:C40"/>
    <mergeCell ref="B350:B351"/>
    <mergeCell ref="A336:A337"/>
    <mergeCell ref="B336:B337"/>
    <mergeCell ref="A338:A339"/>
    <mergeCell ref="B338:B339"/>
    <mergeCell ref="A340:A341"/>
    <mergeCell ref="B340:B341"/>
    <mergeCell ref="A342:A343"/>
    <mergeCell ref="B342:B343"/>
    <mergeCell ref="A344:A345"/>
    <mergeCell ref="B344:B345"/>
    <mergeCell ref="A405:A406"/>
    <mergeCell ref="B405:B406"/>
    <mergeCell ref="A407:A408"/>
    <mergeCell ref="B407:B408"/>
    <mergeCell ref="A417:A418"/>
    <mergeCell ref="B417:B418"/>
    <mergeCell ref="A419:A420"/>
    <mergeCell ref="B419:B420"/>
    <mergeCell ref="B409:B410"/>
    <mergeCell ref="A409:A410"/>
    <mergeCell ref="A411:A412"/>
    <mergeCell ref="B411:B412"/>
    <mergeCell ref="A413:A414"/>
    <mergeCell ref="B413:B414"/>
    <mergeCell ref="A415:A416"/>
    <mergeCell ref="B415:B416"/>
    <mergeCell ref="A395:A396"/>
    <mergeCell ref="B395:B396"/>
    <mergeCell ref="A397:A398"/>
    <mergeCell ref="B397:B398"/>
    <mergeCell ref="A399:A400"/>
    <mergeCell ref="B399:B400"/>
    <mergeCell ref="A401:A402"/>
    <mergeCell ref="B401:B402"/>
    <mergeCell ref="A403:A404"/>
    <mergeCell ref="B403:B404"/>
    <mergeCell ref="A300:A301"/>
    <mergeCell ref="B300:B301"/>
    <mergeCell ref="A302:A303"/>
    <mergeCell ref="B302:B303"/>
    <mergeCell ref="B389:B390"/>
    <mergeCell ref="A391:A392"/>
    <mergeCell ref="B391:B392"/>
    <mergeCell ref="A393:A394"/>
    <mergeCell ref="B393:B394"/>
    <mergeCell ref="A326:A327"/>
    <mergeCell ref="B326:B327"/>
    <mergeCell ref="A328:A329"/>
    <mergeCell ref="B328:B329"/>
    <mergeCell ref="A330:A331"/>
    <mergeCell ref="B330:B331"/>
    <mergeCell ref="A332:A333"/>
    <mergeCell ref="B332:B333"/>
    <mergeCell ref="A334:A335"/>
    <mergeCell ref="B334:B335"/>
    <mergeCell ref="A346:A347"/>
    <mergeCell ref="B346:B347"/>
    <mergeCell ref="A348:A349"/>
    <mergeCell ref="B348:B349"/>
    <mergeCell ref="A350:A351"/>
    <mergeCell ref="A290:A291"/>
    <mergeCell ref="B290:B291"/>
    <mergeCell ref="A292:A293"/>
    <mergeCell ref="B292:B293"/>
    <mergeCell ref="A294:A295"/>
    <mergeCell ref="B294:B295"/>
    <mergeCell ref="A296:A297"/>
    <mergeCell ref="B296:B297"/>
    <mergeCell ref="A298:A299"/>
    <mergeCell ref="B298:B299"/>
    <mergeCell ref="A280:A281"/>
    <mergeCell ref="B280:B281"/>
    <mergeCell ref="A282:A283"/>
    <mergeCell ref="B282:B283"/>
    <mergeCell ref="A284:A285"/>
    <mergeCell ref="B284:B285"/>
    <mergeCell ref="A286:A287"/>
    <mergeCell ref="B286:B287"/>
    <mergeCell ref="A288:A289"/>
    <mergeCell ref="B288:B289"/>
    <mergeCell ref="A268:A269"/>
    <mergeCell ref="B268:B269"/>
    <mergeCell ref="B148:B149"/>
    <mergeCell ref="A176:A177"/>
    <mergeCell ref="B176:B177"/>
    <mergeCell ref="A178:A179"/>
    <mergeCell ref="B178:B179"/>
    <mergeCell ref="A180:A181"/>
    <mergeCell ref="B180:B181"/>
    <mergeCell ref="A182:A183"/>
    <mergeCell ref="B182:B183"/>
    <mergeCell ref="A260:A261"/>
    <mergeCell ref="B260:B261"/>
    <mergeCell ref="A220:A221"/>
    <mergeCell ref="B220:B221"/>
    <mergeCell ref="A222:A223"/>
    <mergeCell ref="B222:B223"/>
    <mergeCell ref="A224:A225"/>
    <mergeCell ref="A150:A151"/>
    <mergeCell ref="B150:B151"/>
    <mergeCell ref="A152:A153"/>
    <mergeCell ref="B152:B153"/>
    <mergeCell ref="A154:A155"/>
    <mergeCell ref="B154:B155"/>
    <mergeCell ref="B144:B145"/>
    <mergeCell ref="B126:B127"/>
    <mergeCell ref="A128:A129"/>
    <mergeCell ref="B128:B129"/>
    <mergeCell ref="A130:A131"/>
    <mergeCell ref="B130:B131"/>
    <mergeCell ref="A132:A133"/>
    <mergeCell ref="B132:B133"/>
    <mergeCell ref="A134:A135"/>
    <mergeCell ref="B134:B135"/>
    <mergeCell ref="A108:A109"/>
    <mergeCell ref="B108:B109"/>
    <mergeCell ref="A110:A111"/>
    <mergeCell ref="B110:B111"/>
    <mergeCell ref="A112:A113"/>
    <mergeCell ref="B112:B113"/>
    <mergeCell ref="A114:A115"/>
    <mergeCell ref="B114:B115"/>
    <mergeCell ref="A116:A117"/>
    <mergeCell ref="B116:B117"/>
    <mergeCell ref="A456:C456"/>
    <mergeCell ref="B455:C455"/>
    <mergeCell ref="B422:I422"/>
    <mergeCell ref="B421:C421"/>
    <mergeCell ref="B374:I374"/>
    <mergeCell ref="A324:A325"/>
    <mergeCell ref="B324:B325"/>
    <mergeCell ref="A375:A376"/>
    <mergeCell ref="B375:B376"/>
    <mergeCell ref="A377:A378"/>
    <mergeCell ref="B377:B378"/>
    <mergeCell ref="A423:A424"/>
    <mergeCell ref="B423:B424"/>
    <mergeCell ref="A379:A380"/>
    <mergeCell ref="B379:B380"/>
    <mergeCell ref="A381:A382"/>
    <mergeCell ref="B381:B382"/>
    <mergeCell ref="A383:A384"/>
    <mergeCell ref="B383:B384"/>
    <mergeCell ref="A385:A386"/>
    <mergeCell ref="B385:B386"/>
    <mergeCell ref="A387:A388"/>
    <mergeCell ref="B387:B388"/>
    <mergeCell ref="A389:A390"/>
    <mergeCell ref="A118:A119"/>
    <mergeCell ref="B118:B119"/>
    <mergeCell ref="A120:A121"/>
    <mergeCell ref="A425:A426"/>
    <mergeCell ref="B425:B426"/>
    <mergeCell ref="A358:A359"/>
    <mergeCell ref="B373:C373"/>
    <mergeCell ref="A322:A323"/>
    <mergeCell ref="B322:B323"/>
    <mergeCell ref="B308:B309"/>
    <mergeCell ref="A306:A307"/>
    <mergeCell ref="A146:A147"/>
    <mergeCell ref="B146:B147"/>
    <mergeCell ref="A148:A149"/>
    <mergeCell ref="B318:B319"/>
    <mergeCell ref="A136:A137"/>
    <mergeCell ref="B136:B137"/>
    <mergeCell ref="A138:A139"/>
    <mergeCell ref="B138:B139"/>
    <mergeCell ref="A140:A141"/>
    <mergeCell ref="B140:B141"/>
    <mergeCell ref="A142:A143"/>
    <mergeCell ref="B142:B143"/>
    <mergeCell ref="A144:A145"/>
    <mergeCell ref="A3:A4"/>
    <mergeCell ref="E3:F3"/>
    <mergeCell ref="B3:B4"/>
    <mergeCell ref="D3:D4"/>
    <mergeCell ref="C3:C4"/>
    <mergeCell ref="G3:G4"/>
    <mergeCell ref="B6:B7"/>
    <mergeCell ref="A6:A7"/>
    <mergeCell ref="A8:A9"/>
    <mergeCell ref="B8:B9"/>
    <mergeCell ref="B36:C36"/>
    <mergeCell ref="B37:I37"/>
    <mergeCell ref="B5:I5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A62:A63"/>
    <mergeCell ref="B62:B63"/>
    <mergeCell ref="A64:A65"/>
    <mergeCell ref="B64:B65"/>
    <mergeCell ref="A88:A89"/>
    <mergeCell ref="A90:A91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4:A85"/>
    <mergeCell ref="B84:B85"/>
    <mergeCell ref="A86:A87"/>
    <mergeCell ref="B86:B87"/>
    <mergeCell ref="B188:B189"/>
    <mergeCell ref="B170:C170"/>
    <mergeCell ref="B94:B95"/>
    <mergeCell ref="A96:A97"/>
    <mergeCell ref="B96:B97"/>
    <mergeCell ref="A172:A173"/>
    <mergeCell ref="A174:A175"/>
    <mergeCell ref="B174:B175"/>
    <mergeCell ref="B120:B121"/>
    <mergeCell ref="A122:A123"/>
    <mergeCell ref="B122:B123"/>
    <mergeCell ref="A124:A125"/>
    <mergeCell ref="B124:B125"/>
    <mergeCell ref="A126:A127"/>
    <mergeCell ref="A98:A99"/>
    <mergeCell ref="B98:B99"/>
    <mergeCell ref="A100:A101"/>
    <mergeCell ref="B100:B101"/>
    <mergeCell ref="A102:A103"/>
    <mergeCell ref="B102:B103"/>
    <mergeCell ref="A104:A105"/>
    <mergeCell ref="B104:B105"/>
    <mergeCell ref="A106:A107"/>
    <mergeCell ref="B106:B107"/>
    <mergeCell ref="A1:I2"/>
    <mergeCell ref="H3:I3"/>
    <mergeCell ref="B171:I171"/>
    <mergeCell ref="A212:A213"/>
    <mergeCell ref="B212:B213"/>
    <mergeCell ref="A208:A209"/>
    <mergeCell ref="B208:B209"/>
    <mergeCell ref="A210:A211"/>
    <mergeCell ref="B210:B211"/>
    <mergeCell ref="B172:B173"/>
    <mergeCell ref="A202:A203"/>
    <mergeCell ref="B202:B203"/>
    <mergeCell ref="A204:A205"/>
    <mergeCell ref="B204:B205"/>
    <mergeCell ref="A206:A207"/>
    <mergeCell ref="B206:B207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B258:C258"/>
    <mergeCell ref="B356:C356"/>
    <mergeCell ref="B320:C320"/>
    <mergeCell ref="B321:I321"/>
    <mergeCell ref="B305:I305"/>
    <mergeCell ref="B304:C304"/>
    <mergeCell ref="B259:I259"/>
    <mergeCell ref="A310:A311"/>
    <mergeCell ref="A270:A271"/>
    <mergeCell ref="B270:B271"/>
    <mergeCell ref="A272:A273"/>
    <mergeCell ref="B272:B273"/>
    <mergeCell ref="A274:A275"/>
    <mergeCell ref="B274:B275"/>
    <mergeCell ref="A276:A277"/>
    <mergeCell ref="B276:B277"/>
    <mergeCell ref="A278:A279"/>
    <mergeCell ref="B278:B279"/>
    <mergeCell ref="A262:A263"/>
    <mergeCell ref="B262:B263"/>
    <mergeCell ref="A264:A265"/>
    <mergeCell ref="B264:B265"/>
    <mergeCell ref="A266:A267"/>
    <mergeCell ref="B266:B267"/>
    <mergeCell ref="A80:A81"/>
    <mergeCell ref="B80:B81"/>
    <mergeCell ref="A256:A257"/>
    <mergeCell ref="B256:B257"/>
    <mergeCell ref="A244:A245"/>
    <mergeCell ref="B244:B245"/>
    <mergeCell ref="A246:A247"/>
    <mergeCell ref="B246:B247"/>
    <mergeCell ref="A248:A249"/>
    <mergeCell ref="B248:B249"/>
    <mergeCell ref="B238:B239"/>
    <mergeCell ref="B218:B219"/>
    <mergeCell ref="A234:A235"/>
    <mergeCell ref="B234:B235"/>
    <mergeCell ref="A94:A95"/>
    <mergeCell ref="A192:A193"/>
    <mergeCell ref="B192:B193"/>
    <mergeCell ref="A194:A195"/>
    <mergeCell ref="B194:B195"/>
    <mergeCell ref="A184:A185"/>
    <mergeCell ref="B184:B185"/>
    <mergeCell ref="A186:A187"/>
    <mergeCell ref="B186:B187"/>
    <mergeCell ref="A188:A189"/>
    <mergeCell ref="A232:A233"/>
    <mergeCell ref="B232:B233"/>
    <mergeCell ref="B60:C60"/>
    <mergeCell ref="B88:B89"/>
    <mergeCell ref="B90:B91"/>
    <mergeCell ref="A236:A237"/>
    <mergeCell ref="B236:B237"/>
    <mergeCell ref="A226:A227"/>
    <mergeCell ref="B226:B227"/>
    <mergeCell ref="A228:A229"/>
    <mergeCell ref="B228:B229"/>
    <mergeCell ref="A230:A231"/>
    <mergeCell ref="B230:B231"/>
    <mergeCell ref="B224:B225"/>
    <mergeCell ref="A214:A215"/>
    <mergeCell ref="B214:B215"/>
    <mergeCell ref="A216:A217"/>
    <mergeCell ref="B216:B217"/>
    <mergeCell ref="A218:A219"/>
    <mergeCell ref="B61:I61"/>
    <mergeCell ref="B83:I83"/>
    <mergeCell ref="B82:C82"/>
    <mergeCell ref="B92:C92"/>
    <mergeCell ref="B93:I93"/>
    <mergeCell ref="A427:A428"/>
    <mergeCell ref="B427:B428"/>
    <mergeCell ref="A370:A371"/>
    <mergeCell ref="B370:B371"/>
    <mergeCell ref="B372:C372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360:A361"/>
    <mergeCell ref="B360:B361"/>
    <mergeCell ref="A362:A363"/>
    <mergeCell ref="B362:B363"/>
    <mergeCell ref="A364:A365"/>
    <mergeCell ref="B364:B365"/>
    <mergeCell ref="A366:A367"/>
    <mergeCell ref="B366:B367"/>
    <mergeCell ref="A368:A369"/>
    <mergeCell ref="A429:A430"/>
    <mergeCell ref="B429:B430"/>
    <mergeCell ref="A431:A432"/>
    <mergeCell ref="B431:B432"/>
    <mergeCell ref="A433:A434"/>
    <mergeCell ref="B433:B434"/>
    <mergeCell ref="A435:A436"/>
    <mergeCell ref="B435:B436"/>
    <mergeCell ref="A447:A448"/>
    <mergeCell ref="B447:B448"/>
    <mergeCell ref="A449:A450"/>
    <mergeCell ref="B449:B450"/>
    <mergeCell ref="A451:A452"/>
    <mergeCell ref="B451:B452"/>
    <mergeCell ref="A453:A454"/>
    <mergeCell ref="B453:B454"/>
    <mergeCell ref="A437:A438"/>
    <mergeCell ref="B437:B438"/>
    <mergeCell ref="A439:A440"/>
    <mergeCell ref="B439:B440"/>
    <mergeCell ref="A441:A442"/>
    <mergeCell ref="B441:B442"/>
    <mergeCell ref="A443:A444"/>
    <mergeCell ref="B443:B444"/>
    <mergeCell ref="A445:A446"/>
    <mergeCell ref="B445:B446"/>
    <mergeCell ref="B368:B369"/>
    <mergeCell ref="A238:A239"/>
    <mergeCell ref="A316:A317"/>
    <mergeCell ref="B316:B317"/>
    <mergeCell ref="A240:A241"/>
    <mergeCell ref="B240:B241"/>
    <mergeCell ref="A242:A243"/>
    <mergeCell ref="B242:B243"/>
    <mergeCell ref="B310:B311"/>
    <mergeCell ref="A312:A313"/>
    <mergeCell ref="B312:B313"/>
    <mergeCell ref="A314:A315"/>
    <mergeCell ref="B314:B315"/>
    <mergeCell ref="A318:A319"/>
    <mergeCell ref="B306:B307"/>
    <mergeCell ref="A308:A309"/>
    <mergeCell ref="B358:B359"/>
    <mergeCell ref="B357:I357"/>
    <mergeCell ref="A250:A251"/>
    <mergeCell ref="B250:B251"/>
    <mergeCell ref="A252:A253"/>
    <mergeCell ref="B252:B253"/>
    <mergeCell ref="A254:A255"/>
    <mergeCell ref="B254:B255"/>
  </mergeCells>
  <pageMargins left="0.31496062992125984" right="0.31496062992125984" top="0.39370078740157483" bottom="0.39370078740157483" header="0.47244094488188981" footer="0.31496062992125984"/>
  <pageSetup paperSize="9" scale="45" fitToHeight="0" orientation="portrait" r:id="rId1"/>
  <rowBreaks count="12" manualBreakCount="12">
    <brk id="36" max="8" man="1"/>
    <brk id="73" max="8" man="1"/>
    <brk id="103" max="8" man="1"/>
    <brk id="137" max="8" man="1"/>
    <brk id="170" max="8" man="1"/>
    <brk id="219" max="8" man="1"/>
    <brk id="267" max="8" man="1"/>
    <brk id="299" max="8" man="1"/>
    <brk id="335" max="8" man="1"/>
    <brk id="363" max="8" man="1"/>
    <brk id="396" max="8" man="1"/>
    <brk id="43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2019-05-08T07:23:48Z</dcterms:modified>
</cp:coreProperties>
</file>