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'!$A$1:$R$38</definedName>
    <definedName name="_xlnm.Print_Area" localSheetId="1">РАСХОДЫ!$A$1:$R$84</definedName>
  </definedNames>
  <calcPr calcId="145621"/>
</workbook>
</file>

<file path=xl/calcChain.xml><?xml version="1.0" encoding="utf-8"?>
<calcChain xmlns="http://schemas.openxmlformats.org/spreadsheetml/2006/main">
  <c r="R31" i="1" l="1"/>
  <c r="R30" i="1"/>
  <c r="R29" i="1"/>
  <c r="R28" i="1"/>
  <c r="R27" i="1"/>
  <c r="R26" i="1"/>
  <c r="R25" i="1"/>
  <c r="R24" i="1"/>
  <c r="R22" i="1"/>
  <c r="R21" i="1"/>
  <c r="R20" i="1"/>
  <c r="R19" i="1"/>
  <c r="R18" i="1"/>
  <c r="R17" i="1"/>
  <c r="R15" i="1"/>
  <c r="R14" i="1"/>
  <c r="R13" i="1"/>
  <c r="R12" i="1"/>
  <c r="R11" i="1"/>
  <c r="R10" i="1"/>
  <c r="R9" i="1"/>
  <c r="R8" i="1"/>
  <c r="R7" i="1"/>
  <c r="R83" i="2" l="1"/>
  <c r="K83" i="2"/>
  <c r="M83" i="2" s="1"/>
  <c r="O83" i="2" s="1"/>
  <c r="Q83" i="2" s="1"/>
  <c r="E83" i="2"/>
  <c r="G83" i="2" s="1"/>
  <c r="I83" i="2" s="1"/>
  <c r="E82" i="2"/>
  <c r="G82" i="2" s="1"/>
  <c r="I82" i="2" s="1"/>
  <c r="K82" i="2" s="1"/>
  <c r="M82" i="2" s="1"/>
  <c r="O82" i="2" s="1"/>
  <c r="Q82" i="2" s="1"/>
  <c r="R81" i="2"/>
  <c r="K81" i="2"/>
  <c r="I81" i="2"/>
  <c r="E81" i="2"/>
  <c r="G81" i="2" s="1"/>
  <c r="R80" i="2"/>
  <c r="P80" i="2"/>
  <c r="N80" i="2"/>
  <c r="L80" i="2"/>
  <c r="J80" i="2"/>
  <c r="H80" i="2"/>
  <c r="F80" i="2"/>
  <c r="D80" i="2"/>
  <c r="C80" i="2"/>
  <c r="R79" i="2"/>
  <c r="K79" i="2"/>
  <c r="I79" i="2"/>
  <c r="E79" i="2"/>
  <c r="G79" i="2" s="1"/>
  <c r="R78" i="2"/>
  <c r="P78" i="2"/>
  <c r="N78" i="2"/>
  <c r="J78" i="2"/>
  <c r="I78" i="2"/>
  <c r="H78" i="2"/>
  <c r="G78" i="2"/>
  <c r="F78" i="2"/>
  <c r="E78" i="2"/>
  <c r="D78" i="2"/>
  <c r="C78" i="2"/>
  <c r="R77" i="2"/>
  <c r="G77" i="2"/>
  <c r="I77" i="2" s="1"/>
  <c r="K77" i="2" s="1"/>
  <c r="M77" i="2" s="1"/>
  <c r="O77" i="2" s="1"/>
  <c r="Q77" i="2" s="1"/>
  <c r="E77" i="2"/>
  <c r="R76" i="2"/>
  <c r="I76" i="2"/>
  <c r="K76" i="2" s="1"/>
  <c r="M76" i="2" s="1"/>
  <c r="O76" i="2" s="1"/>
  <c r="Q76" i="2" s="1"/>
  <c r="G76" i="2"/>
  <c r="E76" i="2"/>
  <c r="R75" i="2"/>
  <c r="G75" i="2"/>
  <c r="G74" i="2" s="1"/>
  <c r="E75" i="2"/>
  <c r="E74" i="2" s="1"/>
  <c r="R74" i="2"/>
  <c r="P74" i="2"/>
  <c r="N74" i="2"/>
  <c r="L74" i="2"/>
  <c r="J74" i="2"/>
  <c r="F74" i="2"/>
  <c r="D74" i="2"/>
  <c r="C74" i="2"/>
  <c r="R73" i="2"/>
  <c r="G73" i="2"/>
  <c r="I73" i="2" s="1"/>
  <c r="K73" i="2" s="1"/>
  <c r="M73" i="2" s="1"/>
  <c r="O73" i="2" s="1"/>
  <c r="Q73" i="2" s="1"/>
  <c r="E73" i="2"/>
  <c r="R72" i="2"/>
  <c r="G72" i="2"/>
  <c r="I72" i="2" s="1"/>
  <c r="K72" i="2" s="1"/>
  <c r="M72" i="2" s="1"/>
  <c r="O72" i="2" s="1"/>
  <c r="Q72" i="2" s="1"/>
  <c r="E72" i="2"/>
  <c r="R71" i="2"/>
  <c r="O71" i="2"/>
  <c r="Q71" i="2" s="1"/>
  <c r="E71" i="2"/>
  <c r="G71" i="2" s="1"/>
  <c r="I71" i="2" s="1"/>
  <c r="K71" i="2" s="1"/>
  <c r="M71" i="2" s="1"/>
  <c r="R70" i="2"/>
  <c r="E70" i="2"/>
  <c r="R69" i="2"/>
  <c r="P69" i="2"/>
  <c r="N69" i="2"/>
  <c r="L69" i="2"/>
  <c r="J69" i="2"/>
  <c r="H69" i="2"/>
  <c r="F69" i="2"/>
  <c r="D69" i="2"/>
  <c r="C69" i="2"/>
  <c r="R68" i="2"/>
  <c r="K68" i="2"/>
  <c r="M68" i="2" s="1"/>
  <c r="O68" i="2" s="1"/>
  <c r="Q68" i="2" s="1"/>
  <c r="E68" i="2"/>
  <c r="G68" i="2" s="1"/>
  <c r="I68" i="2" s="1"/>
  <c r="R67" i="2"/>
  <c r="E67" i="2"/>
  <c r="G67" i="2" s="1"/>
  <c r="I67" i="2" s="1"/>
  <c r="K67" i="2" s="1"/>
  <c r="M67" i="2" s="1"/>
  <c r="O67" i="2" s="1"/>
  <c r="Q67" i="2" s="1"/>
  <c r="R66" i="2"/>
  <c r="G66" i="2"/>
  <c r="I66" i="2" s="1"/>
  <c r="K66" i="2" s="1"/>
  <c r="M66" i="2" s="1"/>
  <c r="O66" i="2" s="1"/>
  <c r="Q66" i="2" s="1"/>
  <c r="E66" i="2"/>
  <c r="R65" i="2"/>
  <c r="G65" i="2"/>
  <c r="I65" i="2" s="1"/>
  <c r="K65" i="2" s="1"/>
  <c r="M65" i="2" s="1"/>
  <c r="O65" i="2" s="1"/>
  <c r="Q65" i="2" s="1"/>
  <c r="E65" i="2"/>
  <c r="R64" i="2"/>
  <c r="E64" i="2"/>
  <c r="R63" i="2"/>
  <c r="P63" i="2"/>
  <c r="N63" i="2"/>
  <c r="L63" i="2"/>
  <c r="J63" i="2"/>
  <c r="H63" i="2"/>
  <c r="F63" i="2"/>
  <c r="D63" i="2"/>
  <c r="C63" i="2"/>
  <c r="R62" i="2"/>
  <c r="K62" i="2"/>
  <c r="M62" i="2" s="1"/>
  <c r="O62" i="2" s="1"/>
  <c r="Q62" i="2" s="1"/>
  <c r="G62" i="2"/>
  <c r="I62" i="2" s="1"/>
  <c r="E62" i="2"/>
  <c r="R61" i="2"/>
  <c r="E61" i="2"/>
  <c r="G61" i="2" s="1"/>
  <c r="I61" i="2" s="1"/>
  <c r="K61" i="2" s="1"/>
  <c r="M61" i="2" s="1"/>
  <c r="O61" i="2" s="1"/>
  <c r="Q61" i="2" s="1"/>
  <c r="R60" i="2"/>
  <c r="E60" i="2"/>
  <c r="G60" i="2" s="1"/>
  <c r="I60" i="2" s="1"/>
  <c r="K60" i="2" s="1"/>
  <c r="M60" i="2" s="1"/>
  <c r="O60" i="2" s="1"/>
  <c r="Q60" i="2" s="1"/>
  <c r="R59" i="2"/>
  <c r="G59" i="2"/>
  <c r="I59" i="2" s="1"/>
  <c r="K59" i="2" s="1"/>
  <c r="M59" i="2" s="1"/>
  <c r="O59" i="2" s="1"/>
  <c r="Q59" i="2" s="1"/>
  <c r="E59" i="2"/>
  <c r="R58" i="2"/>
  <c r="G58" i="2"/>
  <c r="I58" i="2" s="1"/>
  <c r="K58" i="2" s="1"/>
  <c r="M58" i="2" s="1"/>
  <c r="O58" i="2" s="1"/>
  <c r="Q58" i="2" s="1"/>
  <c r="E58" i="2"/>
  <c r="R57" i="2"/>
  <c r="O57" i="2"/>
  <c r="Q57" i="2" s="1"/>
  <c r="E57" i="2"/>
  <c r="G57" i="2" s="1"/>
  <c r="I57" i="2" s="1"/>
  <c r="K57" i="2" s="1"/>
  <c r="M57" i="2" s="1"/>
  <c r="R56" i="2"/>
  <c r="E56" i="2"/>
  <c r="G56" i="2" s="1"/>
  <c r="R55" i="2"/>
  <c r="P55" i="2"/>
  <c r="N55" i="2"/>
  <c r="L55" i="2"/>
  <c r="J55" i="2"/>
  <c r="H55" i="2"/>
  <c r="E55" i="2"/>
  <c r="D55" i="2"/>
  <c r="C55" i="2"/>
  <c r="R54" i="2"/>
  <c r="I54" i="2"/>
  <c r="K54" i="2" s="1"/>
  <c r="M54" i="2" s="1"/>
  <c r="O54" i="2" s="1"/>
  <c r="Q54" i="2" s="1"/>
  <c r="E54" i="2"/>
  <c r="G54" i="2" s="1"/>
  <c r="R53" i="2"/>
  <c r="R52" i="2" s="1"/>
  <c r="E53" i="2"/>
  <c r="P52" i="2"/>
  <c r="N52" i="2"/>
  <c r="L52" i="2"/>
  <c r="J52" i="2"/>
  <c r="H52" i="2"/>
  <c r="D52" i="2"/>
  <c r="C52" i="2"/>
  <c r="R51" i="2"/>
  <c r="G51" i="2"/>
  <c r="I51" i="2" s="1"/>
  <c r="K51" i="2" s="1"/>
  <c r="M51" i="2" s="1"/>
  <c r="O51" i="2" s="1"/>
  <c r="Q51" i="2" s="1"/>
  <c r="E51" i="2"/>
  <c r="R50" i="2"/>
  <c r="G50" i="2"/>
  <c r="I50" i="2" s="1"/>
  <c r="K50" i="2" s="1"/>
  <c r="M50" i="2" s="1"/>
  <c r="O50" i="2" s="1"/>
  <c r="Q50" i="2" s="1"/>
  <c r="E50" i="2"/>
  <c r="R49" i="2"/>
  <c r="G49" i="2"/>
  <c r="I49" i="2" s="1"/>
  <c r="K49" i="2" s="1"/>
  <c r="M49" i="2" s="1"/>
  <c r="O49" i="2" s="1"/>
  <c r="Q49" i="2" s="1"/>
  <c r="E49" i="2"/>
  <c r="R48" i="2"/>
  <c r="K48" i="2"/>
  <c r="M48" i="2" s="1"/>
  <c r="O48" i="2" s="1"/>
  <c r="Q48" i="2" s="1"/>
  <c r="G48" i="2"/>
  <c r="I48" i="2" s="1"/>
  <c r="E48" i="2"/>
  <c r="R47" i="2"/>
  <c r="K47" i="2"/>
  <c r="M47" i="2" s="1"/>
  <c r="O47" i="2" s="1"/>
  <c r="Q47" i="2" s="1"/>
  <c r="G47" i="2"/>
  <c r="I47" i="2" s="1"/>
  <c r="E47" i="2"/>
  <c r="R46" i="2"/>
  <c r="G46" i="2"/>
  <c r="I46" i="2" s="1"/>
  <c r="K46" i="2" s="1"/>
  <c r="M46" i="2" s="1"/>
  <c r="O46" i="2" s="1"/>
  <c r="Q46" i="2" s="1"/>
  <c r="E46" i="2"/>
  <c r="R45" i="2"/>
  <c r="G45" i="2"/>
  <c r="E45" i="2"/>
  <c r="E44" i="2" s="1"/>
  <c r="P44" i="2"/>
  <c r="N44" i="2"/>
  <c r="L44" i="2"/>
  <c r="J44" i="2"/>
  <c r="H44" i="2"/>
  <c r="F44" i="2"/>
  <c r="D44" i="2"/>
  <c r="C44" i="2"/>
  <c r="R43" i="2"/>
  <c r="G43" i="2"/>
  <c r="I43" i="2" s="1"/>
  <c r="K43" i="2" s="1"/>
  <c r="M43" i="2" s="1"/>
  <c r="O43" i="2" s="1"/>
  <c r="Q43" i="2" s="1"/>
  <c r="E43" i="2"/>
  <c r="R42" i="2"/>
  <c r="G42" i="2"/>
  <c r="E42" i="2"/>
  <c r="R41" i="2"/>
  <c r="G41" i="2"/>
  <c r="I41" i="2" s="1"/>
  <c r="E41" i="2"/>
  <c r="P40" i="2"/>
  <c r="N40" i="2"/>
  <c r="H40" i="2"/>
  <c r="E40" i="2"/>
  <c r="D40" i="2"/>
  <c r="C40" i="2"/>
  <c r="R39" i="2"/>
  <c r="E39" i="2"/>
  <c r="G39" i="2" s="1"/>
  <c r="I39" i="2" s="1"/>
  <c r="K39" i="2" s="1"/>
  <c r="M39" i="2" s="1"/>
  <c r="O39" i="2" s="1"/>
  <c r="Q39" i="2" s="1"/>
  <c r="R38" i="2"/>
  <c r="E38" i="2"/>
  <c r="G38" i="2" s="1"/>
  <c r="I38" i="2" s="1"/>
  <c r="K38" i="2" s="1"/>
  <c r="M38" i="2" s="1"/>
  <c r="O38" i="2" s="1"/>
  <c r="Q38" i="2" s="1"/>
  <c r="R37" i="2"/>
  <c r="E37" i="2"/>
  <c r="G37" i="2" s="1"/>
  <c r="I37" i="2" s="1"/>
  <c r="K37" i="2" s="1"/>
  <c r="M37" i="2" s="1"/>
  <c r="O37" i="2" s="1"/>
  <c r="Q37" i="2" s="1"/>
  <c r="R36" i="2"/>
  <c r="E36" i="2"/>
  <c r="R35" i="2"/>
  <c r="P35" i="2"/>
  <c r="N35" i="2"/>
  <c r="L35" i="2"/>
  <c r="J35" i="2"/>
  <c r="H35" i="2"/>
  <c r="F35" i="2"/>
  <c r="D35" i="2"/>
  <c r="C35" i="2"/>
  <c r="R34" i="2"/>
  <c r="E34" i="2"/>
  <c r="G34" i="2" s="1"/>
  <c r="I34" i="2" s="1"/>
  <c r="K34" i="2" s="1"/>
  <c r="M34" i="2" s="1"/>
  <c r="O34" i="2" s="1"/>
  <c r="Q34" i="2" s="1"/>
  <c r="R33" i="2"/>
  <c r="K33" i="2"/>
  <c r="M33" i="2" s="1"/>
  <c r="O33" i="2" s="1"/>
  <c r="Q33" i="2" s="1"/>
  <c r="E33" i="2"/>
  <c r="G33" i="2" s="1"/>
  <c r="I33" i="2" s="1"/>
  <c r="R32" i="2"/>
  <c r="K32" i="2"/>
  <c r="M32" i="2" s="1"/>
  <c r="O32" i="2" s="1"/>
  <c r="Q32" i="2" s="1"/>
  <c r="E32" i="2"/>
  <c r="G32" i="2" s="1"/>
  <c r="I32" i="2" s="1"/>
  <c r="R31" i="2"/>
  <c r="Q31" i="2"/>
  <c r="K31" i="2"/>
  <c r="M31" i="2" s="1"/>
  <c r="O31" i="2" s="1"/>
  <c r="E31" i="2"/>
  <c r="G31" i="2" s="1"/>
  <c r="I31" i="2" s="1"/>
  <c r="R30" i="2"/>
  <c r="Q30" i="2"/>
  <c r="E30" i="2"/>
  <c r="G30" i="2" s="1"/>
  <c r="I30" i="2" s="1"/>
  <c r="K30" i="2" s="1"/>
  <c r="M30" i="2" s="1"/>
  <c r="O30" i="2" s="1"/>
  <c r="R29" i="2"/>
  <c r="E29" i="2"/>
  <c r="G29" i="2" s="1"/>
  <c r="I29" i="2" s="1"/>
  <c r="K29" i="2" s="1"/>
  <c r="M29" i="2" s="1"/>
  <c r="O29" i="2" s="1"/>
  <c r="Q29" i="2" s="1"/>
  <c r="R28" i="2"/>
  <c r="M28" i="2"/>
  <c r="O28" i="2" s="1"/>
  <c r="Q28" i="2" s="1"/>
  <c r="E28" i="2"/>
  <c r="G28" i="2" s="1"/>
  <c r="I28" i="2" s="1"/>
  <c r="K28" i="2" s="1"/>
  <c r="R27" i="2"/>
  <c r="M27" i="2"/>
  <c r="O27" i="2" s="1"/>
  <c r="Q27" i="2" s="1"/>
  <c r="E27" i="2"/>
  <c r="G27" i="2" s="1"/>
  <c r="I27" i="2" s="1"/>
  <c r="K27" i="2" s="1"/>
  <c r="R26" i="2"/>
  <c r="E26" i="2"/>
  <c r="R25" i="2"/>
  <c r="P25" i="2"/>
  <c r="N25" i="2"/>
  <c r="L25" i="2"/>
  <c r="J25" i="2"/>
  <c r="H25" i="2"/>
  <c r="F25" i="2"/>
  <c r="D25" i="2"/>
  <c r="C25" i="2"/>
  <c r="I24" i="2"/>
  <c r="K24" i="2" s="1"/>
  <c r="M24" i="2" s="1"/>
  <c r="O24" i="2" s="1"/>
  <c r="Q24" i="2" s="1"/>
  <c r="G24" i="2"/>
  <c r="E24" i="2"/>
  <c r="R23" i="2"/>
  <c r="G23" i="2"/>
  <c r="I23" i="2" s="1"/>
  <c r="K23" i="2" s="1"/>
  <c r="M23" i="2" s="1"/>
  <c r="O23" i="2" s="1"/>
  <c r="Q23" i="2" s="1"/>
  <c r="E23" i="2"/>
  <c r="R22" i="2"/>
  <c r="G22" i="2"/>
  <c r="I22" i="2" s="1"/>
  <c r="K22" i="2" s="1"/>
  <c r="M22" i="2" s="1"/>
  <c r="O22" i="2" s="1"/>
  <c r="Q22" i="2" s="1"/>
  <c r="E22" i="2"/>
  <c r="R21" i="2"/>
  <c r="G21" i="2"/>
  <c r="E21" i="2"/>
  <c r="E20" i="2" s="1"/>
  <c r="P20" i="2"/>
  <c r="N20" i="2"/>
  <c r="L20" i="2"/>
  <c r="H20" i="2"/>
  <c r="D20" i="2"/>
  <c r="C20" i="2"/>
  <c r="R19" i="2"/>
  <c r="O19" i="2"/>
  <c r="Q19" i="2" s="1"/>
  <c r="E19" i="2"/>
  <c r="G19" i="2" s="1"/>
  <c r="I19" i="2" s="1"/>
  <c r="K19" i="2" s="1"/>
  <c r="M19" i="2" s="1"/>
  <c r="R18" i="2"/>
  <c r="R17" i="2" s="1"/>
  <c r="E18" i="2"/>
  <c r="P17" i="2"/>
  <c r="L17" i="2"/>
  <c r="C17" i="2"/>
  <c r="C84" i="2" s="1"/>
  <c r="R16" i="2"/>
  <c r="I16" i="2"/>
  <c r="K16" i="2" s="1"/>
  <c r="M16" i="2" s="1"/>
  <c r="O16" i="2" s="1"/>
  <c r="Q16" i="2" s="1"/>
  <c r="E16" i="2"/>
  <c r="G16" i="2" s="1"/>
  <c r="R15" i="2"/>
  <c r="I15" i="2"/>
  <c r="K15" i="2" s="1"/>
  <c r="M15" i="2" s="1"/>
  <c r="O15" i="2" s="1"/>
  <c r="Q15" i="2" s="1"/>
  <c r="E15" i="2"/>
  <c r="G15" i="2" s="1"/>
  <c r="R14" i="2"/>
  <c r="E14" i="2"/>
  <c r="G14" i="2" s="1"/>
  <c r="I14" i="2" s="1"/>
  <c r="K14" i="2" s="1"/>
  <c r="M14" i="2" s="1"/>
  <c r="O14" i="2" s="1"/>
  <c r="Q14" i="2" s="1"/>
  <c r="R13" i="2"/>
  <c r="E13" i="2"/>
  <c r="G13" i="2" s="1"/>
  <c r="I13" i="2" s="1"/>
  <c r="K13" i="2" s="1"/>
  <c r="M13" i="2" s="1"/>
  <c r="O13" i="2" s="1"/>
  <c r="Q13" i="2" s="1"/>
  <c r="R12" i="2"/>
  <c r="I12" i="2"/>
  <c r="K12" i="2" s="1"/>
  <c r="M12" i="2" s="1"/>
  <c r="O12" i="2" s="1"/>
  <c r="Q12" i="2" s="1"/>
  <c r="E12" i="2"/>
  <c r="G12" i="2" s="1"/>
  <c r="R11" i="2"/>
  <c r="Q11" i="2"/>
  <c r="I11" i="2"/>
  <c r="K11" i="2" s="1"/>
  <c r="M11" i="2" s="1"/>
  <c r="O11" i="2" s="1"/>
  <c r="E11" i="2"/>
  <c r="G11" i="2" s="1"/>
  <c r="R10" i="2"/>
  <c r="E10" i="2"/>
  <c r="G10" i="2" s="1"/>
  <c r="I10" i="2" s="1"/>
  <c r="K10" i="2" s="1"/>
  <c r="M10" i="2" s="1"/>
  <c r="O10" i="2" s="1"/>
  <c r="Q10" i="2" s="1"/>
  <c r="R9" i="2"/>
  <c r="R7" i="2" s="1"/>
  <c r="E9" i="2"/>
  <c r="R8" i="2"/>
  <c r="M8" i="2"/>
  <c r="I8" i="2"/>
  <c r="K8" i="2" s="1"/>
  <c r="E8" i="2"/>
  <c r="G8" i="2" s="1"/>
  <c r="P7" i="2"/>
  <c r="N7" i="2"/>
  <c r="L7" i="2"/>
  <c r="J7" i="2"/>
  <c r="H7" i="2"/>
  <c r="F7" i="2"/>
  <c r="D7" i="2"/>
  <c r="C7" i="2"/>
  <c r="N38" i="1"/>
  <c r="F38" i="1"/>
  <c r="R37" i="1"/>
  <c r="I37" i="1"/>
  <c r="K37" i="1" s="1"/>
  <c r="M37" i="1" s="1"/>
  <c r="O37" i="1" s="1"/>
  <c r="Q37" i="1" s="1"/>
  <c r="G37" i="1"/>
  <c r="R36" i="1"/>
  <c r="Q36" i="1"/>
  <c r="O36" i="1"/>
  <c r="I36" i="1"/>
  <c r="K36" i="1" s="1"/>
  <c r="M36" i="1" s="1"/>
  <c r="G36" i="1"/>
  <c r="E36" i="1"/>
  <c r="R35" i="1"/>
  <c r="G35" i="1"/>
  <c r="I35" i="1" s="1"/>
  <c r="K35" i="1" s="1"/>
  <c r="M35" i="1" s="1"/>
  <c r="O35" i="1" s="1"/>
  <c r="Q35" i="1" s="1"/>
  <c r="E35" i="1"/>
  <c r="R34" i="1"/>
  <c r="I34" i="1"/>
  <c r="K34" i="1" s="1"/>
  <c r="M34" i="1" s="1"/>
  <c r="O34" i="1" s="1"/>
  <c r="Q34" i="1" s="1"/>
  <c r="G34" i="1"/>
  <c r="E34" i="1"/>
  <c r="R33" i="1"/>
  <c r="G33" i="1"/>
  <c r="G32" i="1" s="1"/>
  <c r="E33" i="1"/>
  <c r="P32" i="1"/>
  <c r="N32" i="1"/>
  <c r="L32" i="1"/>
  <c r="J32" i="1"/>
  <c r="H32" i="1"/>
  <c r="F32" i="1"/>
  <c r="R32" i="1" s="1"/>
  <c r="E32" i="1"/>
  <c r="D32" i="1"/>
  <c r="C32" i="1"/>
  <c r="G31" i="1"/>
  <c r="I31" i="1" s="1"/>
  <c r="E31" i="1"/>
  <c r="E30" i="1"/>
  <c r="G30" i="1" s="1"/>
  <c r="I30" i="1" s="1"/>
  <c r="K30" i="1" s="1"/>
  <c r="M30" i="1" s="1"/>
  <c r="O30" i="1" s="1"/>
  <c r="Q30" i="1" s="1"/>
  <c r="E29" i="1"/>
  <c r="G29" i="1" s="1"/>
  <c r="I29" i="1" s="1"/>
  <c r="K29" i="1" s="1"/>
  <c r="M29" i="1" s="1"/>
  <c r="O29" i="1" s="1"/>
  <c r="Q29" i="1" s="1"/>
  <c r="G28" i="1"/>
  <c r="I28" i="1" s="1"/>
  <c r="K28" i="1" s="1"/>
  <c r="M28" i="1" s="1"/>
  <c r="O28" i="1" s="1"/>
  <c r="Q28" i="1" s="1"/>
  <c r="E28" i="1"/>
  <c r="K27" i="1"/>
  <c r="M27" i="1" s="1"/>
  <c r="O27" i="1" s="1"/>
  <c r="Q27" i="1" s="1"/>
  <c r="I27" i="1"/>
  <c r="E27" i="1"/>
  <c r="G27" i="1" s="1"/>
  <c r="I26" i="1"/>
  <c r="K26" i="1" s="1"/>
  <c r="M26" i="1" s="1"/>
  <c r="O26" i="1" s="1"/>
  <c r="Q26" i="1" s="1"/>
  <c r="G26" i="1"/>
  <c r="E26" i="1"/>
  <c r="E25" i="1"/>
  <c r="G25" i="1" s="1"/>
  <c r="I25" i="1" s="1"/>
  <c r="K25" i="1" s="1"/>
  <c r="M25" i="1" s="1"/>
  <c r="O25" i="1" s="1"/>
  <c r="Q25" i="1" s="1"/>
  <c r="I24" i="1"/>
  <c r="K24" i="1" s="1"/>
  <c r="M24" i="1" s="1"/>
  <c r="O24" i="1" s="1"/>
  <c r="Q24" i="1" s="1"/>
  <c r="E24" i="1"/>
  <c r="G24" i="1" s="1"/>
  <c r="G23" i="1"/>
  <c r="I23" i="1" s="1"/>
  <c r="K23" i="1" s="1"/>
  <c r="M23" i="1" s="1"/>
  <c r="O23" i="1" s="1"/>
  <c r="Q23" i="1" s="1"/>
  <c r="E23" i="1"/>
  <c r="G22" i="1"/>
  <c r="I22" i="1" s="1"/>
  <c r="K22" i="1" s="1"/>
  <c r="M22" i="1" s="1"/>
  <c r="O22" i="1" s="1"/>
  <c r="Q22" i="1" s="1"/>
  <c r="E22" i="1"/>
  <c r="G21" i="1"/>
  <c r="I21" i="1" s="1"/>
  <c r="K21" i="1" s="1"/>
  <c r="M21" i="1" s="1"/>
  <c r="O21" i="1" s="1"/>
  <c r="Q21" i="1" s="1"/>
  <c r="E21" i="1"/>
  <c r="G20" i="1"/>
  <c r="E20" i="1"/>
  <c r="P19" i="1"/>
  <c r="E19" i="1"/>
  <c r="C19" i="1"/>
  <c r="K18" i="1"/>
  <c r="M18" i="1" s="1"/>
  <c r="O18" i="1" s="1"/>
  <c r="Q18" i="1" s="1"/>
  <c r="G18" i="1"/>
  <c r="I18" i="1" s="1"/>
  <c r="E18" i="1"/>
  <c r="E17" i="1"/>
  <c r="G17" i="1" s="1"/>
  <c r="I17" i="1" s="1"/>
  <c r="K17" i="1" s="1"/>
  <c r="M17" i="1" s="1"/>
  <c r="O17" i="1" s="1"/>
  <c r="Q17" i="1" s="1"/>
  <c r="E16" i="1"/>
  <c r="G16" i="1" s="1"/>
  <c r="I16" i="1" s="1"/>
  <c r="P15" i="1"/>
  <c r="C15" i="1"/>
  <c r="G14" i="1"/>
  <c r="G13" i="1" s="1"/>
  <c r="E14" i="1"/>
  <c r="P13" i="1"/>
  <c r="E13" i="1"/>
  <c r="C13" i="1"/>
  <c r="G12" i="1"/>
  <c r="I12" i="1" s="1"/>
  <c r="I11" i="1" s="1"/>
  <c r="E12" i="1"/>
  <c r="P11" i="1"/>
  <c r="J11" i="1"/>
  <c r="G11" i="1"/>
  <c r="E11" i="1"/>
  <c r="C11" i="1"/>
  <c r="G10" i="1"/>
  <c r="I10" i="1" s="1"/>
  <c r="K10" i="1" s="1"/>
  <c r="M10" i="1" s="1"/>
  <c r="O10" i="1" s="1"/>
  <c r="Q10" i="1" s="1"/>
  <c r="E10" i="1"/>
  <c r="R38" i="1"/>
  <c r="G9" i="1"/>
  <c r="G8" i="1" s="1"/>
  <c r="E9" i="1"/>
  <c r="P8" i="1"/>
  <c r="N8" i="1"/>
  <c r="L8" i="1"/>
  <c r="L7" i="1" s="1"/>
  <c r="L38" i="1" s="1"/>
  <c r="J8" i="1"/>
  <c r="J7" i="1" s="1"/>
  <c r="J38" i="1" s="1"/>
  <c r="E8" i="1"/>
  <c r="D8" i="1"/>
  <c r="C8" i="1"/>
  <c r="C7" i="1" s="1"/>
  <c r="C38" i="1" s="1"/>
  <c r="P7" i="1"/>
  <c r="P38" i="1" s="1"/>
  <c r="N7" i="1"/>
  <c r="H7" i="1"/>
  <c r="H38" i="1" s="1"/>
  <c r="D7" i="1"/>
  <c r="D38" i="1" s="1"/>
  <c r="I15" i="1" l="1"/>
  <c r="K16" i="1"/>
  <c r="K31" i="1"/>
  <c r="R44" i="2"/>
  <c r="M81" i="2"/>
  <c r="K80" i="2"/>
  <c r="I9" i="1"/>
  <c r="I14" i="1"/>
  <c r="G9" i="2"/>
  <c r="E7" i="2"/>
  <c r="I21" i="2"/>
  <c r="G20" i="2"/>
  <c r="I42" i="2"/>
  <c r="K42" i="2" s="1"/>
  <c r="M42" i="2" s="1"/>
  <c r="O42" i="2" s="1"/>
  <c r="Q42" i="2" s="1"/>
  <c r="G40" i="2"/>
  <c r="N84" i="2"/>
  <c r="M79" i="2"/>
  <c r="K78" i="2"/>
  <c r="K12" i="1"/>
  <c r="G19" i="1"/>
  <c r="K20" i="1"/>
  <c r="I20" i="1"/>
  <c r="I19" i="1" s="1"/>
  <c r="F84" i="2"/>
  <c r="E15" i="1"/>
  <c r="E7" i="1" s="1"/>
  <c r="E38" i="1" s="1"/>
  <c r="I33" i="1"/>
  <c r="R20" i="2"/>
  <c r="R84" i="2" s="1"/>
  <c r="R40" i="2"/>
  <c r="E69" i="2"/>
  <c r="G70" i="2"/>
  <c r="O8" i="2"/>
  <c r="E17" i="2"/>
  <c r="G18" i="2"/>
  <c r="I45" i="2"/>
  <c r="G44" i="2"/>
  <c r="G55" i="2"/>
  <c r="I56" i="2"/>
  <c r="E63" i="2"/>
  <c r="E80" i="2"/>
  <c r="J84" i="2"/>
  <c r="D84" i="2"/>
  <c r="L84" i="2"/>
  <c r="I40" i="2"/>
  <c r="E52" i="2"/>
  <c r="G53" i="2"/>
  <c r="G64" i="2"/>
  <c r="G80" i="2"/>
  <c r="E25" i="2"/>
  <c r="G26" i="2"/>
  <c r="E35" i="2"/>
  <c r="G36" i="2"/>
  <c r="K41" i="2"/>
  <c r="I80" i="2"/>
  <c r="H84" i="2"/>
  <c r="P84" i="2"/>
  <c r="I75" i="2"/>
  <c r="I36" i="2" l="1"/>
  <c r="G35" i="2"/>
  <c r="M20" i="1"/>
  <c r="K19" i="1"/>
  <c r="M80" i="2"/>
  <c r="O81" i="2"/>
  <c r="I18" i="2"/>
  <c r="G17" i="2"/>
  <c r="M31" i="1"/>
  <c r="K75" i="2"/>
  <c r="I74" i="2"/>
  <c r="M41" i="2"/>
  <c r="K40" i="2"/>
  <c r="K45" i="2"/>
  <c r="I44" i="2"/>
  <c r="I26" i="2"/>
  <c r="G25" i="2"/>
  <c r="K21" i="2"/>
  <c r="I20" i="2"/>
  <c r="K33" i="1"/>
  <c r="I32" i="1"/>
  <c r="M78" i="2"/>
  <c r="O79" i="2"/>
  <c r="M16" i="1"/>
  <c r="K15" i="1"/>
  <c r="G63" i="2"/>
  <c r="I64" i="2"/>
  <c r="Q8" i="2"/>
  <c r="K14" i="1"/>
  <c r="I13" i="1"/>
  <c r="K11" i="1"/>
  <c r="M12" i="1"/>
  <c r="E84" i="2"/>
  <c r="I9" i="2"/>
  <c r="G7" i="2"/>
  <c r="G84" i="2" s="1"/>
  <c r="I53" i="2"/>
  <c r="G52" i="2"/>
  <c r="I55" i="2"/>
  <c r="K56" i="2"/>
  <c r="G69" i="2"/>
  <c r="I70" i="2"/>
  <c r="K9" i="1"/>
  <c r="I8" i="1"/>
  <c r="I7" i="1" s="1"/>
  <c r="I38" i="1" s="1"/>
  <c r="M40" i="2" l="1"/>
  <c r="O41" i="2"/>
  <c r="Q79" i="2"/>
  <c r="Q78" i="2" s="1"/>
  <c r="O78" i="2"/>
  <c r="K13" i="1"/>
  <c r="M14" i="1"/>
  <c r="K44" i="2"/>
  <c r="M45" i="2"/>
  <c r="K18" i="2"/>
  <c r="I17" i="2"/>
  <c r="K53" i="2"/>
  <c r="I52" i="2"/>
  <c r="Q81" i="2"/>
  <c r="Q80" i="2" s="1"/>
  <c r="O80" i="2"/>
  <c r="K8" i="1"/>
  <c r="M9" i="1"/>
  <c r="K9" i="2"/>
  <c r="I7" i="2"/>
  <c r="M21" i="2"/>
  <c r="K20" i="2"/>
  <c r="K74" i="2"/>
  <c r="M75" i="2"/>
  <c r="O20" i="1"/>
  <c r="M19" i="1"/>
  <c r="O12" i="1"/>
  <c r="M11" i="1"/>
  <c r="M33" i="1"/>
  <c r="K32" i="1"/>
  <c r="I63" i="2"/>
  <c r="K64" i="2"/>
  <c r="I69" i="2"/>
  <c r="K70" i="2"/>
  <c r="M56" i="2"/>
  <c r="K55" i="2"/>
  <c r="O16" i="1"/>
  <c r="M15" i="1"/>
  <c r="K26" i="2"/>
  <c r="I25" i="2"/>
  <c r="O31" i="1"/>
  <c r="I35" i="2"/>
  <c r="K36" i="2"/>
  <c r="Q31" i="1" l="1"/>
  <c r="O19" i="1"/>
  <c r="Q20" i="1"/>
  <c r="Q19" i="1" s="1"/>
  <c r="M44" i="2"/>
  <c r="O45" i="2"/>
  <c r="M64" i="2"/>
  <c r="K63" i="2"/>
  <c r="O75" i="2"/>
  <c r="M74" i="2"/>
  <c r="K7" i="1"/>
  <c r="K38" i="1" s="1"/>
  <c r="M26" i="2"/>
  <c r="K25" i="2"/>
  <c r="M13" i="1"/>
  <c r="O14" i="1"/>
  <c r="Q16" i="1"/>
  <c r="O15" i="1"/>
  <c r="M32" i="1"/>
  <c r="O33" i="1"/>
  <c r="O21" i="2"/>
  <c r="M20" i="2"/>
  <c r="K52" i="2"/>
  <c r="M53" i="2"/>
  <c r="M36" i="2"/>
  <c r="K35" i="2"/>
  <c r="I84" i="2"/>
  <c r="M55" i="2"/>
  <c r="O56" i="2"/>
  <c r="Q12" i="1"/>
  <c r="Q11" i="1" s="1"/>
  <c r="O11" i="1"/>
  <c r="M9" i="2"/>
  <c r="K7" i="2"/>
  <c r="O40" i="2"/>
  <c r="Q41" i="2"/>
  <c r="Q40" i="2" s="1"/>
  <c r="M70" i="2"/>
  <c r="K69" i="2"/>
  <c r="O9" i="1"/>
  <c r="M8" i="1"/>
  <c r="M7" i="1" s="1"/>
  <c r="M38" i="1" s="1"/>
  <c r="M18" i="2"/>
  <c r="K17" i="2"/>
  <c r="O8" i="1" l="1"/>
  <c r="Q9" i="1"/>
  <c r="Q8" i="1" s="1"/>
  <c r="K84" i="2"/>
  <c r="O36" i="2"/>
  <c r="M35" i="2"/>
  <c r="Q15" i="1"/>
  <c r="G15" i="1"/>
  <c r="G7" i="1" s="1"/>
  <c r="G38" i="1" s="1"/>
  <c r="O18" i="2"/>
  <c r="M17" i="2"/>
  <c r="O9" i="2"/>
  <c r="M7" i="2"/>
  <c r="O53" i="2"/>
  <c r="M52" i="2"/>
  <c r="Q14" i="1"/>
  <c r="Q13" i="1" s="1"/>
  <c r="O13" i="1"/>
  <c r="M63" i="2"/>
  <c r="O64" i="2"/>
  <c r="O44" i="2"/>
  <c r="Q45" i="2"/>
  <c r="Q44" i="2" s="1"/>
  <c r="O55" i="2"/>
  <c r="Q56" i="2"/>
  <c r="Q55" i="2" s="1"/>
  <c r="Q21" i="2"/>
  <c r="Q20" i="2" s="1"/>
  <c r="O20" i="2"/>
  <c r="O26" i="2"/>
  <c r="M25" i="2"/>
  <c r="M69" i="2"/>
  <c r="O70" i="2"/>
  <c r="O32" i="1"/>
  <c r="Q33" i="1"/>
  <c r="Q32" i="1" s="1"/>
  <c r="Q75" i="2"/>
  <c r="Q74" i="2" s="1"/>
  <c r="O74" i="2"/>
  <c r="Q26" i="2" l="1"/>
  <c r="Q25" i="2" s="1"/>
  <c r="O25" i="2"/>
  <c r="O17" i="2"/>
  <c r="Q18" i="2"/>
  <c r="Q17" i="2" s="1"/>
  <c r="Q53" i="2"/>
  <c r="Q52" i="2" s="1"/>
  <c r="O52" i="2"/>
  <c r="O69" i="2"/>
  <c r="Q70" i="2"/>
  <c r="Q69" i="2" s="1"/>
  <c r="M84" i="2"/>
  <c r="Q9" i="2"/>
  <c r="Q7" i="2" s="1"/>
  <c r="O7" i="2"/>
  <c r="Q7" i="1"/>
  <c r="Q38" i="1" s="1"/>
  <c r="Q36" i="2"/>
  <c r="Q35" i="2" s="1"/>
  <c r="O35" i="2"/>
  <c r="O63" i="2"/>
  <c r="Q64" i="2"/>
  <c r="Q63" i="2" s="1"/>
  <c r="O7" i="1"/>
  <c r="O38" i="1" s="1"/>
  <c r="O84" i="2" l="1"/>
  <c r="Q84" i="2"/>
</calcChain>
</file>

<file path=xl/sharedStrings.xml><?xml version="1.0" encoding="utf-8"?>
<sst xmlns="http://schemas.openxmlformats.org/spreadsheetml/2006/main" count="274" uniqueCount="239">
  <si>
    <t xml:space="preserve">Сведения о внесенных изменениях в закон о бюджете в части доходов за 2018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</si>
  <si>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</si>
  <si>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</si>
  <si>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</si>
  <si>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28.11.2017 года        № 115-ЗСО «Об областном бюджете на 2018 год и на плановый период 2019 и 2020 годов» (первоначальная редакция) </t>
  </si>
  <si>
    <t xml:space="preserve">Закон Саратовской области о внесении изменений в закон «Об областном бюджете на 2018 год и на плановый период 2019 и 2020 годов» </t>
  </si>
  <si>
    <t>Закон Саратовской области  «Об областном бюджете на 2018 год и на плановый период 2019 и 2020 годов»                    (с учетом внесенных изменений)</t>
  </si>
  <si>
    <t>Итого внесенных изменений</t>
  </si>
  <si>
    <t>1-ЗСО от 25.01.2018</t>
  </si>
  <si>
    <t>7-ЗСО от 28.02.2018</t>
  </si>
  <si>
    <t>15-ЗСО от 27.03.2018</t>
  </si>
  <si>
    <t>48-ЗСО от 28.05.2018</t>
  </si>
  <si>
    <t>72-ЗСО от 31.07.2018</t>
  </si>
  <si>
    <t>112-ЗСО от 07.11.2018</t>
  </si>
  <si>
    <t>128-ЗСО от 12.12.2018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</si>
  <si>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</si>
  <si>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</si>
  <si>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</si>
  <si>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</si>
  <si>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</si>
  <si>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</si>
  <si>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</si>
  <si>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</si>
  <si>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</si>
  <si>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</si>
  <si>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</si>
  <si>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</si>
  <si>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</si>
  <si>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</si>
  <si>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</si>
  <si>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</si>
  <si>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</si>
  <si>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</si>
  <si>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</si>
  <si>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</si>
  <si>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</si>
  <si>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</si>
  <si>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</si>
  <si>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</si>
  <si>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</si>
  <si>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</si>
  <si>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</si>
  <si>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</si>
  <si>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</si>
  <si>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</si>
  <si>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</si>
  <si>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</si>
  <si>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</si>
  <si>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</si>
  <si>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</si>
  <si>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</si>
  <si>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</si>
  <si>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</si>
  <si>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</si>
  <si>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</si>
  <si>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</si>
  <si>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</si>
  <si>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</si>
  <si>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</si>
  <si>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</si>
  <si>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</si>
  <si>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</si>
  <si>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</si>
  <si>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</si>
  <si>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</si>
  <si>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</si>
  <si>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</si>
  <si>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</si>
  <si>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</si>
  <si>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</si>
  <si>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</si>
  <si>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</si>
  <si>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</si>
  <si>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</si>
  <si>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</si>
  <si>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</si>
  <si>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</si>
  <si>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</si>
  <si>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</si>
  <si>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ИТОГО ДОХОДОВ:</t>
  </si>
  <si>
    <t>Сведения о внесенных изменениях в закон о бюджете в части расходов за 2018 год</t>
  </si>
  <si>
    <t xml:space="preserve">Код бюджетной классификации </t>
  </si>
  <si>
    <t xml:space="preserve"> Закон Саратовской области от 28.11.2017 года            № 115-ЗСО «Об областном бюджете на 2018 год и на плановый период 2019 и 2020 годов» (первоначальная редакция) </t>
  </si>
  <si>
    <t>Закон Саратовской области  «Об областном бюджете на 2018 год и на плановый период 2019 и 2020 годов»                         (с учетом внесенных изменений)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</si>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</sst>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4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4" fontId="12" fillId="0" borderId="27">
      <alignment horizontal="right"/>
    </xf>
    <xf numFmtId="0" fontId="13" fillId="0" borderId="16" applyNumberFormat="0">
      <alignment horizontal="right" vertical="top"/>
    </xf>
  </cellStyleXfs>
  <cellXfs count="8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 wrapText="1"/>
    </xf>
    <xf numFmtId="164" fontId="3" fillId="3" borderId="13" xfId="0" applyNumberFormat="1" applyFont="1" applyFill="1" applyBorder="1" applyAlignment="1">
      <alignment horizontal="center" vertical="center" wrapText="1" shrinkToFi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 wrapText="1"/>
    </xf>
    <xf numFmtId="164" fontId="2" fillId="2" borderId="16" xfId="0" applyNumberFormat="1" applyFont="1" applyFill="1" applyBorder="1" applyAlignment="1">
      <alignment horizontal="center" vertical="center" wrapText="1" shrinkToFit="1"/>
    </xf>
    <xf numFmtId="164" fontId="2" fillId="5" borderId="16" xfId="0" applyNumberFormat="1" applyFont="1" applyFill="1" applyBorder="1" applyAlignment="1">
      <alignment horizontal="center" vertical="center" wrapText="1" shrinkToFit="1"/>
    </xf>
    <xf numFmtId="164" fontId="2" fillId="6" borderId="17" xfId="0" applyNumberFormat="1" applyFont="1" applyFill="1" applyBorder="1" applyAlignment="1">
      <alignment horizontal="center" vertical="center" wrapText="1" shrinkToFit="1"/>
    </xf>
    <xf numFmtId="0" fontId="5" fillId="2" borderId="16" xfId="0" applyFont="1" applyFill="1" applyBorder="1" applyAlignment="1">
      <alignment vertical="center" wrapText="1"/>
    </xf>
    <xf numFmtId="164" fontId="5" fillId="2" borderId="16" xfId="0" applyNumberFormat="1" applyFont="1" applyFill="1" applyBorder="1" applyAlignment="1">
      <alignment horizontal="center" vertical="center" wrapText="1" shrinkToFit="1"/>
    </xf>
    <xf numFmtId="164" fontId="5" fillId="5" borderId="16" xfId="0" applyNumberFormat="1" applyFont="1" applyFill="1" applyBorder="1" applyAlignment="1">
      <alignment horizontal="center" vertical="center" wrapText="1" shrinkToFit="1"/>
    </xf>
    <xf numFmtId="164" fontId="5" fillId="6" borderId="17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164" fontId="3" fillId="3" borderId="16" xfId="0" applyNumberFormat="1" applyFont="1" applyFill="1" applyBorder="1" applyAlignment="1">
      <alignment horizontal="center" vertical="center" wrapText="1" shrinkToFit="1"/>
    </xf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164" fontId="2" fillId="2" borderId="19" xfId="0" applyNumberFormat="1" applyFont="1" applyFill="1" applyBorder="1" applyAlignment="1">
      <alignment horizontal="center" vertical="center" wrapText="1" shrinkToFit="1"/>
    </xf>
    <xf numFmtId="164" fontId="2" fillId="5" borderId="19" xfId="0" applyNumberFormat="1" applyFont="1" applyFill="1" applyBorder="1" applyAlignment="1">
      <alignment horizontal="center" vertical="center" wrapText="1" shrinkToFit="1"/>
    </xf>
    <xf numFmtId="164" fontId="3" fillId="3" borderId="21" xfId="0" applyNumberFormat="1" applyFont="1" applyFill="1" applyBorder="1" applyAlignment="1">
      <alignment horizontal="center" vertical="center" wrapText="1" shrinkToFit="1"/>
    </xf>
    <xf numFmtId="164" fontId="3" fillId="3" borderId="22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0" fontId="6" fillId="0" borderId="0" xfId="0" applyFont="1"/>
    <xf numFmtId="165" fontId="2" fillId="0" borderId="0" xfId="0" applyNumberFormat="1" applyFont="1"/>
    <xf numFmtId="164" fontId="2" fillId="2" borderId="0" xfId="0" applyNumberFormat="1" applyFont="1" applyFill="1" applyAlignment="1"/>
    <xf numFmtId="164" fontId="4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0" fontId="7" fillId="0" borderId="0" xfId="0" applyFont="1" applyBorder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right"/>
    </xf>
    <xf numFmtId="0" fontId="3" fillId="0" borderId="11" xfId="0" applyFont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 shrinkToFit="1"/>
    </xf>
    <xf numFmtId="165" fontId="8" fillId="0" borderId="0" xfId="0" applyNumberFormat="1" applyFont="1"/>
    <xf numFmtId="49" fontId="9" fillId="2" borderId="15" xfId="0" applyNumberFormat="1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left" vertical="center" wrapText="1"/>
    </xf>
    <xf numFmtId="164" fontId="2" fillId="5" borderId="24" xfId="0" applyNumberFormat="1" applyFont="1" applyFill="1" applyBorder="1" applyAlignment="1">
      <alignment horizontal="center" vertical="center" wrapText="1" shrinkToFit="1"/>
    </xf>
    <xf numFmtId="164" fontId="2" fillId="2" borderId="24" xfId="0" applyNumberFormat="1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right" vertical="center" wrapText="1"/>
    </xf>
    <xf numFmtId="166" fontId="2" fillId="0" borderId="16" xfId="1" applyNumberFormat="1" applyFont="1" applyFill="1" applyBorder="1" applyAlignment="1" applyProtection="1">
      <alignment wrapText="1"/>
      <protection hidden="1"/>
    </xf>
    <xf numFmtId="49" fontId="4" fillId="3" borderId="15" xfId="0" applyNumberFormat="1" applyFont="1" applyFill="1" applyBorder="1" applyAlignment="1">
      <alignment horizontal="center" vertical="center" shrinkToFit="1"/>
    </xf>
    <xf numFmtId="0" fontId="8" fillId="0" borderId="0" xfId="0" applyFont="1"/>
    <xf numFmtId="0" fontId="11" fillId="0" borderId="0" xfId="0" applyFont="1"/>
    <xf numFmtId="167" fontId="2" fillId="2" borderId="16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R16" sqref="R16"/>
      <selection pane="topRight" activeCell="R16" sqref="R16"/>
      <selection pane="bottomLeft" activeCell="R16" sqref="R16"/>
      <selection pane="bottomRight" activeCell="Q44" sqref="Q44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1.5" style="35" customWidth="1"/>
    <col min="4" max="4" width="18.33203125" style="1" customWidth="1"/>
    <col min="5" max="5" width="20.1640625" style="1" customWidth="1"/>
    <col min="6" max="16" width="19.1640625" style="1" customWidth="1"/>
    <col min="17" max="17" width="23.5" style="1" customWidth="1"/>
    <col min="18" max="18" width="20.1640625" style="1" customWidth="1"/>
    <col min="19" max="19" width="18" style="1" customWidth="1"/>
    <col min="20" max="22" width="9.33203125" style="1"/>
    <col min="23" max="23" width="16" style="1" bestFit="1" customWidth="1"/>
    <col min="24" max="16384" width="9.33203125" style="1"/>
  </cols>
  <sheetData>
    <row r="1" spans="1:19" ht="46.5" customHeight="1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9" ht="15.75" customHeight="1" thickBot="1" x14ac:dyDescent="0.25">
      <c r="B2" s="2"/>
      <c r="C2" s="2"/>
      <c r="R2" s="3" t="s">
        <v>1</v>
      </c>
    </row>
    <row r="3" spans="1:19" ht="82.5" customHeight="1" thickBot="1" x14ac:dyDescent="0.25">
      <c r="A3" s="67" t="s">
        <v>2</v>
      </c>
      <c r="B3" s="67" t="s">
        <v>3</v>
      </c>
      <c r="C3" s="70" t="s">
        <v>4</v>
      </c>
      <c r="D3" s="73" t="s">
        <v>5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5"/>
      <c r="Q3" s="76" t="s">
        <v>6</v>
      </c>
      <c r="R3" s="70" t="s">
        <v>7</v>
      </c>
    </row>
    <row r="4" spans="1:19" ht="28.5" customHeight="1" thickBot="1" x14ac:dyDescent="0.25">
      <c r="A4" s="68"/>
      <c r="B4" s="68"/>
      <c r="C4" s="71"/>
      <c r="D4" s="62" t="s">
        <v>8</v>
      </c>
      <c r="E4" s="63"/>
      <c r="F4" s="62" t="s">
        <v>9</v>
      </c>
      <c r="G4" s="63"/>
      <c r="H4" s="62" t="s">
        <v>10</v>
      </c>
      <c r="I4" s="63"/>
      <c r="J4" s="62" t="s">
        <v>11</v>
      </c>
      <c r="K4" s="63"/>
      <c r="L4" s="62" t="s">
        <v>12</v>
      </c>
      <c r="M4" s="63"/>
      <c r="N4" s="62" t="s">
        <v>13</v>
      </c>
      <c r="O4" s="63"/>
      <c r="P4" s="48" t="s">
        <v>14</v>
      </c>
      <c r="Q4" s="77"/>
      <c r="R4" s="71"/>
    </row>
    <row r="5" spans="1:19" ht="30" customHeight="1" thickBot="1" x14ac:dyDescent="0.25">
      <c r="A5" s="69"/>
      <c r="B5" s="69"/>
      <c r="C5" s="72"/>
      <c r="D5" s="4" t="s">
        <v>15</v>
      </c>
      <c r="E5" s="4" t="s">
        <v>16</v>
      </c>
      <c r="F5" s="4" t="s">
        <v>15</v>
      </c>
      <c r="G5" s="4" t="s">
        <v>16</v>
      </c>
      <c r="H5" s="4" t="s">
        <v>15</v>
      </c>
      <c r="I5" s="4" t="s">
        <v>16</v>
      </c>
      <c r="J5" s="4" t="s">
        <v>15</v>
      </c>
      <c r="K5" s="4" t="s">
        <v>16</v>
      </c>
      <c r="L5" s="4" t="s">
        <v>15</v>
      </c>
      <c r="M5" s="4" t="s">
        <v>16</v>
      </c>
      <c r="N5" s="5" t="s">
        <v>15</v>
      </c>
      <c r="O5" s="4" t="s">
        <v>16</v>
      </c>
      <c r="P5" s="5" t="s">
        <v>15</v>
      </c>
      <c r="Q5" s="78"/>
      <c r="R5" s="72"/>
    </row>
    <row r="6" spans="1:19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</row>
    <row r="7" spans="1:19" s="13" customFormat="1" ht="18" customHeight="1" x14ac:dyDescent="0.2">
      <c r="A7" s="8" t="s">
        <v>17</v>
      </c>
      <c r="B7" s="9" t="s">
        <v>18</v>
      </c>
      <c r="C7" s="10">
        <f>SUM(C8,C11,C13,C15,C19,C22,C23,C24,C25,C26,C27,C28,C29,C30)</f>
        <v>62410654.499999993</v>
      </c>
      <c r="D7" s="10">
        <f>SUM(D8,D11,D13,D15,D19,D22,D23,D24,D25,D26,D27,D28,D29,D30)</f>
        <v>746988.79999999772</v>
      </c>
      <c r="E7" s="10">
        <f t="shared" ref="E7:H7" si="0">SUM(E8,E11,E13,E15,E19,E22,E23,E24,E25,E26,E27,E28,E29,E30)</f>
        <v>63157643.299999997</v>
      </c>
      <c r="F7" s="10"/>
      <c r="G7" s="10">
        <f t="shared" si="0"/>
        <v>63153955.399999999</v>
      </c>
      <c r="H7" s="10">
        <f t="shared" si="0"/>
        <v>48081.1</v>
      </c>
      <c r="I7" s="10">
        <f>SUM(I8,I11,I13,I15,I19,I22,I23,I24,I25,I26,I27,I28,I29,I30)</f>
        <v>63205724.399999999</v>
      </c>
      <c r="J7" s="10">
        <f>SUM(J8,J11,J13,J15,J19,J22,J23,J24,J25,J26,J27,J28,J29,J30)</f>
        <v>3008329.5999999996</v>
      </c>
      <c r="K7" s="10">
        <f t="shared" ref="K7:P7" si="1">SUM(K8,K11,K13,K15,K19,K22,K23,K24,K25,K26,K27,K28,K29,K30)</f>
        <v>66214054</v>
      </c>
      <c r="L7" s="10">
        <f t="shared" si="1"/>
        <v>654.70000000000005</v>
      </c>
      <c r="M7" s="10">
        <f t="shared" si="1"/>
        <v>66214708.699999996</v>
      </c>
      <c r="N7" s="10">
        <f t="shared" si="1"/>
        <v>-404860</v>
      </c>
      <c r="O7" s="10">
        <f t="shared" si="1"/>
        <v>65809848.699999996</v>
      </c>
      <c r="P7" s="10">
        <f t="shared" si="1"/>
        <v>817.8</v>
      </c>
      <c r="Q7" s="10">
        <f>SUM(Q8,Q11,Q13,Q15,Q19,Q22,Q23,Q24,Q25,Q26,Q27,Q28,Q29,Q30)</f>
        <v>65810666.499999993</v>
      </c>
      <c r="R7" s="11">
        <f>SUM(R8,R11,R13,R15,R19,R22,R23,R24,R25,R26,R27,R28,R29,R30)</f>
        <v>3400011.9999999972</v>
      </c>
      <c r="S7" s="12"/>
    </row>
    <row r="8" spans="1:19" s="13" customFormat="1" ht="15.75" customHeight="1" x14ac:dyDescent="0.2">
      <c r="A8" s="14" t="s">
        <v>19</v>
      </c>
      <c r="B8" s="15" t="s">
        <v>20</v>
      </c>
      <c r="C8" s="16">
        <f>C9+C10</f>
        <v>40126672.600000001</v>
      </c>
      <c r="D8" s="17">
        <f>D9+D10</f>
        <v>558171.59999999776</v>
      </c>
      <c r="E8" s="16">
        <f>E9+E10</f>
        <v>40684844.200000003</v>
      </c>
      <c r="F8" s="17"/>
      <c r="G8" s="16">
        <f>G9+G10</f>
        <v>40684844.200000003</v>
      </c>
      <c r="H8" s="17"/>
      <c r="I8" s="16">
        <f>I9+I10</f>
        <v>40684844.200000003</v>
      </c>
      <c r="J8" s="17">
        <f>J9+J10</f>
        <v>2570889.2999999998</v>
      </c>
      <c r="K8" s="16">
        <f>K9+K10</f>
        <v>43255733.5</v>
      </c>
      <c r="L8" s="17">
        <f>L9</f>
        <v>-344.5</v>
      </c>
      <c r="M8" s="16">
        <f>M9+M10</f>
        <v>43255389</v>
      </c>
      <c r="N8" s="17">
        <f>N9+N10</f>
        <v>-409059.5</v>
      </c>
      <c r="O8" s="16">
        <f>O9+O10</f>
        <v>42846329.5</v>
      </c>
      <c r="P8" s="17">
        <f>P10</f>
        <v>-339057.8</v>
      </c>
      <c r="Q8" s="16">
        <f>Q9+Q10</f>
        <v>42507271.700000003</v>
      </c>
      <c r="R8" s="18">
        <f>R9+R10</f>
        <v>2380599.0999999978</v>
      </c>
      <c r="S8" s="12"/>
    </row>
    <row r="9" spans="1:19" s="13" customFormat="1" ht="16.5" customHeight="1" x14ac:dyDescent="0.2">
      <c r="A9" s="14" t="s">
        <v>21</v>
      </c>
      <c r="B9" s="19" t="s">
        <v>22</v>
      </c>
      <c r="C9" s="20">
        <v>19018940.600000001</v>
      </c>
      <c r="D9" s="21">
        <v>558171.59999999776</v>
      </c>
      <c r="E9" s="20">
        <f>C9+D9</f>
        <v>19577112.199999999</v>
      </c>
      <c r="F9" s="21"/>
      <c r="G9" s="20">
        <f>E9+F9</f>
        <v>19577112.199999999</v>
      </c>
      <c r="H9" s="21"/>
      <c r="I9" s="20">
        <f>G9+H9</f>
        <v>19577112.199999999</v>
      </c>
      <c r="J9" s="21">
        <v>1195271.8</v>
      </c>
      <c r="K9" s="20">
        <f>I9+J9</f>
        <v>20772384</v>
      </c>
      <c r="L9" s="21">
        <v>-344.5</v>
      </c>
      <c r="M9" s="20">
        <f>K9+L9</f>
        <v>20772039.5</v>
      </c>
      <c r="N9" s="21">
        <v>-409059.5</v>
      </c>
      <c r="O9" s="20">
        <f>M9+N9</f>
        <v>20362980</v>
      </c>
      <c r="P9" s="21"/>
      <c r="Q9" s="20">
        <f>O9+P9</f>
        <v>20362980</v>
      </c>
      <c r="R9" s="22">
        <f>D9+F9+H9+J9+L9+N9+P9</f>
        <v>1344039.3999999978</v>
      </c>
    </row>
    <row r="10" spans="1:19" s="13" customFormat="1" ht="15.75" customHeight="1" x14ac:dyDescent="0.2">
      <c r="A10" s="14" t="s">
        <v>23</v>
      </c>
      <c r="B10" s="19" t="s">
        <v>24</v>
      </c>
      <c r="C10" s="20">
        <v>21107732</v>
      </c>
      <c r="D10" s="17"/>
      <c r="E10" s="20">
        <f>C10+D10</f>
        <v>21107732</v>
      </c>
      <c r="F10" s="17"/>
      <c r="G10" s="20">
        <f>E10+F10</f>
        <v>21107732</v>
      </c>
      <c r="H10" s="17"/>
      <c r="I10" s="20">
        <f>G10+H10</f>
        <v>21107732</v>
      </c>
      <c r="J10" s="17">
        <v>1375617.5</v>
      </c>
      <c r="K10" s="20">
        <f>I10+J10</f>
        <v>22483349.5</v>
      </c>
      <c r="L10" s="17"/>
      <c r="M10" s="20">
        <f>K10+L10</f>
        <v>22483349.5</v>
      </c>
      <c r="N10" s="17"/>
      <c r="O10" s="20">
        <f>M10+N10</f>
        <v>22483349.5</v>
      </c>
      <c r="P10" s="17">
        <v>-339057.8</v>
      </c>
      <c r="Q10" s="20">
        <f>O10+P10</f>
        <v>22144291.699999999</v>
      </c>
      <c r="R10" s="22">
        <f>D10+F10+H10+J10+L10+N10+P10</f>
        <v>1036559.7</v>
      </c>
      <c r="S10" s="12"/>
    </row>
    <row r="11" spans="1:19" s="13" customFormat="1" ht="38.25" x14ac:dyDescent="0.2">
      <c r="A11" s="14" t="s">
        <v>25</v>
      </c>
      <c r="B11" s="23" t="s">
        <v>26</v>
      </c>
      <c r="C11" s="16">
        <f>C12</f>
        <v>4843483.2</v>
      </c>
      <c r="D11" s="17"/>
      <c r="E11" s="16">
        <f t="shared" ref="E11" si="2">E12</f>
        <v>4843483.2</v>
      </c>
      <c r="F11" s="17"/>
      <c r="G11" s="16">
        <f>G12</f>
        <v>4843483.2</v>
      </c>
      <c r="H11" s="17"/>
      <c r="I11" s="16">
        <f>I12</f>
        <v>4843483.2</v>
      </c>
      <c r="J11" s="17">
        <f>J12</f>
        <v>84058</v>
      </c>
      <c r="K11" s="16">
        <f>K12</f>
        <v>4927541.2</v>
      </c>
      <c r="L11" s="17"/>
      <c r="M11" s="16">
        <f>M12</f>
        <v>4927541.2</v>
      </c>
      <c r="N11" s="17"/>
      <c r="O11" s="16">
        <f>O12</f>
        <v>4927541.2</v>
      </c>
      <c r="P11" s="17">
        <f>P12</f>
        <v>65000</v>
      </c>
      <c r="Q11" s="16">
        <f>Q12</f>
        <v>4992541.2</v>
      </c>
      <c r="R11" s="22">
        <f>R12</f>
        <v>149058</v>
      </c>
    </row>
    <row r="12" spans="1:19" s="13" customFormat="1" ht="38.25" x14ac:dyDescent="0.2">
      <c r="A12" s="14" t="s">
        <v>27</v>
      </c>
      <c r="B12" s="19" t="s">
        <v>28</v>
      </c>
      <c r="C12" s="20">
        <v>4843483.2</v>
      </c>
      <c r="D12" s="17"/>
      <c r="E12" s="20">
        <f>C12+D12</f>
        <v>4843483.2</v>
      </c>
      <c r="F12" s="21"/>
      <c r="G12" s="20">
        <f>E12+F12</f>
        <v>4843483.2</v>
      </c>
      <c r="H12" s="21"/>
      <c r="I12" s="20">
        <f>G12+H12</f>
        <v>4843483.2</v>
      </c>
      <c r="J12" s="21">
        <v>84058</v>
      </c>
      <c r="K12" s="20">
        <f>I12+J12</f>
        <v>4927541.2</v>
      </c>
      <c r="L12" s="21"/>
      <c r="M12" s="20">
        <f>K12+L12</f>
        <v>4927541.2</v>
      </c>
      <c r="N12" s="21"/>
      <c r="O12" s="20">
        <f>M12+N12</f>
        <v>4927541.2</v>
      </c>
      <c r="P12" s="21">
        <v>65000</v>
      </c>
      <c r="Q12" s="20">
        <f>O12+P12</f>
        <v>4992541.2</v>
      </c>
      <c r="R12" s="22">
        <f>D12+F12+H12+J12+L12+N12+P12</f>
        <v>149058</v>
      </c>
    </row>
    <row r="13" spans="1:19" s="13" customFormat="1" x14ac:dyDescent="0.2">
      <c r="A13" s="14" t="s">
        <v>29</v>
      </c>
      <c r="B13" s="15" t="s">
        <v>30</v>
      </c>
      <c r="C13" s="16">
        <f>C14</f>
        <v>3392892.3</v>
      </c>
      <c r="D13" s="17"/>
      <c r="E13" s="16">
        <f t="shared" ref="E13" si="3">E14</f>
        <v>3392892.3</v>
      </c>
      <c r="F13" s="17"/>
      <c r="G13" s="16">
        <f>G14</f>
        <v>3392892.3</v>
      </c>
      <c r="H13" s="17"/>
      <c r="I13" s="16">
        <f>I14</f>
        <v>3392892.3</v>
      </c>
      <c r="J13" s="17"/>
      <c r="K13" s="16">
        <f>K14</f>
        <v>3392892.3</v>
      </c>
      <c r="L13" s="17"/>
      <c r="M13" s="16">
        <f>M14</f>
        <v>3392892.3</v>
      </c>
      <c r="N13" s="17"/>
      <c r="O13" s="16">
        <f>O14</f>
        <v>3392892.3</v>
      </c>
      <c r="P13" s="17">
        <f>P14</f>
        <v>493000</v>
      </c>
      <c r="Q13" s="16">
        <f>Q14</f>
        <v>3885892.3</v>
      </c>
      <c r="R13" s="22">
        <f>R14</f>
        <v>493000</v>
      </c>
    </row>
    <row r="14" spans="1:19" s="13" customFormat="1" ht="30.75" customHeight="1" x14ac:dyDescent="0.2">
      <c r="A14" s="14" t="s">
        <v>31</v>
      </c>
      <c r="B14" s="19" t="s">
        <v>32</v>
      </c>
      <c r="C14" s="20">
        <v>3392892.3</v>
      </c>
      <c r="D14" s="17"/>
      <c r="E14" s="20">
        <f>C14+D14</f>
        <v>3392892.3</v>
      </c>
      <c r="F14" s="21"/>
      <c r="G14" s="20">
        <f>E14+F14</f>
        <v>3392892.3</v>
      </c>
      <c r="H14" s="21"/>
      <c r="I14" s="20">
        <f>G14+H14</f>
        <v>3392892.3</v>
      </c>
      <c r="J14" s="21"/>
      <c r="K14" s="20">
        <f>I14+J14</f>
        <v>3392892.3</v>
      </c>
      <c r="L14" s="21"/>
      <c r="M14" s="20">
        <f>K14+L14</f>
        <v>3392892.3</v>
      </c>
      <c r="N14" s="21"/>
      <c r="O14" s="20">
        <f>M14+N14</f>
        <v>3392892.3</v>
      </c>
      <c r="P14" s="21">
        <v>493000</v>
      </c>
      <c r="Q14" s="20">
        <f>O14+P14</f>
        <v>3885892.3</v>
      </c>
      <c r="R14" s="22">
        <f>D14+F14+H14+J14+L14+N14+P14</f>
        <v>493000</v>
      </c>
    </row>
    <row r="15" spans="1:19" s="13" customFormat="1" ht="18" customHeight="1" x14ac:dyDescent="0.2">
      <c r="A15" s="24" t="s">
        <v>33</v>
      </c>
      <c r="B15" s="15" t="s">
        <v>34</v>
      </c>
      <c r="C15" s="16">
        <f>C16+C17+C18</f>
        <v>12518594.299999999</v>
      </c>
      <c r="D15" s="17"/>
      <c r="E15" s="16">
        <f t="shared" ref="E15" si="4">E16+E17+E18</f>
        <v>12518594.299999999</v>
      </c>
      <c r="F15" s="17"/>
      <c r="G15" s="16">
        <f>Q16+Q17+Q18</f>
        <v>12514906.399999999</v>
      </c>
      <c r="H15" s="17"/>
      <c r="I15" s="16">
        <f>I16+I17+I18</f>
        <v>12518594.299999999</v>
      </c>
      <c r="J15" s="17"/>
      <c r="K15" s="16">
        <f>K16+K17+K18</f>
        <v>12518594.299999999</v>
      </c>
      <c r="L15" s="17"/>
      <c r="M15" s="16">
        <f>M16+M17+M18</f>
        <v>12518594.299999999</v>
      </c>
      <c r="N15" s="17"/>
      <c r="O15" s="16">
        <f>O16+O17+O18</f>
        <v>12518594.299999999</v>
      </c>
      <c r="P15" s="17">
        <f>P16+P17+P18</f>
        <v>-3687.8999999999996</v>
      </c>
      <c r="Q15" s="16">
        <f>Q16+Q17+Q18</f>
        <v>12514906.399999999</v>
      </c>
      <c r="R15" s="22">
        <f>R16+R17+R18</f>
        <v>-3687.8999999999996</v>
      </c>
    </row>
    <row r="16" spans="1:19" s="13" customFormat="1" ht="14.25" customHeight="1" x14ac:dyDescent="0.2">
      <c r="A16" s="14" t="s">
        <v>35</v>
      </c>
      <c r="B16" s="19" t="s">
        <v>36</v>
      </c>
      <c r="C16" s="20">
        <v>10023581.199999999</v>
      </c>
      <c r="D16" s="17"/>
      <c r="E16" s="20">
        <f>C16+D16</f>
        <v>10023581.199999999</v>
      </c>
      <c r="F16" s="21"/>
      <c r="G16" s="20">
        <f>E16+F16</f>
        <v>10023581.199999999</v>
      </c>
      <c r="H16" s="21"/>
      <c r="I16" s="20">
        <f>G16+H16</f>
        <v>10023581.199999999</v>
      </c>
      <c r="J16" s="21"/>
      <c r="K16" s="20">
        <f>I16+J16</f>
        <v>10023581.199999999</v>
      </c>
      <c r="L16" s="21"/>
      <c r="M16" s="20">
        <f>K16+L16</f>
        <v>10023581.199999999</v>
      </c>
      <c r="N16" s="21"/>
      <c r="O16" s="20">
        <f>M16+N16</f>
        <v>10023581.199999999</v>
      </c>
      <c r="P16" s="21"/>
      <c r="Q16" s="20">
        <f>O16+P16</f>
        <v>10023581.199999999</v>
      </c>
      <c r="R16" s="22"/>
    </row>
    <row r="17" spans="1:19" s="13" customFormat="1" ht="15.75" customHeight="1" x14ac:dyDescent="0.2">
      <c r="A17" s="14" t="s">
        <v>37</v>
      </c>
      <c r="B17" s="19" t="s">
        <v>38</v>
      </c>
      <c r="C17" s="20">
        <v>2488713.1</v>
      </c>
      <c r="D17" s="17"/>
      <c r="E17" s="20">
        <f t="shared" ref="E17:E18" si="5">C17+D17</f>
        <v>2488713.1</v>
      </c>
      <c r="F17" s="21"/>
      <c r="G17" s="20">
        <f t="shared" ref="G17:G18" si="6">E17+F17</f>
        <v>2488713.1</v>
      </c>
      <c r="H17" s="21"/>
      <c r="I17" s="20">
        <f t="shared" ref="I17:I18" si="7">G17+H17</f>
        <v>2488713.1</v>
      </c>
      <c r="J17" s="21"/>
      <c r="K17" s="20">
        <f t="shared" ref="K17:K18" si="8">I17+J17</f>
        <v>2488713.1</v>
      </c>
      <c r="L17" s="21"/>
      <c r="M17" s="20">
        <f>K17+L17</f>
        <v>2488713.1</v>
      </c>
      <c r="N17" s="21"/>
      <c r="O17" s="20">
        <f t="shared" ref="O17:O18" si="9">M17+N17</f>
        <v>2488713.1</v>
      </c>
      <c r="P17" s="21">
        <v>-6537.9</v>
      </c>
      <c r="Q17" s="20">
        <f t="shared" ref="Q17:Q18" si="10">O17+P17</f>
        <v>2482175.2000000002</v>
      </c>
      <c r="R17" s="22">
        <f>D17+F17+H17+J17+L17+N17+P17</f>
        <v>-6537.9</v>
      </c>
    </row>
    <row r="18" spans="1:19" s="13" customFormat="1" ht="16.5" customHeight="1" x14ac:dyDescent="0.2">
      <c r="A18" s="14" t="s">
        <v>39</v>
      </c>
      <c r="B18" s="19" t="s">
        <v>40</v>
      </c>
      <c r="C18" s="20">
        <v>6300</v>
      </c>
      <c r="D18" s="17"/>
      <c r="E18" s="20">
        <f t="shared" si="5"/>
        <v>6300</v>
      </c>
      <c r="F18" s="21"/>
      <c r="G18" s="20">
        <f t="shared" si="6"/>
        <v>6300</v>
      </c>
      <c r="H18" s="21"/>
      <c r="I18" s="20">
        <f t="shared" si="7"/>
        <v>6300</v>
      </c>
      <c r="J18" s="21"/>
      <c r="K18" s="20">
        <f t="shared" si="8"/>
        <v>6300</v>
      </c>
      <c r="L18" s="21"/>
      <c r="M18" s="20">
        <f>K18+L18</f>
        <v>6300</v>
      </c>
      <c r="N18" s="21"/>
      <c r="O18" s="20">
        <f t="shared" si="9"/>
        <v>6300</v>
      </c>
      <c r="P18" s="21">
        <v>2850</v>
      </c>
      <c r="Q18" s="20">
        <f t="shared" si="10"/>
        <v>9150</v>
      </c>
      <c r="R18" s="22">
        <f>D18+F18+H18+J18+L18+N18+P18</f>
        <v>2850</v>
      </c>
    </row>
    <row r="19" spans="1:19" s="13" customFormat="1" ht="25.5" x14ac:dyDescent="0.2">
      <c r="A19" s="24" t="s">
        <v>41</v>
      </c>
      <c r="B19" s="15" t="s">
        <v>42</v>
      </c>
      <c r="C19" s="16">
        <f>C20+C21</f>
        <v>59292</v>
      </c>
      <c r="D19" s="17"/>
      <c r="E19" s="16">
        <f t="shared" ref="E19" si="11">E20+E21</f>
        <v>59292</v>
      </c>
      <c r="F19" s="17"/>
      <c r="G19" s="16">
        <f>G20+G21</f>
        <v>59292</v>
      </c>
      <c r="H19" s="17"/>
      <c r="I19" s="16">
        <f>I20+I21</f>
        <v>59292</v>
      </c>
      <c r="J19" s="17"/>
      <c r="K19" s="16">
        <f>K20+K21</f>
        <v>59292</v>
      </c>
      <c r="L19" s="17"/>
      <c r="M19" s="16">
        <f>M20+M21</f>
        <v>59292</v>
      </c>
      <c r="N19" s="17"/>
      <c r="O19" s="16">
        <f>O20+O21</f>
        <v>59292</v>
      </c>
      <c r="P19" s="17">
        <f>P20+P21</f>
        <v>5850</v>
      </c>
      <c r="Q19" s="16">
        <f>Q20+Q21</f>
        <v>65142</v>
      </c>
      <c r="R19" s="22">
        <f>R20+R21</f>
        <v>5850</v>
      </c>
    </row>
    <row r="20" spans="1:19" s="13" customFormat="1" ht="18" customHeight="1" x14ac:dyDescent="0.2">
      <c r="A20" s="14" t="s">
        <v>43</v>
      </c>
      <c r="B20" s="19" t="s">
        <v>44</v>
      </c>
      <c r="C20" s="20">
        <v>58160.7</v>
      </c>
      <c r="D20" s="17"/>
      <c r="E20" s="20">
        <f>C20+D20</f>
        <v>58160.7</v>
      </c>
      <c r="F20" s="21"/>
      <c r="G20" s="20">
        <f>E20+F20</f>
        <v>58160.7</v>
      </c>
      <c r="H20" s="21"/>
      <c r="I20" s="20">
        <f>G20+H20</f>
        <v>58160.7</v>
      </c>
      <c r="J20" s="21"/>
      <c r="K20" s="20">
        <f>G20+H20</f>
        <v>58160.7</v>
      </c>
      <c r="L20" s="21"/>
      <c r="M20" s="20">
        <f>K20+L20</f>
        <v>58160.7</v>
      </c>
      <c r="N20" s="21"/>
      <c r="O20" s="20">
        <f>M20+N20</f>
        <v>58160.7</v>
      </c>
      <c r="P20" s="21">
        <v>5000</v>
      </c>
      <c r="Q20" s="20">
        <f>O20+P20</f>
        <v>63160.7</v>
      </c>
      <c r="R20" s="22">
        <f>D20+F20+H20+J20+L20+N20+P20</f>
        <v>5000</v>
      </c>
    </row>
    <row r="21" spans="1:19" s="13" customFormat="1" ht="42" customHeight="1" x14ac:dyDescent="0.2">
      <c r="A21" s="14" t="s">
        <v>45</v>
      </c>
      <c r="B21" s="19" t="s">
        <v>46</v>
      </c>
      <c r="C21" s="20">
        <v>1131.3</v>
      </c>
      <c r="D21" s="17"/>
      <c r="E21" s="20">
        <f>C21+D21</f>
        <v>1131.3</v>
      </c>
      <c r="F21" s="21"/>
      <c r="G21" s="20">
        <f>E21+F21</f>
        <v>1131.3</v>
      </c>
      <c r="H21" s="21"/>
      <c r="I21" s="20">
        <f>G21+H21</f>
        <v>1131.3</v>
      </c>
      <c r="J21" s="21"/>
      <c r="K21" s="20">
        <f>I21+J21</f>
        <v>1131.3</v>
      </c>
      <c r="L21" s="21"/>
      <c r="M21" s="20">
        <f>K21+L21</f>
        <v>1131.3</v>
      </c>
      <c r="N21" s="21"/>
      <c r="O21" s="20">
        <f>M21+N21</f>
        <v>1131.3</v>
      </c>
      <c r="P21" s="21">
        <v>850</v>
      </c>
      <c r="Q21" s="20">
        <f>O21+P21</f>
        <v>1981.3</v>
      </c>
      <c r="R21" s="22">
        <f>D21+F21+H21+J21+L21+N21+P21</f>
        <v>850</v>
      </c>
    </row>
    <row r="22" spans="1:19" s="13" customFormat="1" ht="16.5" customHeight="1" x14ac:dyDescent="0.2">
      <c r="A22" s="14" t="s">
        <v>47</v>
      </c>
      <c r="B22" s="15" t="s">
        <v>48</v>
      </c>
      <c r="C22" s="16">
        <v>360357.9</v>
      </c>
      <c r="D22" s="17"/>
      <c r="E22" s="16">
        <f>C22+D22</f>
        <v>360357.9</v>
      </c>
      <c r="F22" s="17"/>
      <c r="G22" s="16">
        <f>E22+F22</f>
        <v>360357.9</v>
      </c>
      <c r="H22" s="17"/>
      <c r="I22" s="16">
        <f>G22+H22</f>
        <v>360357.9</v>
      </c>
      <c r="J22" s="17">
        <v>60.8</v>
      </c>
      <c r="K22" s="16">
        <f>I22+J22</f>
        <v>360418.7</v>
      </c>
      <c r="L22" s="17"/>
      <c r="M22" s="16">
        <f>K22+L22</f>
        <v>360418.7</v>
      </c>
      <c r="N22" s="17"/>
      <c r="O22" s="16">
        <f>M22+N22</f>
        <v>360418.7</v>
      </c>
      <c r="P22" s="17">
        <v>23269.7</v>
      </c>
      <c r="Q22" s="16">
        <f>O22+P22</f>
        <v>383688.4</v>
      </c>
      <c r="R22" s="22">
        <f>D22+F22+H22+J22+L22+N22+P22</f>
        <v>23330.5</v>
      </c>
    </row>
    <row r="23" spans="1:19" s="13" customFormat="1" ht="42" customHeight="1" x14ac:dyDescent="0.2">
      <c r="A23" s="14" t="s">
        <v>49</v>
      </c>
      <c r="B23" s="15" t="s">
        <v>50</v>
      </c>
      <c r="C23" s="16">
        <v>107</v>
      </c>
      <c r="D23" s="17"/>
      <c r="E23" s="16">
        <f t="shared" ref="E23:E30" si="12">C23+D23</f>
        <v>107</v>
      </c>
      <c r="F23" s="17"/>
      <c r="G23" s="16">
        <f t="shared" ref="G23:G30" si="13">E23+F23</f>
        <v>107</v>
      </c>
      <c r="H23" s="17"/>
      <c r="I23" s="16">
        <f t="shared" ref="I23:I30" si="14">G23+H23</f>
        <v>107</v>
      </c>
      <c r="J23" s="17"/>
      <c r="K23" s="16">
        <f t="shared" ref="K23:K30" si="15">I23+J23</f>
        <v>107</v>
      </c>
      <c r="L23" s="17"/>
      <c r="M23" s="16">
        <f t="shared" ref="M23:M30" si="16">K23+L23</f>
        <v>107</v>
      </c>
      <c r="N23" s="17"/>
      <c r="O23" s="16">
        <f t="shared" ref="O23:O30" si="17">M23+N23</f>
        <v>107</v>
      </c>
      <c r="P23" s="17"/>
      <c r="Q23" s="16">
        <f t="shared" ref="Q23:Q30" si="18">O23+P23</f>
        <v>107</v>
      </c>
      <c r="R23" s="22"/>
    </row>
    <row r="24" spans="1:19" ht="41.25" customHeight="1" x14ac:dyDescent="0.2">
      <c r="A24" s="14" t="s">
        <v>51</v>
      </c>
      <c r="B24" s="15" t="s">
        <v>52</v>
      </c>
      <c r="C24" s="16">
        <v>107943.9</v>
      </c>
      <c r="D24" s="17"/>
      <c r="E24" s="16">
        <f t="shared" si="12"/>
        <v>107943.9</v>
      </c>
      <c r="F24" s="17"/>
      <c r="G24" s="16">
        <f t="shared" si="13"/>
        <v>107943.9</v>
      </c>
      <c r="H24" s="17"/>
      <c r="I24" s="16">
        <f t="shared" si="14"/>
        <v>107943.9</v>
      </c>
      <c r="J24" s="17"/>
      <c r="K24" s="16">
        <f t="shared" si="15"/>
        <v>107943.9</v>
      </c>
      <c r="L24" s="17"/>
      <c r="M24" s="16">
        <f t="shared" si="16"/>
        <v>107943.9</v>
      </c>
      <c r="N24" s="17">
        <v>-2271.4</v>
      </c>
      <c r="O24" s="16">
        <f t="shared" si="17"/>
        <v>105672.5</v>
      </c>
      <c r="P24" s="17">
        <v>-47264.800000000003</v>
      </c>
      <c r="Q24" s="16">
        <f t="shared" si="18"/>
        <v>58407.7</v>
      </c>
      <c r="R24" s="22">
        <f t="shared" ref="R24:R33" si="19">D24+F24+H24+J24+L24+N24+P24</f>
        <v>-49536.200000000004</v>
      </c>
    </row>
    <row r="25" spans="1:19" ht="30.75" customHeight="1" x14ac:dyDescent="0.2">
      <c r="A25" s="14" t="s">
        <v>53</v>
      </c>
      <c r="B25" s="15" t="s">
        <v>54</v>
      </c>
      <c r="C25" s="16">
        <v>86462.9</v>
      </c>
      <c r="D25" s="17"/>
      <c r="E25" s="16">
        <f t="shared" si="12"/>
        <v>86462.9</v>
      </c>
      <c r="F25" s="17"/>
      <c r="G25" s="16">
        <f t="shared" si="13"/>
        <v>86462.9</v>
      </c>
      <c r="H25" s="17"/>
      <c r="I25" s="16">
        <f t="shared" si="14"/>
        <v>86462.9</v>
      </c>
      <c r="J25" s="17"/>
      <c r="K25" s="16">
        <f t="shared" si="15"/>
        <v>86462.9</v>
      </c>
      <c r="L25" s="17"/>
      <c r="M25" s="16">
        <f t="shared" si="16"/>
        <v>86462.9</v>
      </c>
      <c r="N25" s="17"/>
      <c r="O25" s="16">
        <f t="shared" si="17"/>
        <v>86462.9</v>
      </c>
      <c r="P25" s="17">
        <v>10050.4</v>
      </c>
      <c r="Q25" s="16">
        <f t="shared" si="18"/>
        <v>96513.299999999988</v>
      </c>
      <c r="R25" s="22">
        <f t="shared" si="19"/>
        <v>10050.4</v>
      </c>
    </row>
    <row r="26" spans="1:19" ht="42" customHeight="1" x14ac:dyDescent="0.2">
      <c r="A26" s="14" t="s">
        <v>55</v>
      </c>
      <c r="B26" s="15" t="s">
        <v>56</v>
      </c>
      <c r="C26" s="16">
        <v>204743.4</v>
      </c>
      <c r="D26" s="17">
        <v>-182.79999999998836</v>
      </c>
      <c r="E26" s="16">
        <f t="shared" si="12"/>
        <v>204560.6</v>
      </c>
      <c r="F26" s="17"/>
      <c r="G26" s="16">
        <f t="shared" si="13"/>
        <v>204560.6</v>
      </c>
      <c r="H26" s="17">
        <v>105.6</v>
      </c>
      <c r="I26" s="16">
        <f t="shared" si="14"/>
        <v>204666.2</v>
      </c>
      <c r="J26" s="17">
        <v>3171.5</v>
      </c>
      <c r="K26" s="16">
        <f t="shared" si="15"/>
        <v>207837.7</v>
      </c>
      <c r="L26" s="17">
        <v>729.2</v>
      </c>
      <c r="M26" s="16">
        <f t="shared" si="16"/>
        <v>208566.90000000002</v>
      </c>
      <c r="N26" s="17">
        <v>2804.2</v>
      </c>
      <c r="O26" s="16">
        <f t="shared" si="17"/>
        <v>211371.10000000003</v>
      </c>
      <c r="P26" s="17">
        <v>70033.899999999994</v>
      </c>
      <c r="Q26" s="16">
        <f t="shared" si="18"/>
        <v>281405</v>
      </c>
      <c r="R26" s="22">
        <f t="shared" si="19"/>
        <v>76661.600000000006</v>
      </c>
    </row>
    <row r="27" spans="1:19" ht="28.5" customHeight="1" x14ac:dyDescent="0.2">
      <c r="A27" s="14" t="s">
        <v>57</v>
      </c>
      <c r="B27" s="15" t="s">
        <v>58</v>
      </c>
      <c r="C27" s="16">
        <v>40</v>
      </c>
      <c r="D27" s="17"/>
      <c r="E27" s="16">
        <f t="shared" si="12"/>
        <v>40</v>
      </c>
      <c r="F27" s="17"/>
      <c r="G27" s="16">
        <f t="shared" si="13"/>
        <v>40</v>
      </c>
      <c r="H27" s="17"/>
      <c r="I27" s="16">
        <f t="shared" si="14"/>
        <v>40</v>
      </c>
      <c r="J27" s="17"/>
      <c r="K27" s="16">
        <f t="shared" si="15"/>
        <v>40</v>
      </c>
      <c r="L27" s="17"/>
      <c r="M27" s="16">
        <f t="shared" si="16"/>
        <v>40</v>
      </c>
      <c r="N27" s="17">
        <v>2916.4</v>
      </c>
      <c r="O27" s="16">
        <f t="shared" si="17"/>
        <v>2956.4</v>
      </c>
      <c r="P27" s="17">
        <v>138.5</v>
      </c>
      <c r="Q27" s="16">
        <f t="shared" si="18"/>
        <v>3094.9</v>
      </c>
      <c r="R27" s="22">
        <f t="shared" si="19"/>
        <v>3054.9</v>
      </c>
    </row>
    <row r="28" spans="1:19" ht="15.75" customHeight="1" x14ac:dyDescent="0.2">
      <c r="A28" s="14" t="s">
        <v>59</v>
      </c>
      <c r="B28" s="15" t="s">
        <v>60</v>
      </c>
      <c r="C28" s="16">
        <v>14700</v>
      </c>
      <c r="D28" s="17"/>
      <c r="E28" s="16">
        <f t="shared" si="12"/>
        <v>14700</v>
      </c>
      <c r="F28" s="17"/>
      <c r="G28" s="16">
        <f t="shared" si="13"/>
        <v>14700</v>
      </c>
      <c r="H28" s="17"/>
      <c r="I28" s="16">
        <f t="shared" si="14"/>
        <v>14700</v>
      </c>
      <c r="J28" s="17"/>
      <c r="K28" s="16">
        <f t="shared" si="15"/>
        <v>14700</v>
      </c>
      <c r="L28" s="17"/>
      <c r="M28" s="16">
        <f t="shared" si="16"/>
        <v>14700</v>
      </c>
      <c r="N28" s="17">
        <v>11</v>
      </c>
      <c r="O28" s="16">
        <f t="shared" si="17"/>
        <v>14711</v>
      </c>
      <c r="P28" s="17">
        <v>-295.7</v>
      </c>
      <c r="Q28" s="16">
        <f t="shared" si="18"/>
        <v>14415.3</v>
      </c>
      <c r="R28" s="22">
        <f t="shared" si="19"/>
        <v>-284.7</v>
      </c>
    </row>
    <row r="29" spans="1:19" ht="15.75" customHeight="1" x14ac:dyDescent="0.2">
      <c r="A29" s="14" t="s">
        <v>61</v>
      </c>
      <c r="B29" s="15" t="s">
        <v>62</v>
      </c>
      <c r="C29" s="16">
        <v>689105</v>
      </c>
      <c r="D29" s="17">
        <v>189000</v>
      </c>
      <c r="E29" s="16">
        <f t="shared" si="12"/>
        <v>878105</v>
      </c>
      <c r="F29" s="17"/>
      <c r="G29" s="16">
        <f t="shared" si="13"/>
        <v>878105</v>
      </c>
      <c r="H29" s="17">
        <v>47975.5</v>
      </c>
      <c r="I29" s="16">
        <f t="shared" si="14"/>
        <v>926080.5</v>
      </c>
      <c r="J29" s="17">
        <v>344110</v>
      </c>
      <c r="K29" s="16">
        <f t="shared" si="15"/>
        <v>1270190.5</v>
      </c>
      <c r="L29" s="17">
        <v>270</v>
      </c>
      <c r="M29" s="16">
        <f t="shared" si="16"/>
        <v>1270460.5</v>
      </c>
      <c r="N29" s="17">
        <v>739.3</v>
      </c>
      <c r="O29" s="16">
        <f t="shared" si="17"/>
        <v>1271199.8</v>
      </c>
      <c r="P29" s="17">
        <v>-276418.8</v>
      </c>
      <c r="Q29" s="16">
        <f t="shared" si="18"/>
        <v>994781</v>
      </c>
      <c r="R29" s="22">
        <f t="shared" si="19"/>
        <v>305676.00000000006</v>
      </c>
    </row>
    <row r="30" spans="1:19" ht="15.75" customHeight="1" x14ac:dyDescent="0.2">
      <c r="A30" s="14" t="s">
        <v>63</v>
      </c>
      <c r="B30" s="15" t="s">
        <v>64</v>
      </c>
      <c r="C30" s="16">
        <v>6260</v>
      </c>
      <c r="D30" s="17"/>
      <c r="E30" s="16">
        <f t="shared" si="12"/>
        <v>6260</v>
      </c>
      <c r="F30" s="17"/>
      <c r="G30" s="16">
        <f t="shared" si="13"/>
        <v>6260</v>
      </c>
      <c r="H30" s="17"/>
      <c r="I30" s="16">
        <f t="shared" si="14"/>
        <v>6260</v>
      </c>
      <c r="J30" s="17">
        <v>6040</v>
      </c>
      <c r="K30" s="16">
        <f t="shared" si="15"/>
        <v>12300</v>
      </c>
      <c r="L30" s="17"/>
      <c r="M30" s="16">
        <f t="shared" si="16"/>
        <v>12300</v>
      </c>
      <c r="N30" s="17"/>
      <c r="O30" s="16">
        <f t="shared" si="17"/>
        <v>12300</v>
      </c>
      <c r="P30" s="17">
        <v>200.3</v>
      </c>
      <c r="Q30" s="16">
        <f t="shared" si="18"/>
        <v>12500.3</v>
      </c>
      <c r="R30" s="22">
        <f t="shared" si="19"/>
        <v>6240.3</v>
      </c>
    </row>
    <row r="31" spans="1:19" s="13" customFormat="1" ht="18" customHeight="1" x14ac:dyDescent="0.2">
      <c r="A31" s="25" t="s">
        <v>65</v>
      </c>
      <c r="B31" s="26" t="s">
        <v>66</v>
      </c>
      <c r="C31" s="27">
        <v>15770155.300000001</v>
      </c>
      <c r="D31" s="27">
        <v>2717212.2999999993</v>
      </c>
      <c r="E31" s="27">
        <f>C31+D31</f>
        <v>18487367.600000001</v>
      </c>
      <c r="F31" s="27">
        <v>1441647.9000000022</v>
      </c>
      <c r="G31" s="27">
        <f>E31+F31</f>
        <v>19929015.500000004</v>
      </c>
      <c r="H31" s="27">
        <v>1092461.6000000015</v>
      </c>
      <c r="I31" s="27">
        <f>G31+H31</f>
        <v>21021477.100000005</v>
      </c>
      <c r="J31" s="27">
        <v>744516.19999999925</v>
      </c>
      <c r="K31" s="27">
        <f>I31+J31</f>
        <v>21765993.300000004</v>
      </c>
      <c r="L31" s="27">
        <v>554920.30000000005</v>
      </c>
      <c r="M31" s="27">
        <f>K31+L31</f>
        <v>22320913.600000005</v>
      </c>
      <c r="N31" s="27">
        <v>1242221.4999999963</v>
      </c>
      <c r="O31" s="27">
        <f>M31+N31</f>
        <v>23563135.100000001</v>
      </c>
      <c r="P31" s="27">
        <v>1699451.2</v>
      </c>
      <c r="Q31" s="27">
        <f>O31+P31</f>
        <v>25262586.300000001</v>
      </c>
      <c r="R31" s="28">
        <f t="shared" si="19"/>
        <v>9492430.9999999981</v>
      </c>
      <c r="S31" s="12"/>
    </row>
    <row r="32" spans="1:19" s="13" customFormat="1" ht="38.25" x14ac:dyDescent="0.2">
      <c r="A32" s="14" t="s">
        <v>67</v>
      </c>
      <c r="B32" s="15" t="s">
        <v>68</v>
      </c>
      <c r="C32" s="16">
        <f>C33+C34+C35+C36+C37</f>
        <v>15770155.300000001</v>
      </c>
      <c r="D32" s="17">
        <f t="shared" ref="D32:Q32" si="20">D33+D34+D35+D36+D37</f>
        <v>2717212.2999999993</v>
      </c>
      <c r="E32" s="16">
        <f t="shared" si="20"/>
        <v>18487367.599999998</v>
      </c>
      <c r="F32" s="17">
        <f t="shared" si="20"/>
        <v>1438904.9999999995</v>
      </c>
      <c r="G32" s="16">
        <f t="shared" si="20"/>
        <v>19926272.599999998</v>
      </c>
      <c r="H32" s="17">
        <f t="shared" si="20"/>
        <v>1090640.5</v>
      </c>
      <c r="I32" s="16">
        <f t="shared" si="20"/>
        <v>21016913.099999998</v>
      </c>
      <c r="J32" s="17">
        <f t="shared" si="20"/>
        <v>740210.2</v>
      </c>
      <c r="K32" s="16">
        <f t="shared" si="20"/>
        <v>21757123.299999997</v>
      </c>
      <c r="L32" s="17">
        <f t="shared" si="20"/>
        <v>549148.1</v>
      </c>
      <c r="M32" s="16">
        <f>M33+M34+M35+M36+M37</f>
        <v>22306271.399999999</v>
      </c>
      <c r="N32" s="17">
        <f>N33+N34+N35+N36+N37</f>
        <v>1244919.6000000001</v>
      </c>
      <c r="O32" s="16">
        <f>O33+O34+O35+O36+O37</f>
        <v>23551191</v>
      </c>
      <c r="P32" s="17">
        <f>P33+P34+P35+P36+P37</f>
        <v>1682330.8000000003</v>
      </c>
      <c r="Q32" s="16">
        <f t="shared" si="20"/>
        <v>25233521.800000001</v>
      </c>
      <c r="R32" s="18">
        <f t="shared" si="19"/>
        <v>9463366.5</v>
      </c>
      <c r="S32" s="12"/>
    </row>
    <row r="33" spans="1:23" ht="27.75" customHeight="1" x14ac:dyDescent="0.2">
      <c r="A33" s="14" t="s">
        <v>69</v>
      </c>
      <c r="B33" s="15" t="s">
        <v>70</v>
      </c>
      <c r="C33" s="16">
        <v>9579828</v>
      </c>
      <c r="D33" s="17">
        <v>0.19999999925494194</v>
      </c>
      <c r="E33" s="16">
        <f>C33+D33</f>
        <v>9579828.1999999993</v>
      </c>
      <c r="F33" s="17"/>
      <c r="G33" s="16">
        <f>E33+F33</f>
        <v>9579828.1999999993</v>
      </c>
      <c r="H33" s="17">
        <v>389000</v>
      </c>
      <c r="I33" s="16">
        <f t="shared" ref="I33:I37" si="21">G33+H33</f>
        <v>9968828.1999999993</v>
      </c>
      <c r="J33" s="17">
        <v>979</v>
      </c>
      <c r="K33" s="16">
        <f>I33+J33</f>
        <v>9969807.1999999993</v>
      </c>
      <c r="L33" s="17">
        <v>126489</v>
      </c>
      <c r="M33" s="16">
        <f>K33+L33</f>
        <v>10096296.199999999</v>
      </c>
      <c r="N33" s="17">
        <v>155000</v>
      </c>
      <c r="O33" s="16">
        <f>M33+N33</f>
        <v>10251296.199999999</v>
      </c>
      <c r="P33" s="17">
        <v>1199517</v>
      </c>
      <c r="Q33" s="16">
        <f>O33+P33</f>
        <v>11450813.199999999</v>
      </c>
      <c r="R33" s="18">
        <f t="shared" si="19"/>
        <v>1870985.1999999993</v>
      </c>
    </row>
    <row r="34" spans="1:23" ht="42" customHeight="1" x14ac:dyDescent="0.2">
      <c r="A34" s="14" t="s">
        <v>71</v>
      </c>
      <c r="B34" s="15" t="s">
        <v>72</v>
      </c>
      <c r="C34" s="16">
        <v>2661826.2999999998</v>
      </c>
      <c r="D34" s="17">
        <v>2283027.4000000004</v>
      </c>
      <c r="E34" s="16">
        <f t="shared" ref="E34:E36" si="22">C34+D34</f>
        <v>4944853.7</v>
      </c>
      <c r="F34" s="17">
        <v>69092.099999999627</v>
      </c>
      <c r="G34" s="16">
        <f t="shared" ref="G34:G37" si="23">E34+F34</f>
        <v>5013945.8</v>
      </c>
      <c r="H34" s="17">
        <v>-2385.6999999999998</v>
      </c>
      <c r="I34" s="16">
        <f t="shared" si="21"/>
        <v>5011560.0999999996</v>
      </c>
      <c r="J34" s="17">
        <v>186439</v>
      </c>
      <c r="K34" s="16">
        <f t="shared" ref="K34:K37" si="24">I34+J34</f>
        <v>5197999.0999999996</v>
      </c>
      <c r="L34" s="17">
        <v>-219414.6</v>
      </c>
      <c r="M34" s="16">
        <f t="shared" ref="M34:M37" si="25">K34+L34</f>
        <v>4978584.5</v>
      </c>
      <c r="N34" s="17">
        <v>200932.2</v>
      </c>
      <c r="O34" s="16">
        <f t="shared" ref="O34:O37" si="26">M34+N34</f>
        <v>5179516.7</v>
      </c>
      <c r="P34" s="17">
        <v>-37726.9</v>
      </c>
      <c r="Q34" s="16">
        <f t="shared" ref="Q34:Q37" si="27">O34+P34</f>
        <v>5141789.8</v>
      </c>
      <c r="R34" s="18">
        <f t="shared" ref="R34:R37" si="28">D34+F34+H34+J34+L34+N34+P34</f>
        <v>2479963.5</v>
      </c>
    </row>
    <row r="35" spans="1:23" ht="27.75" customHeight="1" x14ac:dyDescent="0.2">
      <c r="A35" s="14" t="s">
        <v>73</v>
      </c>
      <c r="B35" s="15" t="s">
        <v>74</v>
      </c>
      <c r="C35" s="16">
        <v>3404596</v>
      </c>
      <c r="D35" s="17">
        <v>428416.79999999981</v>
      </c>
      <c r="E35" s="16">
        <f t="shared" si="22"/>
        <v>3833012.8</v>
      </c>
      <c r="F35" s="17">
        <v>268963</v>
      </c>
      <c r="G35" s="16">
        <f t="shared" si="23"/>
        <v>4101975.8</v>
      </c>
      <c r="H35" s="17"/>
      <c r="I35" s="16">
        <f t="shared" si="21"/>
        <v>4101975.8</v>
      </c>
      <c r="J35" s="17">
        <v>793.5</v>
      </c>
      <c r="K35" s="16">
        <f t="shared" si="24"/>
        <v>4102769.3</v>
      </c>
      <c r="L35" s="17">
        <v>22522.6</v>
      </c>
      <c r="M35" s="16">
        <f t="shared" si="25"/>
        <v>4125291.9</v>
      </c>
      <c r="N35" s="17">
        <v>46453.4</v>
      </c>
      <c r="O35" s="16">
        <f t="shared" si="26"/>
        <v>4171745.3</v>
      </c>
      <c r="P35" s="17">
        <v>-388071.2</v>
      </c>
      <c r="Q35" s="16">
        <f t="shared" si="27"/>
        <v>3783674.0999999996</v>
      </c>
      <c r="R35" s="18">
        <f t="shared" si="28"/>
        <v>379078.0999999998</v>
      </c>
    </row>
    <row r="36" spans="1:23" ht="15.75" customHeight="1" x14ac:dyDescent="0.2">
      <c r="A36" s="14" t="s">
        <v>75</v>
      </c>
      <c r="B36" s="15" t="s">
        <v>76</v>
      </c>
      <c r="C36" s="16">
        <v>123905</v>
      </c>
      <c r="D36" s="17">
        <v>5767.8999999999942</v>
      </c>
      <c r="E36" s="16">
        <f t="shared" si="22"/>
        <v>129672.9</v>
      </c>
      <c r="F36" s="17">
        <v>1100800</v>
      </c>
      <c r="G36" s="16">
        <f t="shared" si="23"/>
        <v>1230472.8999999999</v>
      </c>
      <c r="H36" s="17">
        <v>704000</v>
      </c>
      <c r="I36" s="16">
        <f t="shared" si="21"/>
        <v>1934472.9</v>
      </c>
      <c r="J36" s="17">
        <v>551976.19999999995</v>
      </c>
      <c r="K36" s="16">
        <f t="shared" si="24"/>
        <v>2486449.0999999996</v>
      </c>
      <c r="L36" s="17">
        <v>619539.69999999995</v>
      </c>
      <c r="M36" s="16">
        <f t="shared" si="25"/>
        <v>3105988.8</v>
      </c>
      <c r="N36" s="17">
        <v>842534</v>
      </c>
      <c r="O36" s="16">
        <f t="shared" si="26"/>
        <v>3948522.8</v>
      </c>
      <c r="P36" s="17">
        <v>908611.9</v>
      </c>
      <c r="Q36" s="16">
        <f t="shared" si="27"/>
        <v>4857134.7</v>
      </c>
      <c r="R36" s="18">
        <f t="shared" si="28"/>
        <v>4733229.7</v>
      </c>
    </row>
    <row r="37" spans="1:23" ht="27.75" customHeight="1" x14ac:dyDescent="0.2">
      <c r="A37" s="29" t="s">
        <v>77</v>
      </c>
      <c r="B37" s="30" t="s">
        <v>78</v>
      </c>
      <c r="C37" s="31"/>
      <c r="D37" s="32"/>
      <c r="E37" s="31"/>
      <c r="F37" s="32">
        <v>49.9</v>
      </c>
      <c r="G37" s="16">
        <f t="shared" si="23"/>
        <v>49.9</v>
      </c>
      <c r="H37" s="32">
        <v>26.2</v>
      </c>
      <c r="I37" s="16">
        <f t="shared" si="21"/>
        <v>76.099999999999994</v>
      </c>
      <c r="J37" s="32">
        <v>22.5</v>
      </c>
      <c r="K37" s="16">
        <f t="shared" si="24"/>
        <v>98.6</v>
      </c>
      <c r="L37" s="32">
        <v>11.4</v>
      </c>
      <c r="M37" s="16">
        <f t="shared" si="25"/>
        <v>110</v>
      </c>
      <c r="N37" s="32"/>
      <c r="O37" s="16">
        <f t="shared" si="26"/>
        <v>110</v>
      </c>
      <c r="P37" s="32"/>
      <c r="Q37" s="16">
        <f t="shared" si="27"/>
        <v>110</v>
      </c>
      <c r="R37" s="18">
        <f t="shared" si="28"/>
        <v>110</v>
      </c>
    </row>
    <row r="38" spans="1:23" s="13" customFormat="1" ht="19.5" customHeight="1" thickBot="1" x14ac:dyDescent="0.25">
      <c r="A38" s="64" t="s">
        <v>79</v>
      </c>
      <c r="B38" s="65"/>
      <c r="C38" s="33">
        <f t="shared" ref="C38:Q38" si="29">C7+C31</f>
        <v>78180809.799999997</v>
      </c>
      <c r="D38" s="33">
        <f t="shared" si="29"/>
        <v>3464201.0999999968</v>
      </c>
      <c r="E38" s="33">
        <f t="shared" si="29"/>
        <v>81645010.900000006</v>
      </c>
      <c r="F38" s="33">
        <f t="shared" si="29"/>
        <v>1441647.9000000022</v>
      </c>
      <c r="G38" s="33">
        <f t="shared" si="29"/>
        <v>83082970.900000006</v>
      </c>
      <c r="H38" s="33">
        <f>H31+H7</f>
        <v>1140542.7000000016</v>
      </c>
      <c r="I38" s="33">
        <f>I31+I7</f>
        <v>84227201.5</v>
      </c>
      <c r="J38" s="33">
        <f>J31+J7</f>
        <v>3752845.7999999989</v>
      </c>
      <c r="K38" s="33">
        <f t="shared" ref="K38" si="30">K31+K7</f>
        <v>87980047.300000012</v>
      </c>
      <c r="L38" s="33">
        <f>L31+L7</f>
        <v>555575</v>
      </c>
      <c r="M38" s="33">
        <f>M31+M7</f>
        <v>88535622.299999997</v>
      </c>
      <c r="N38" s="33">
        <f>N31+N7</f>
        <v>837361.49999999627</v>
      </c>
      <c r="O38" s="33">
        <f>O31+O7</f>
        <v>89372983.799999997</v>
      </c>
      <c r="P38" s="33">
        <f>P31+P7</f>
        <v>1700269</v>
      </c>
      <c r="Q38" s="33">
        <f t="shared" si="29"/>
        <v>91073252.799999997</v>
      </c>
      <c r="R38" s="34">
        <f>R7+R31</f>
        <v>12892442.999999996</v>
      </c>
    </row>
    <row r="39" spans="1:23" x14ac:dyDescent="0.2">
      <c r="Q39" s="36"/>
    </row>
    <row r="40" spans="1:23" x14ac:dyDescent="0.2">
      <c r="S40" s="37"/>
      <c r="W40" s="37"/>
    </row>
    <row r="41" spans="1:23" x14ac:dyDescent="0.2">
      <c r="C41" s="38"/>
      <c r="Q41" s="39"/>
    </row>
    <row r="42" spans="1:23" x14ac:dyDescent="0.2">
      <c r="E42" s="37"/>
      <c r="J42" s="37"/>
      <c r="K42" s="37"/>
      <c r="L42" s="37"/>
      <c r="M42" s="37"/>
      <c r="N42" s="37"/>
      <c r="O42" s="37"/>
      <c r="P42" s="37"/>
    </row>
    <row r="43" spans="1:23" x14ac:dyDescent="0.2">
      <c r="Q43" s="40"/>
    </row>
    <row r="44" spans="1:23" ht="15.75" x14ac:dyDescent="0.25">
      <c r="C44" s="41"/>
      <c r="D44" s="42"/>
      <c r="E44" s="42"/>
      <c r="F44" s="43"/>
      <c r="G44" s="42"/>
      <c r="H44" s="44"/>
      <c r="I44" s="44"/>
      <c r="J44" s="44"/>
      <c r="K44" s="44"/>
      <c r="L44" s="44"/>
      <c r="M44" s="44"/>
      <c r="N44" s="44"/>
      <c r="O44" s="44"/>
      <c r="P44" s="44"/>
      <c r="Q44" s="37"/>
    </row>
    <row r="45" spans="1:23" x14ac:dyDescent="0.2">
      <c r="C45" s="45"/>
      <c r="D45" s="45"/>
      <c r="E45" s="45"/>
      <c r="F45" s="45"/>
      <c r="G45" s="45"/>
      <c r="H45" s="45"/>
      <c r="I45" s="45"/>
      <c r="J45" s="45"/>
      <c r="K45" s="45"/>
      <c r="L45" s="44"/>
      <c r="M45" s="44"/>
      <c r="N45" s="44"/>
      <c r="O45" s="44"/>
      <c r="P45" s="44"/>
      <c r="Q45" s="40"/>
      <c r="R45" s="37"/>
    </row>
    <row r="46" spans="1:23" x14ac:dyDescent="0.2">
      <c r="C46" s="46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23" x14ac:dyDescent="0.2">
      <c r="C47" s="46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23" x14ac:dyDescent="0.2">
      <c r="H48" s="37"/>
      <c r="I48" s="37"/>
      <c r="J48" s="37"/>
      <c r="K48" s="37"/>
      <c r="L48" s="37"/>
      <c r="M48" s="37"/>
      <c r="N48" s="37"/>
      <c r="O48" s="37"/>
      <c r="P48" s="37"/>
    </row>
    <row r="50" spans="14:14" x14ac:dyDescent="0.2">
      <c r="N50" s="40"/>
    </row>
  </sheetData>
  <mergeCells count="14">
    <mergeCell ref="J4:K4"/>
    <mergeCell ref="L4:M4"/>
    <mergeCell ref="N4:O4"/>
    <mergeCell ref="A38:B38"/>
    <mergeCell ref="A1:R1"/>
    <mergeCell ref="A3:A5"/>
    <mergeCell ref="B3:B5"/>
    <mergeCell ref="C3:C5"/>
    <mergeCell ref="D3:P3"/>
    <mergeCell ref="Q3:Q5"/>
    <mergeCell ref="R3:R5"/>
    <mergeCell ref="D4:E4"/>
    <mergeCell ref="F4:G4"/>
    <mergeCell ref="H4:I4"/>
  </mergeCells>
  <pageMargins left="0.19685039370078741" right="0.19685039370078741" top="0.27559055118110237" bottom="0.35433070866141736" header="0.15748031496062992" footer="0.15748031496062992"/>
  <pageSetup paperSize="9" scale="4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view="pageBreakPreview" zoomScale="70" zoomScaleNormal="44" zoomScaleSheetLayoutView="70" workbookViewId="0">
      <pane xSplit="2" ySplit="6" topLeftCell="C7" activePane="bottomRight" state="frozen"/>
      <selection activeCell="R16" sqref="R16"/>
      <selection pane="topRight" activeCell="R16" sqref="R16"/>
      <selection pane="bottomLeft" activeCell="R16" sqref="R16"/>
      <selection pane="bottomRight" activeCell="R16" sqref="R16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1.83203125" style="35" customWidth="1"/>
    <col min="4" max="4" width="20.1640625" style="47" customWidth="1"/>
    <col min="5" max="5" width="22.1640625" style="47" customWidth="1"/>
    <col min="6" max="16" width="20.1640625" style="47" customWidth="1"/>
    <col min="17" max="17" width="23.83203125" style="1" customWidth="1"/>
    <col min="18" max="18" width="18.5" style="1" customWidth="1"/>
    <col min="19" max="19" width="29" style="1" customWidth="1"/>
    <col min="20" max="16384" width="9.33203125" style="1"/>
  </cols>
  <sheetData>
    <row r="1" spans="1:20" ht="32.25" customHeight="1" x14ac:dyDescent="0.2">
      <c r="A1" s="66" t="s">
        <v>80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0" ht="15.75" customHeight="1" thickBot="1" x14ac:dyDescent="0.25">
      <c r="B2" s="2"/>
      <c r="C2" s="2"/>
      <c r="R2" s="3" t="s">
        <v>1</v>
      </c>
    </row>
    <row r="3" spans="1:20" ht="75" customHeight="1" thickBot="1" x14ac:dyDescent="0.25">
      <c r="A3" s="70" t="s">
        <v>81</v>
      </c>
      <c r="B3" s="67" t="s">
        <v>3</v>
      </c>
      <c r="C3" s="70" t="s">
        <v>82</v>
      </c>
      <c r="D3" s="73" t="s">
        <v>5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5"/>
      <c r="Q3" s="70" t="s">
        <v>83</v>
      </c>
      <c r="R3" s="70" t="s">
        <v>7</v>
      </c>
    </row>
    <row r="4" spans="1:20" ht="26.25" customHeight="1" thickBot="1" x14ac:dyDescent="0.25">
      <c r="A4" s="71"/>
      <c r="B4" s="68"/>
      <c r="C4" s="71"/>
      <c r="D4" s="62" t="s">
        <v>8</v>
      </c>
      <c r="E4" s="63"/>
      <c r="F4" s="62" t="s">
        <v>9</v>
      </c>
      <c r="G4" s="63"/>
      <c r="H4" s="62" t="s">
        <v>10</v>
      </c>
      <c r="I4" s="63"/>
      <c r="J4" s="62" t="s">
        <v>11</v>
      </c>
      <c r="K4" s="63"/>
      <c r="L4" s="62" t="s">
        <v>12</v>
      </c>
      <c r="M4" s="63"/>
      <c r="N4" s="62" t="s">
        <v>13</v>
      </c>
      <c r="O4" s="63"/>
      <c r="P4" s="48" t="s">
        <v>14</v>
      </c>
      <c r="Q4" s="71"/>
      <c r="R4" s="71"/>
    </row>
    <row r="5" spans="1:20" ht="36.75" customHeight="1" thickBot="1" x14ac:dyDescent="0.25">
      <c r="A5" s="69"/>
      <c r="B5" s="69"/>
      <c r="C5" s="72"/>
      <c r="D5" s="5" t="s">
        <v>15</v>
      </c>
      <c r="E5" s="4" t="s">
        <v>16</v>
      </c>
      <c r="F5" s="5" t="s">
        <v>15</v>
      </c>
      <c r="G5" s="4" t="s">
        <v>16</v>
      </c>
      <c r="H5" s="5" t="s">
        <v>15</v>
      </c>
      <c r="I5" s="4" t="s">
        <v>16</v>
      </c>
      <c r="J5" s="4" t="s">
        <v>15</v>
      </c>
      <c r="K5" s="4" t="s">
        <v>16</v>
      </c>
      <c r="L5" s="4" t="s">
        <v>15</v>
      </c>
      <c r="M5" s="4" t="s">
        <v>16</v>
      </c>
      <c r="N5" s="5" t="s">
        <v>15</v>
      </c>
      <c r="O5" s="4" t="s">
        <v>16</v>
      </c>
      <c r="P5" s="5" t="s">
        <v>15</v>
      </c>
      <c r="Q5" s="72"/>
      <c r="R5" s="72"/>
    </row>
    <row r="6" spans="1:20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</row>
    <row r="7" spans="1:20" s="13" customFormat="1" ht="15.75" x14ac:dyDescent="0.25">
      <c r="A7" s="49" t="s">
        <v>84</v>
      </c>
      <c r="B7" s="9" t="s">
        <v>85</v>
      </c>
      <c r="C7" s="10">
        <f>SUM(C8:C16)</f>
        <v>3738704.3</v>
      </c>
      <c r="D7" s="10">
        <f t="shared" ref="D7:L7" si="0">SUM(D8:D16)</f>
        <v>-770732.3</v>
      </c>
      <c r="E7" s="10">
        <f t="shared" si="0"/>
        <v>2967972</v>
      </c>
      <c r="F7" s="10">
        <f t="shared" si="0"/>
        <v>-16138.799999999814</v>
      </c>
      <c r="G7" s="10">
        <f t="shared" si="0"/>
        <v>2951833.2</v>
      </c>
      <c r="H7" s="10">
        <f t="shared" si="0"/>
        <v>88.599999999998545</v>
      </c>
      <c r="I7" s="10">
        <f t="shared" si="0"/>
        <v>2951921.8</v>
      </c>
      <c r="J7" s="10">
        <f t="shared" si="0"/>
        <v>-67359.600000000006</v>
      </c>
      <c r="K7" s="10">
        <f t="shared" si="0"/>
        <v>2884562.2</v>
      </c>
      <c r="L7" s="10">
        <f t="shared" si="0"/>
        <v>7446.5</v>
      </c>
      <c r="M7" s="10">
        <f>SUM(M8:M16)</f>
        <v>2892008.7</v>
      </c>
      <c r="N7" s="10">
        <f t="shared" ref="N7:Q7" si="1">SUM(N8:N16)</f>
        <v>147124.5</v>
      </c>
      <c r="O7" s="10">
        <f t="shared" si="1"/>
        <v>3039133.2</v>
      </c>
      <c r="P7" s="10">
        <f t="shared" si="1"/>
        <v>-251593.90000000002</v>
      </c>
      <c r="Q7" s="10">
        <f t="shared" si="1"/>
        <v>2787539.3</v>
      </c>
      <c r="R7" s="11">
        <f>SUM(R8:R16)</f>
        <v>-951164.99999999965</v>
      </c>
      <c r="S7" s="50"/>
    </row>
    <row r="8" spans="1:20" ht="43.5" customHeight="1" x14ac:dyDescent="0.2">
      <c r="A8" s="51" t="s">
        <v>86</v>
      </c>
      <c r="B8" s="52" t="s">
        <v>87</v>
      </c>
      <c r="C8" s="16">
        <v>4037.1</v>
      </c>
      <c r="D8" s="17"/>
      <c r="E8" s="16">
        <f>C8+D8</f>
        <v>4037.1</v>
      </c>
      <c r="F8" s="53"/>
      <c r="G8" s="54">
        <f>E8+F8</f>
        <v>4037.1</v>
      </c>
      <c r="H8" s="53"/>
      <c r="I8" s="54">
        <f>G8+H8</f>
        <v>4037.1</v>
      </c>
      <c r="J8" s="53"/>
      <c r="K8" s="54">
        <f>I8+J8</f>
        <v>4037.1</v>
      </c>
      <c r="L8" s="53"/>
      <c r="M8" s="54">
        <f>K8+L8</f>
        <v>4037.1</v>
      </c>
      <c r="N8" s="53"/>
      <c r="O8" s="54">
        <f>M8+N8</f>
        <v>4037.1</v>
      </c>
      <c r="P8" s="53">
        <v>-39.699999999999818</v>
      </c>
      <c r="Q8" s="54">
        <f>O8+P8</f>
        <v>3997.4</v>
      </c>
      <c r="R8" s="18">
        <f t="shared" ref="R8:R15" si="2">D8+F8+H8+J8+L8+N8+P8</f>
        <v>-39.699999999999818</v>
      </c>
      <c r="S8" s="55"/>
      <c r="T8" s="55"/>
    </row>
    <row r="9" spans="1:20" ht="53.25" customHeight="1" x14ac:dyDescent="0.25">
      <c r="A9" s="51" t="s">
        <v>88</v>
      </c>
      <c r="B9" s="52" t="s">
        <v>89</v>
      </c>
      <c r="C9" s="16">
        <v>184922.8</v>
      </c>
      <c r="D9" s="17">
        <v>343.7</v>
      </c>
      <c r="E9" s="16">
        <f t="shared" ref="E9:E16" si="3">C9+D9</f>
        <v>185266.5</v>
      </c>
      <c r="F9" s="53">
        <v>1000</v>
      </c>
      <c r="G9" s="54">
        <f t="shared" ref="G9:G16" si="4">E9+F9</f>
        <v>186266.5</v>
      </c>
      <c r="H9" s="53"/>
      <c r="I9" s="54">
        <f t="shared" ref="I9:I16" si="5">G9+H9</f>
        <v>186266.5</v>
      </c>
      <c r="J9" s="53"/>
      <c r="K9" s="54">
        <f t="shared" ref="K9:K72" si="6">I9+J9</f>
        <v>186266.5</v>
      </c>
      <c r="L9" s="53"/>
      <c r="M9" s="54">
        <f t="shared" ref="M9:M16" si="7">K9+L9</f>
        <v>186266.5</v>
      </c>
      <c r="N9" s="53">
        <v>9928.2999999999993</v>
      </c>
      <c r="O9" s="54">
        <f t="shared" ref="O9:O16" si="8">M9+N9</f>
        <v>196194.8</v>
      </c>
      <c r="P9" s="53">
        <v>-5392.0999999999767</v>
      </c>
      <c r="Q9" s="54">
        <f t="shared" ref="Q9:Q16" si="9">O9+P9</f>
        <v>190802.7</v>
      </c>
      <c r="R9" s="18">
        <f t="shared" si="2"/>
        <v>5879.9000000000233</v>
      </c>
      <c r="S9" s="50"/>
    </row>
    <row r="10" spans="1:20" ht="57.75" customHeight="1" x14ac:dyDescent="0.25">
      <c r="A10" s="51" t="s">
        <v>90</v>
      </c>
      <c r="B10" s="52" t="s">
        <v>91</v>
      </c>
      <c r="C10" s="16">
        <v>201889</v>
      </c>
      <c r="D10" s="17"/>
      <c r="E10" s="16">
        <f t="shared" si="3"/>
        <v>201889</v>
      </c>
      <c r="F10" s="53"/>
      <c r="G10" s="54">
        <f t="shared" si="4"/>
        <v>201889</v>
      </c>
      <c r="H10" s="53"/>
      <c r="I10" s="54">
        <f t="shared" si="5"/>
        <v>201889</v>
      </c>
      <c r="J10" s="53"/>
      <c r="K10" s="54">
        <f t="shared" si="6"/>
        <v>201889</v>
      </c>
      <c r="L10" s="53"/>
      <c r="M10" s="54">
        <f t="shared" si="7"/>
        <v>201889</v>
      </c>
      <c r="N10" s="53">
        <v>552.70000000000005</v>
      </c>
      <c r="O10" s="54">
        <f t="shared" si="8"/>
        <v>202441.7</v>
      </c>
      <c r="P10" s="53">
        <v>8778.2999999999884</v>
      </c>
      <c r="Q10" s="54">
        <f t="shared" si="9"/>
        <v>211220</v>
      </c>
      <c r="R10" s="18">
        <f t="shared" si="2"/>
        <v>9330.9999999999891</v>
      </c>
      <c r="S10" s="50"/>
    </row>
    <row r="11" spans="1:20" ht="17.25" customHeight="1" x14ac:dyDescent="0.25">
      <c r="A11" s="51" t="s">
        <v>92</v>
      </c>
      <c r="B11" s="52" t="s">
        <v>93</v>
      </c>
      <c r="C11" s="16">
        <v>279467.3</v>
      </c>
      <c r="D11" s="17">
        <v>2695</v>
      </c>
      <c r="E11" s="16">
        <f t="shared" si="3"/>
        <v>282162.3</v>
      </c>
      <c r="F11" s="53"/>
      <c r="G11" s="54">
        <f t="shared" si="4"/>
        <v>282162.3</v>
      </c>
      <c r="H11" s="53">
        <v>777.5</v>
      </c>
      <c r="I11" s="54">
        <f t="shared" si="5"/>
        <v>282939.8</v>
      </c>
      <c r="J11" s="53">
        <v>15000</v>
      </c>
      <c r="K11" s="54">
        <f t="shared" si="6"/>
        <v>297939.8</v>
      </c>
      <c r="L11" s="53">
        <v>5000</v>
      </c>
      <c r="M11" s="54">
        <f t="shared" si="7"/>
        <v>302939.8</v>
      </c>
      <c r="N11" s="53">
        <v>26200</v>
      </c>
      <c r="O11" s="54">
        <f t="shared" si="8"/>
        <v>329139.8</v>
      </c>
      <c r="P11" s="53">
        <v>-485.59999999997672</v>
      </c>
      <c r="Q11" s="54">
        <f t="shared" si="9"/>
        <v>328654.2</v>
      </c>
      <c r="R11" s="18">
        <f t="shared" si="2"/>
        <v>49186.900000000023</v>
      </c>
      <c r="S11" s="50"/>
    </row>
    <row r="12" spans="1:20" ht="38.25" x14ac:dyDescent="0.25">
      <c r="A12" s="51" t="s">
        <v>94</v>
      </c>
      <c r="B12" s="52" t="s">
        <v>95</v>
      </c>
      <c r="C12" s="16">
        <v>198214.3</v>
      </c>
      <c r="D12" s="17"/>
      <c r="E12" s="16">
        <f t="shared" si="3"/>
        <v>198214.3</v>
      </c>
      <c r="F12" s="53"/>
      <c r="G12" s="54">
        <f t="shared" si="4"/>
        <v>198214.3</v>
      </c>
      <c r="H12" s="53">
        <v>75.3</v>
      </c>
      <c r="I12" s="54">
        <f t="shared" si="5"/>
        <v>198289.59999999998</v>
      </c>
      <c r="J12" s="53">
        <v>-15</v>
      </c>
      <c r="K12" s="54">
        <f t="shared" si="6"/>
        <v>198274.59999999998</v>
      </c>
      <c r="L12" s="53"/>
      <c r="M12" s="54">
        <f t="shared" si="7"/>
        <v>198274.59999999998</v>
      </c>
      <c r="N12" s="53">
        <v>206.5</v>
      </c>
      <c r="O12" s="54">
        <f t="shared" si="8"/>
        <v>198481.09999999998</v>
      </c>
      <c r="P12" s="53">
        <v>-17583.099999999977</v>
      </c>
      <c r="Q12" s="54">
        <f t="shared" si="9"/>
        <v>180898</v>
      </c>
      <c r="R12" s="18">
        <f t="shared" si="2"/>
        <v>-17316.299999999977</v>
      </c>
      <c r="S12" s="50"/>
    </row>
    <row r="13" spans="1:20" ht="17.25" customHeight="1" x14ac:dyDescent="0.25">
      <c r="A13" s="51" t="s">
        <v>96</v>
      </c>
      <c r="B13" s="52" t="s">
        <v>97</v>
      </c>
      <c r="C13" s="16">
        <v>72190.399999999994</v>
      </c>
      <c r="D13" s="17">
        <v>30000</v>
      </c>
      <c r="E13" s="16">
        <f t="shared" si="3"/>
        <v>102190.39999999999</v>
      </c>
      <c r="F13" s="53"/>
      <c r="G13" s="54">
        <f t="shared" si="4"/>
        <v>102190.39999999999</v>
      </c>
      <c r="H13" s="53"/>
      <c r="I13" s="54">
        <f t="shared" si="5"/>
        <v>102190.39999999999</v>
      </c>
      <c r="J13" s="53"/>
      <c r="K13" s="54">
        <f t="shared" si="6"/>
        <v>102190.39999999999</v>
      </c>
      <c r="L13" s="53"/>
      <c r="M13" s="54">
        <f t="shared" si="7"/>
        <v>102190.39999999999</v>
      </c>
      <c r="N13" s="53"/>
      <c r="O13" s="54">
        <f t="shared" si="8"/>
        <v>102190.39999999999</v>
      </c>
      <c r="P13" s="53">
        <v>-12330.099999999991</v>
      </c>
      <c r="Q13" s="54">
        <f t="shared" si="9"/>
        <v>89860.3</v>
      </c>
      <c r="R13" s="18">
        <f t="shared" si="2"/>
        <v>17669.900000000009</v>
      </c>
      <c r="S13" s="50"/>
    </row>
    <row r="14" spans="1:20" ht="16.5" customHeight="1" x14ac:dyDescent="0.25">
      <c r="A14" s="51" t="s">
        <v>98</v>
      </c>
      <c r="B14" s="52" t="s">
        <v>99</v>
      </c>
      <c r="C14" s="16">
        <v>100000</v>
      </c>
      <c r="D14" s="17"/>
      <c r="E14" s="16">
        <f t="shared" si="3"/>
        <v>100000</v>
      </c>
      <c r="F14" s="53"/>
      <c r="G14" s="54">
        <f t="shared" si="4"/>
        <v>100000</v>
      </c>
      <c r="H14" s="53">
        <v>-13176</v>
      </c>
      <c r="I14" s="54">
        <f t="shared" si="5"/>
        <v>86824</v>
      </c>
      <c r="J14" s="53"/>
      <c r="K14" s="54">
        <f t="shared" si="6"/>
        <v>86824</v>
      </c>
      <c r="L14" s="53"/>
      <c r="M14" s="54">
        <f t="shared" si="7"/>
        <v>86824</v>
      </c>
      <c r="N14" s="53">
        <v>88675</v>
      </c>
      <c r="O14" s="54">
        <f t="shared" si="8"/>
        <v>175499</v>
      </c>
      <c r="P14" s="53"/>
      <c r="Q14" s="54">
        <f t="shared" si="9"/>
        <v>175499</v>
      </c>
      <c r="R14" s="18">
        <f t="shared" si="2"/>
        <v>75499</v>
      </c>
      <c r="S14" s="50"/>
    </row>
    <row r="15" spans="1:20" ht="26.25" x14ac:dyDescent="0.25">
      <c r="A15" s="51" t="s">
        <v>100</v>
      </c>
      <c r="B15" s="56" t="s">
        <v>101</v>
      </c>
      <c r="C15" s="16">
        <v>180</v>
      </c>
      <c r="D15" s="17">
        <v>6</v>
      </c>
      <c r="E15" s="16">
        <f t="shared" si="3"/>
        <v>186</v>
      </c>
      <c r="F15" s="53"/>
      <c r="G15" s="54">
        <f t="shared" si="4"/>
        <v>186</v>
      </c>
      <c r="H15" s="53"/>
      <c r="I15" s="54">
        <f t="shared" si="5"/>
        <v>186</v>
      </c>
      <c r="J15" s="53"/>
      <c r="K15" s="54">
        <f t="shared" si="6"/>
        <v>186</v>
      </c>
      <c r="L15" s="53"/>
      <c r="M15" s="54">
        <f t="shared" si="7"/>
        <v>186</v>
      </c>
      <c r="N15" s="53"/>
      <c r="O15" s="54">
        <f t="shared" si="8"/>
        <v>186</v>
      </c>
      <c r="P15" s="53"/>
      <c r="Q15" s="54">
        <f t="shared" si="9"/>
        <v>186</v>
      </c>
      <c r="R15" s="18">
        <f t="shared" si="2"/>
        <v>6</v>
      </c>
      <c r="S15" s="50"/>
    </row>
    <row r="16" spans="1:20" ht="19.5" customHeight="1" x14ac:dyDescent="0.25">
      <c r="A16" s="51" t="s">
        <v>102</v>
      </c>
      <c r="B16" s="52" t="s">
        <v>103</v>
      </c>
      <c r="C16" s="16">
        <v>2697803.4</v>
      </c>
      <c r="D16" s="17">
        <v>-803777</v>
      </c>
      <c r="E16" s="16">
        <f t="shared" si="3"/>
        <v>1894026.4</v>
      </c>
      <c r="F16" s="53">
        <v>-17138.799999999814</v>
      </c>
      <c r="G16" s="54">
        <f t="shared" si="4"/>
        <v>1876887.6</v>
      </c>
      <c r="H16" s="53">
        <v>12411.8</v>
      </c>
      <c r="I16" s="54">
        <f t="shared" si="5"/>
        <v>1889299.4000000001</v>
      </c>
      <c r="J16" s="53">
        <v>-82344.600000000006</v>
      </c>
      <c r="K16" s="54">
        <f t="shared" si="6"/>
        <v>1806954.8</v>
      </c>
      <c r="L16" s="53">
        <v>2446.5</v>
      </c>
      <c r="M16" s="54">
        <f t="shared" si="7"/>
        <v>1809401.3</v>
      </c>
      <c r="N16" s="53">
        <v>21562</v>
      </c>
      <c r="O16" s="54">
        <f t="shared" si="8"/>
        <v>1830963.3</v>
      </c>
      <c r="P16" s="53">
        <v>-224541.60000000009</v>
      </c>
      <c r="Q16" s="54">
        <f t="shared" si="9"/>
        <v>1606421.7</v>
      </c>
      <c r="R16" s="18">
        <f>D16+F16+H16+J16+L16+N16+P16</f>
        <v>-1091381.6999999997</v>
      </c>
      <c r="S16" s="50"/>
    </row>
    <row r="17" spans="1:19" s="13" customFormat="1" ht="17.25" customHeight="1" x14ac:dyDescent="0.25">
      <c r="A17" s="57" t="s">
        <v>104</v>
      </c>
      <c r="B17" s="26" t="s">
        <v>105</v>
      </c>
      <c r="C17" s="27">
        <f>SUM(C18:C19)</f>
        <v>39778</v>
      </c>
      <c r="D17" s="27"/>
      <c r="E17" s="27">
        <f t="shared" ref="E17:R17" si="10">SUM(E18:E19)</f>
        <v>39778</v>
      </c>
      <c r="F17" s="27"/>
      <c r="G17" s="27">
        <f t="shared" si="10"/>
        <v>39778</v>
      </c>
      <c r="H17" s="27"/>
      <c r="I17" s="27">
        <f t="shared" si="10"/>
        <v>39778</v>
      </c>
      <c r="J17" s="27"/>
      <c r="K17" s="27">
        <f t="shared" si="10"/>
        <v>39778</v>
      </c>
      <c r="L17" s="27">
        <f t="shared" si="10"/>
        <v>3557.9</v>
      </c>
      <c r="M17" s="27">
        <f t="shared" si="10"/>
        <v>43335.9</v>
      </c>
      <c r="N17" s="27"/>
      <c r="O17" s="27">
        <f t="shared" si="10"/>
        <v>43335.9</v>
      </c>
      <c r="P17" s="27">
        <f t="shared" si="10"/>
        <v>-576.90000000000009</v>
      </c>
      <c r="Q17" s="27">
        <f t="shared" si="10"/>
        <v>42759</v>
      </c>
      <c r="R17" s="27">
        <f t="shared" si="10"/>
        <v>2981</v>
      </c>
      <c r="S17" s="50"/>
    </row>
    <row r="18" spans="1:19" ht="16.5" customHeight="1" x14ac:dyDescent="0.25">
      <c r="A18" s="51" t="s">
        <v>106</v>
      </c>
      <c r="B18" s="52" t="s">
        <v>107</v>
      </c>
      <c r="C18" s="16">
        <v>37350.6</v>
      </c>
      <c r="D18" s="17"/>
      <c r="E18" s="16">
        <f>C18+D18</f>
        <v>37350.6</v>
      </c>
      <c r="F18" s="53"/>
      <c r="G18" s="54">
        <f>E18+F18</f>
        <v>37350.6</v>
      </c>
      <c r="H18" s="53"/>
      <c r="I18" s="54">
        <f>G18+H18</f>
        <v>37350.6</v>
      </c>
      <c r="J18" s="53"/>
      <c r="K18" s="54">
        <f t="shared" si="6"/>
        <v>37350.6</v>
      </c>
      <c r="L18" s="53">
        <v>3557.9</v>
      </c>
      <c r="M18" s="54">
        <f>K18+L18</f>
        <v>40908.5</v>
      </c>
      <c r="N18" s="53"/>
      <c r="O18" s="54">
        <f>M18+N18</f>
        <v>40908.5</v>
      </c>
      <c r="P18" s="53"/>
      <c r="Q18" s="54">
        <f>O18+P18</f>
        <v>40908.5</v>
      </c>
      <c r="R18" s="18">
        <f t="shared" ref="R18:R79" si="11">D18+F18+H18+J18+L18+N18+P18</f>
        <v>3557.9</v>
      </c>
      <c r="S18" s="50"/>
    </row>
    <row r="19" spans="1:19" ht="18" customHeight="1" x14ac:dyDescent="0.25">
      <c r="A19" s="51" t="s">
        <v>108</v>
      </c>
      <c r="B19" s="52" t="s">
        <v>109</v>
      </c>
      <c r="C19" s="16">
        <v>2427.4</v>
      </c>
      <c r="D19" s="17"/>
      <c r="E19" s="16">
        <f>C19+D19</f>
        <v>2427.4</v>
      </c>
      <c r="F19" s="53"/>
      <c r="G19" s="54">
        <f>E19+F19</f>
        <v>2427.4</v>
      </c>
      <c r="H19" s="53"/>
      <c r="I19" s="54">
        <f>G19+H19</f>
        <v>2427.4</v>
      </c>
      <c r="J19" s="53"/>
      <c r="K19" s="54">
        <f t="shared" si="6"/>
        <v>2427.4</v>
      </c>
      <c r="L19" s="53"/>
      <c r="M19" s="54">
        <f>K19+L19</f>
        <v>2427.4</v>
      </c>
      <c r="N19" s="53"/>
      <c r="O19" s="54">
        <f>M19+N19</f>
        <v>2427.4</v>
      </c>
      <c r="P19" s="53">
        <v>-576.90000000000009</v>
      </c>
      <c r="Q19" s="54">
        <f>O19+P19</f>
        <v>1850.5</v>
      </c>
      <c r="R19" s="18">
        <f t="shared" si="11"/>
        <v>-576.90000000000009</v>
      </c>
      <c r="S19" s="58"/>
    </row>
    <row r="20" spans="1:19" s="13" customFormat="1" ht="29.25" customHeight="1" x14ac:dyDescent="0.25">
      <c r="A20" s="57" t="s">
        <v>110</v>
      </c>
      <c r="B20" s="26" t="s">
        <v>111</v>
      </c>
      <c r="C20" s="27">
        <f>SUM(C21:C24)</f>
        <v>610660.9</v>
      </c>
      <c r="D20" s="27">
        <f>SUM(D21:D24)</f>
        <v>45001.1</v>
      </c>
      <c r="E20" s="27">
        <f t="shared" ref="E20:R20" si="12">SUM(E21:E24)</f>
        <v>655661.99999999988</v>
      </c>
      <c r="F20" s="27"/>
      <c r="G20" s="27">
        <f t="shared" si="12"/>
        <v>655661.99999999988</v>
      </c>
      <c r="H20" s="27">
        <f t="shared" si="12"/>
        <v>1766</v>
      </c>
      <c r="I20" s="27">
        <f t="shared" si="12"/>
        <v>657427.99999999988</v>
      </c>
      <c r="J20" s="27"/>
      <c r="K20" s="27">
        <f t="shared" si="12"/>
        <v>657427.99999999988</v>
      </c>
      <c r="L20" s="27">
        <f t="shared" si="12"/>
        <v>14579.7</v>
      </c>
      <c r="M20" s="27">
        <f t="shared" si="12"/>
        <v>672007.7</v>
      </c>
      <c r="N20" s="27">
        <f t="shared" si="12"/>
        <v>3727</v>
      </c>
      <c r="O20" s="27">
        <f t="shared" si="12"/>
        <v>675734.7</v>
      </c>
      <c r="P20" s="27">
        <f t="shared" si="12"/>
        <v>-982.89999999996508</v>
      </c>
      <c r="Q20" s="27">
        <f t="shared" si="12"/>
        <v>674751.79999999993</v>
      </c>
      <c r="R20" s="27">
        <f t="shared" si="12"/>
        <v>64090.900000000031</v>
      </c>
      <c r="S20" s="59"/>
    </row>
    <row r="21" spans="1:19" ht="18" customHeight="1" x14ac:dyDescent="0.25">
      <c r="A21" s="51" t="s">
        <v>112</v>
      </c>
      <c r="B21" s="52" t="s">
        <v>113</v>
      </c>
      <c r="C21" s="16">
        <v>153659.5</v>
      </c>
      <c r="D21" s="17">
        <v>37675</v>
      </c>
      <c r="E21" s="16">
        <f>C21+D21</f>
        <v>191334.5</v>
      </c>
      <c r="F21" s="53"/>
      <c r="G21" s="54">
        <f>E21+F21</f>
        <v>191334.5</v>
      </c>
      <c r="H21" s="53"/>
      <c r="I21" s="54">
        <f>G21+H21</f>
        <v>191334.5</v>
      </c>
      <c r="J21" s="53"/>
      <c r="K21" s="54">
        <f t="shared" si="6"/>
        <v>191334.5</v>
      </c>
      <c r="L21" s="53">
        <v>14579.7</v>
      </c>
      <c r="M21" s="54">
        <f>K21+L21</f>
        <v>205914.2</v>
      </c>
      <c r="N21" s="53"/>
      <c r="O21" s="54">
        <f>M21+N21</f>
        <v>205914.2</v>
      </c>
      <c r="P21" s="53"/>
      <c r="Q21" s="54">
        <f>O21+P21</f>
        <v>205914.2</v>
      </c>
      <c r="R21" s="18">
        <f t="shared" si="11"/>
        <v>52254.7</v>
      </c>
      <c r="S21" s="50"/>
    </row>
    <row r="22" spans="1:19" ht="38.25" x14ac:dyDescent="0.25">
      <c r="A22" s="51" t="s">
        <v>114</v>
      </c>
      <c r="B22" s="52" t="s">
        <v>115</v>
      </c>
      <c r="C22" s="16">
        <v>352831.3</v>
      </c>
      <c r="D22" s="17">
        <v>3966.1</v>
      </c>
      <c r="E22" s="16">
        <f t="shared" ref="E22:E24" si="13">C22+D22</f>
        <v>356797.39999999997</v>
      </c>
      <c r="F22" s="53"/>
      <c r="G22" s="54">
        <f t="shared" ref="G22:G24" si="14">E22+F22</f>
        <v>356797.39999999997</v>
      </c>
      <c r="H22" s="53">
        <v>1050</v>
      </c>
      <c r="I22" s="54">
        <f t="shared" ref="I22:I24" si="15">G22+H22</f>
        <v>357847.39999999997</v>
      </c>
      <c r="J22" s="53"/>
      <c r="K22" s="54">
        <f t="shared" si="6"/>
        <v>357847.39999999997</v>
      </c>
      <c r="L22" s="53"/>
      <c r="M22" s="54">
        <f t="shared" ref="M22:M24" si="16">K22+L22</f>
        <v>357847.39999999997</v>
      </c>
      <c r="N22" s="53">
        <v>1877</v>
      </c>
      <c r="O22" s="54">
        <f t="shared" ref="O22:O24" si="17">M22+N22</f>
        <v>359724.39999999997</v>
      </c>
      <c r="P22" s="53">
        <v>-1281.8999999999651</v>
      </c>
      <c r="Q22" s="54">
        <f t="shared" ref="Q22:Q24" si="18">O22+P22</f>
        <v>358442.5</v>
      </c>
      <c r="R22" s="18">
        <f t="shared" si="11"/>
        <v>5611.2000000000353</v>
      </c>
      <c r="S22" s="58"/>
    </row>
    <row r="23" spans="1:19" ht="17.25" customHeight="1" x14ac:dyDescent="0.25">
      <c r="A23" s="51" t="s">
        <v>116</v>
      </c>
      <c r="B23" s="52" t="s">
        <v>117</v>
      </c>
      <c r="C23" s="16">
        <v>95287.5</v>
      </c>
      <c r="D23" s="17">
        <v>3360</v>
      </c>
      <c r="E23" s="16">
        <f t="shared" si="13"/>
        <v>98647.5</v>
      </c>
      <c r="F23" s="53"/>
      <c r="G23" s="54">
        <f t="shared" si="14"/>
        <v>98647.5</v>
      </c>
      <c r="H23" s="53">
        <v>716</v>
      </c>
      <c r="I23" s="54">
        <f t="shared" si="15"/>
        <v>99363.5</v>
      </c>
      <c r="J23" s="53"/>
      <c r="K23" s="54">
        <f t="shared" si="6"/>
        <v>99363.5</v>
      </c>
      <c r="L23" s="53"/>
      <c r="M23" s="54">
        <f t="shared" si="16"/>
        <v>99363.5</v>
      </c>
      <c r="N23" s="53">
        <v>1850</v>
      </c>
      <c r="O23" s="54">
        <f t="shared" si="17"/>
        <v>101213.5</v>
      </c>
      <c r="P23" s="53">
        <v>299</v>
      </c>
      <c r="Q23" s="54">
        <f t="shared" si="18"/>
        <v>101512.5</v>
      </c>
      <c r="R23" s="18">
        <f t="shared" si="11"/>
        <v>6225</v>
      </c>
      <c r="S23" s="50"/>
    </row>
    <row r="24" spans="1:19" ht="16.5" customHeight="1" x14ac:dyDescent="0.25">
      <c r="A24" s="51" t="s">
        <v>118</v>
      </c>
      <c r="B24" s="52" t="s">
        <v>119</v>
      </c>
      <c r="C24" s="16">
        <v>8882.6</v>
      </c>
      <c r="D24" s="17"/>
      <c r="E24" s="16">
        <f t="shared" si="13"/>
        <v>8882.6</v>
      </c>
      <c r="F24" s="53"/>
      <c r="G24" s="54">
        <f t="shared" si="14"/>
        <v>8882.6</v>
      </c>
      <c r="H24" s="53"/>
      <c r="I24" s="54">
        <f t="shared" si="15"/>
        <v>8882.6</v>
      </c>
      <c r="J24" s="53"/>
      <c r="K24" s="54">
        <f t="shared" si="6"/>
        <v>8882.6</v>
      </c>
      <c r="L24" s="53"/>
      <c r="M24" s="54">
        <f t="shared" si="16"/>
        <v>8882.6</v>
      </c>
      <c r="N24" s="53"/>
      <c r="O24" s="54">
        <f t="shared" si="17"/>
        <v>8882.6</v>
      </c>
      <c r="P24" s="53"/>
      <c r="Q24" s="54">
        <f t="shared" si="18"/>
        <v>8882.6</v>
      </c>
      <c r="R24" s="18"/>
      <c r="S24" s="50"/>
    </row>
    <row r="25" spans="1:19" s="13" customFormat="1" ht="19.5" customHeight="1" x14ac:dyDescent="0.25">
      <c r="A25" s="57" t="s">
        <v>120</v>
      </c>
      <c r="B25" s="26" t="s">
        <v>121</v>
      </c>
      <c r="C25" s="27">
        <f>SUM(C26:C34)</f>
        <v>10414626.5</v>
      </c>
      <c r="D25" s="27">
        <f>SUM(D26:D34)</f>
        <v>225784.20000000004</v>
      </c>
      <c r="E25" s="27">
        <f t="shared" ref="E25:R25" si="19">SUM(E26:E34)</f>
        <v>10640410.700000001</v>
      </c>
      <c r="F25" s="27">
        <f t="shared" si="19"/>
        <v>1130437</v>
      </c>
      <c r="G25" s="27">
        <f t="shared" si="19"/>
        <v>11770847.700000001</v>
      </c>
      <c r="H25" s="27">
        <f t="shared" si="19"/>
        <v>666133.49999999988</v>
      </c>
      <c r="I25" s="27">
        <f t="shared" si="19"/>
        <v>12436981.200000001</v>
      </c>
      <c r="J25" s="27">
        <f t="shared" si="19"/>
        <v>2390898.6</v>
      </c>
      <c r="K25" s="27">
        <f t="shared" si="19"/>
        <v>14827879.800000001</v>
      </c>
      <c r="L25" s="27">
        <f t="shared" si="19"/>
        <v>40177.4</v>
      </c>
      <c r="M25" s="27">
        <f t="shared" si="19"/>
        <v>14868057.200000001</v>
      </c>
      <c r="N25" s="27">
        <f t="shared" si="19"/>
        <v>-1867209.6</v>
      </c>
      <c r="O25" s="27">
        <f t="shared" si="19"/>
        <v>13000847.6</v>
      </c>
      <c r="P25" s="27">
        <f t="shared" si="19"/>
        <v>784876.90000000049</v>
      </c>
      <c r="Q25" s="27">
        <f t="shared" si="19"/>
        <v>13785724.5</v>
      </c>
      <c r="R25" s="27">
        <f t="shared" si="19"/>
        <v>3371098.0000000005</v>
      </c>
      <c r="S25" s="59"/>
    </row>
    <row r="26" spans="1:19" ht="18" customHeight="1" x14ac:dyDescent="0.25">
      <c r="A26" s="51" t="s">
        <v>122</v>
      </c>
      <c r="B26" s="52" t="s">
        <v>123</v>
      </c>
      <c r="C26" s="16">
        <v>347359.6</v>
      </c>
      <c r="D26" s="17">
        <v>6546.9</v>
      </c>
      <c r="E26" s="16">
        <f>C26+D26</f>
        <v>353906.5</v>
      </c>
      <c r="F26" s="53"/>
      <c r="G26" s="54">
        <f>E26+F26</f>
        <v>353906.5</v>
      </c>
      <c r="H26" s="53">
        <v>1851.5</v>
      </c>
      <c r="I26" s="54">
        <f>G26+H26</f>
        <v>355758</v>
      </c>
      <c r="J26" s="53"/>
      <c r="K26" s="54">
        <f t="shared" si="6"/>
        <v>355758</v>
      </c>
      <c r="L26" s="53"/>
      <c r="M26" s="54">
        <f>K26+L26</f>
        <v>355758</v>
      </c>
      <c r="N26" s="53">
        <v>208.1</v>
      </c>
      <c r="O26" s="54">
        <f>M26+N26</f>
        <v>355966.1</v>
      </c>
      <c r="P26" s="53">
        <v>-803</v>
      </c>
      <c r="Q26" s="54">
        <f>O26+P26</f>
        <v>355163.1</v>
      </c>
      <c r="R26" s="18">
        <f t="shared" si="11"/>
        <v>7803.5</v>
      </c>
      <c r="S26" s="58"/>
    </row>
    <row r="27" spans="1:19" ht="18.75" customHeight="1" x14ac:dyDescent="0.25">
      <c r="A27" s="51" t="s">
        <v>124</v>
      </c>
      <c r="B27" s="52" t="s">
        <v>125</v>
      </c>
      <c r="C27" s="16">
        <v>1554.7</v>
      </c>
      <c r="D27" s="17"/>
      <c r="E27" s="16">
        <f t="shared" ref="E27:E34" si="20">C27+D27</f>
        <v>1554.7</v>
      </c>
      <c r="F27" s="53"/>
      <c r="G27" s="54">
        <f t="shared" ref="G27:G34" si="21">E27+F27</f>
        <v>1554.7</v>
      </c>
      <c r="H27" s="53"/>
      <c r="I27" s="54">
        <f t="shared" ref="I27:I34" si="22">G27+H27</f>
        <v>1554.7</v>
      </c>
      <c r="J27" s="53"/>
      <c r="K27" s="54">
        <f t="shared" si="6"/>
        <v>1554.7</v>
      </c>
      <c r="L27" s="53"/>
      <c r="M27" s="54">
        <f t="shared" ref="M27:M34" si="23">K27+L27</f>
        <v>1554.7</v>
      </c>
      <c r="N27" s="53"/>
      <c r="O27" s="54">
        <f t="shared" ref="O27:O34" si="24">M27+N27</f>
        <v>1554.7</v>
      </c>
      <c r="P27" s="53">
        <v>-722.6</v>
      </c>
      <c r="Q27" s="54">
        <f t="shared" ref="Q27:Q34" si="25">O27+P27</f>
        <v>832.1</v>
      </c>
      <c r="R27" s="18">
        <f t="shared" si="11"/>
        <v>-722.6</v>
      </c>
      <c r="S27" s="58"/>
    </row>
    <row r="28" spans="1:19" ht="18" customHeight="1" x14ac:dyDescent="0.25">
      <c r="A28" s="51" t="s">
        <v>126</v>
      </c>
      <c r="B28" s="52" t="s">
        <v>127</v>
      </c>
      <c r="C28" s="16">
        <v>2308626.7000000002</v>
      </c>
      <c r="D28" s="17">
        <v>140317.70000000001</v>
      </c>
      <c r="E28" s="16">
        <f t="shared" si="20"/>
        <v>2448944.4000000004</v>
      </c>
      <c r="F28" s="53"/>
      <c r="G28" s="54">
        <f t="shared" si="21"/>
        <v>2448944.4000000004</v>
      </c>
      <c r="H28" s="53">
        <v>27535</v>
      </c>
      <c r="I28" s="54">
        <f t="shared" si="22"/>
        <v>2476479.4000000004</v>
      </c>
      <c r="J28" s="53">
        <v>-1328.3</v>
      </c>
      <c r="K28" s="54">
        <f t="shared" si="6"/>
        <v>2475151.1000000006</v>
      </c>
      <c r="L28" s="53">
        <v>26500.9</v>
      </c>
      <c r="M28" s="54">
        <f t="shared" si="23"/>
        <v>2501652.0000000005</v>
      </c>
      <c r="N28" s="53">
        <v>255701.3</v>
      </c>
      <c r="O28" s="54">
        <f t="shared" si="24"/>
        <v>2757353.3000000003</v>
      </c>
      <c r="P28" s="53">
        <v>-46730.400000000373</v>
      </c>
      <c r="Q28" s="54">
        <f t="shared" si="25"/>
        <v>2710622.9</v>
      </c>
      <c r="R28" s="18">
        <f t="shared" si="11"/>
        <v>401996.1999999996</v>
      </c>
      <c r="S28" s="58"/>
    </row>
    <row r="29" spans="1:19" ht="18.75" customHeight="1" x14ac:dyDescent="0.25">
      <c r="A29" s="51" t="s">
        <v>128</v>
      </c>
      <c r="B29" s="52" t="s">
        <v>129</v>
      </c>
      <c r="C29" s="16">
        <v>88376</v>
      </c>
      <c r="D29" s="17">
        <v>1099.2</v>
      </c>
      <c r="E29" s="16">
        <f t="shared" si="20"/>
        <v>89475.199999999997</v>
      </c>
      <c r="F29" s="53"/>
      <c r="G29" s="54">
        <f t="shared" si="21"/>
        <v>89475.199999999997</v>
      </c>
      <c r="H29" s="53"/>
      <c r="I29" s="54">
        <f t="shared" si="22"/>
        <v>89475.199999999997</v>
      </c>
      <c r="J29" s="53"/>
      <c r="K29" s="54">
        <f t="shared" si="6"/>
        <v>89475.199999999997</v>
      </c>
      <c r="L29" s="53">
        <v>-36000</v>
      </c>
      <c r="M29" s="54">
        <f t="shared" si="23"/>
        <v>53475.199999999997</v>
      </c>
      <c r="N29" s="53">
        <v>-300</v>
      </c>
      <c r="O29" s="54">
        <f t="shared" si="24"/>
        <v>53175.199999999997</v>
      </c>
      <c r="P29" s="53">
        <v>-3171.3999999999942</v>
      </c>
      <c r="Q29" s="54">
        <f t="shared" si="25"/>
        <v>50003.8</v>
      </c>
      <c r="R29" s="18">
        <f t="shared" si="11"/>
        <v>-38372.199999999997</v>
      </c>
      <c r="S29" s="50"/>
    </row>
    <row r="30" spans="1:19" ht="18.75" customHeight="1" x14ac:dyDescent="0.25">
      <c r="A30" s="51" t="s">
        <v>130</v>
      </c>
      <c r="B30" s="52" t="s">
        <v>131</v>
      </c>
      <c r="C30" s="16">
        <v>148260.20000000001</v>
      </c>
      <c r="D30" s="17">
        <v>23749.4</v>
      </c>
      <c r="E30" s="16">
        <f t="shared" si="20"/>
        <v>172009.60000000001</v>
      </c>
      <c r="F30" s="53"/>
      <c r="G30" s="54">
        <f t="shared" si="21"/>
        <v>172009.60000000001</v>
      </c>
      <c r="H30" s="53">
        <v>1542.2</v>
      </c>
      <c r="I30" s="54">
        <f t="shared" si="22"/>
        <v>173551.80000000002</v>
      </c>
      <c r="J30" s="53">
        <v>4000</v>
      </c>
      <c r="K30" s="54">
        <f t="shared" si="6"/>
        <v>177551.80000000002</v>
      </c>
      <c r="L30" s="53"/>
      <c r="M30" s="54">
        <f t="shared" si="23"/>
        <v>177551.80000000002</v>
      </c>
      <c r="N30" s="53">
        <v>-102.3</v>
      </c>
      <c r="O30" s="54">
        <f t="shared" si="24"/>
        <v>177449.50000000003</v>
      </c>
      <c r="P30" s="53">
        <v>-129.5000000000291</v>
      </c>
      <c r="Q30" s="54">
        <f t="shared" si="25"/>
        <v>177320</v>
      </c>
      <c r="R30" s="18">
        <f t="shared" si="11"/>
        <v>29059.799999999974</v>
      </c>
      <c r="S30" s="50"/>
    </row>
    <row r="31" spans="1:19" ht="17.25" customHeight="1" x14ac:dyDescent="0.25">
      <c r="A31" s="51" t="s">
        <v>132</v>
      </c>
      <c r="B31" s="52" t="s">
        <v>133</v>
      </c>
      <c r="C31" s="16">
        <v>356734.9</v>
      </c>
      <c r="D31" s="17">
        <v>876.1</v>
      </c>
      <c r="E31" s="16">
        <f t="shared" si="20"/>
        <v>357611</v>
      </c>
      <c r="F31" s="53"/>
      <c r="G31" s="54">
        <f t="shared" si="21"/>
        <v>357611</v>
      </c>
      <c r="H31" s="53">
        <v>-845</v>
      </c>
      <c r="I31" s="54">
        <f t="shared" si="22"/>
        <v>356766</v>
      </c>
      <c r="J31" s="53">
        <v>119069.4</v>
      </c>
      <c r="K31" s="54">
        <f t="shared" si="6"/>
        <v>475835.4</v>
      </c>
      <c r="L31" s="53">
        <v>49676.5</v>
      </c>
      <c r="M31" s="54">
        <f t="shared" si="23"/>
        <v>525511.9</v>
      </c>
      <c r="N31" s="53">
        <v>141726</v>
      </c>
      <c r="O31" s="54">
        <f t="shared" si="24"/>
        <v>667237.9</v>
      </c>
      <c r="P31" s="53">
        <v>-30597.300000000047</v>
      </c>
      <c r="Q31" s="54">
        <f t="shared" si="25"/>
        <v>636640.6</v>
      </c>
      <c r="R31" s="18">
        <f t="shared" si="11"/>
        <v>279905.69999999995</v>
      </c>
      <c r="S31" s="50"/>
    </row>
    <row r="32" spans="1:19" ht="18" customHeight="1" x14ac:dyDescent="0.25">
      <c r="A32" s="51" t="s">
        <v>134</v>
      </c>
      <c r="B32" s="52" t="s">
        <v>135</v>
      </c>
      <c r="C32" s="16">
        <v>6489486.5</v>
      </c>
      <c r="D32" s="17">
        <v>54822.8</v>
      </c>
      <c r="E32" s="16">
        <f t="shared" si="20"/>
        <v>6544309.2999999998</v>
      </c>
      <c r="F32" s="53">
        <v>1000000</v>
      </c>
      <c r="G32" s="54">
        <f t="shared" si="21"/>
        <v>7544309.2999999998</v>
      </c>
      <c r="H32" s="53">
        <v>634734.69999999995</v>
      </c>
      <c r="I32" s="54">
        <f t="shared" si="22"/>
        <v>8179044</v>
      </c>
      <c r="J32" s="53">
        <v>2266263.7000000002</v>
      </c>
      <c r="K32" s="54">
        <f t="shared" si="6"/>
        <v>10445307.699999999</v>
      </c>
      <c r="L32" s="53"/>
      <c r="M32" s="54">
        <f t="shared" si="23"/>
        <v>10445307.699999999</v>
      </c>
      <c r="N32" s="53">
        <v>-2266263.7000000002</v>
      </c>
      <c r="O32" s="54">
        <f t="shared" si="24"/>
        <v>8179043.9999999991</v>
      </c>
      <c r="P32" s="53">
        <v>871361.00000000093</v>
      </c>
      <c r="Q32" s="54">
        <f t="shared" si="25"/>
        <v>9050405</v>
      </c>
      <c r="R32" s="18">
        <f t="shared" si="11"/>
        <v>2560918.5000000009</v>
      </c>
      <c r="S32" s="50"/>
    </row>
    <row r="33" spans="1:19" ht="25.5" x14ac:dyDescent="0.25">
      <c r="A33" s="51" t="s">
        <v>136</v>
      </c>
      <c r="B33" s="52" t="s">
        <v>137</v>
      </c>
      <c r="C33" s="16">
        <v>12000</v>
      </c>
      <c r="D33" s="17"/>
      <c r="E33" s="16">
        <f t="shared" si="20"/>
        <v>12000</v>
      </c>
      <c r="F33" s="53"/>
      <c r="G33" s="54">
        <f t="shared" si="21"/>
        <v>12000</v>
      </c>
      <c r="H33" s="53"/>
      <c r="I33" s="54">
        <f t="shared" si="22"/>
        <v>12000</v>
      </c>
      <c r="J33" s="53"/>
      <c r="K33" s="54">
        <f t="shared" si="6"/>
        <v>12000</v>
      </c>
      <c r="L33" s="53"/>
      <c r="M33" s="54">
        <f t="shared" si="23"/>
        <v>12000</v>
      </c>
      <c r="N33" s="53"/>
      <c r="O33" s="54">
        <f t="shared" si="24"/>
        <v>12000</v>
      </c>
      <c r="P33" s="53">
        <v>-2400</v>
      </c>
      <c r="Q33" s="54">
        <f t="shared" si="25"/>
        <v>9600</v>
      </c>
      <c r="R33" s="18">
        <f t="shared" si="11"/>
        <v>-2400</v>
      </c>
      <c r="S33" s="58"/>
    </row>
    <row r="34" spans="1:19" ht="17.25" customHeight="1" x14ac:dyDescent="0.25">
      <c r="A34" s="51" t="s">
        <v>138</v>
      </c>
      <c r="B34" s="52" t="s">
        <v>139</v>
      </c>
      <c r="C34" s="16">
        <v>662227.9</v>
      </c>
      <c r="D34" s="17">
        <v>-1627.9</v>
      </c>
      <c r="E34" s="16">
        <f t="shared" si="20"/>
        <v>660600</v>
      </c>
      <c r="F34" s="53">
        <v>130437</v>
      </c>
      <c r="G34" s="54">
        <f t="shared" si="21"/>
        <v>791037</v>
      </c>
      <c r="H34" s="53">
        <v>1315.1</v>
      </c>
      <c r="I34" s="54">
        <f t="shared" si="22"/>
        <v>792352.1</v>
      </c>
      <c r="J34" s="53">
        <v>2893.8</v>
      </c>
      <c r="K34" s="54">
        <f t="shared" si="6"/>
        <v>795245.9</v>
      </c>
      <c r="L34" s="53"/>
      <c r="M34" s="54">
        <f t="shared" si="23"/>
        <v>795245.9</v>
      </c>
      <c r="N34" s="53">
        <v>1821</v>
      </c>
      <c r="O34" s="54">
        <f t="shared" si="24"/>
        <v>797066.9</v>
      </c>
      <c r="P34" s="53">
        <v>-1929.9000000000233</v>
      </c>
      <c r="Q34" s="54">
        <f t="shared" si="25"/>
        <v>795137</v>
      </c>
      <c r="R34" s="18">
        <f t="shared" si="11"/>
        <v>132909.09999999998</v>
      </c>
      <c r="S34" s="58"/>
    </row>
    <row r="35" spans="1:19" s="13" customFormat="1" ht="20.25" customHeight="1" x14ac:dyDescent="0.25">
      <c r="A35" s="57" t="s">
        <v>140</v>
      </c>
      <c r="B35" s="26" t="s">
        <v>141</v>
      </c>
      <c r="C35" s="27">
        <f>SUM(C36:C39)</f>
        <v>510972.6</v>
      </c>
      <c r="D35" s="27">
        <f t="shared" ref="D35:R35" si="26">SUM(D36:D39)</f>
        <v>544977.30000000005</v>
      </c>
      <c r="E35" s="27">
        <f t="shared" si="26"/>
        <v>1055949.9000000001</v>
      </c>
      <c r="F35" s="27">
        <f t="shared" si="26"/>
        <v>-934.60000000000582</v>
      </c>
      <c r="G35" s="27">
        <f t="shared" si="26"/>
        <v>1055015.3</v>
      </c>
      <c r="H35" s="27">
        <f t="shared" si="26"/>
        <v>65901.899999999994</v>
      </c>
      <c r="I35" s="27">
        <f t="shared" si="26"/>
        <v>1120917.2</v>
      </c>
      <c r="J35" s="27">
        <f t="shared" si="26"/>
        <v>120683.9</v>
      </c>
      <c r="K35" s="27">
        <f t="shared" si="26"/>
        <v>1241601.1000000001</v>
      </c>
      <c r="L35" s="27">
        <f t="shared" si="26"/>
        <v>399632.7</v>
      </c>
      <c r="M35" s="27">
        <f t="shared" si="26"/>
        <v>1641233.8</v>
      </c>
      <c r="N35" s="27">
        <f t="shared" si="26"/>
        <v>86780.1</v>
      </c>
      <c r="O35" s="27">
        <f t="shared" si="26"/>
        <v>1728013.9</v>
      </c>
      <c r="P35" s="27">
        <f t="shared" si="26"/>
        <v>278597.40000000002</v>
      </c>
      <c r="Q35" s="27">
        <f t="shared" si="26"/>
        <v>2006611.3</v>
      </c>
      <c r="R35" s="27">
        <f t="shared" si="26"/>
        <v>1495638.7000000002</v>
      </c>
      <c r="S35" s="50"/>
    </row>
    <row r="36" spans="1:19" ht="18.75" customHeight="1" x14ac:dyDescent="0.25">
      <c r="A36" s="51" t="s">
        <v>142</v>
      </c>
      <c r="B36" s="52" t="s">
        <v>143</v>
      </c>
      <c r="C36" s="16">
        <v>200933.7</v>
      </c>
      <c r="D36" s="17">
        <v>5558.3</v>
      </c>
      <c r="E36" s="16">
        <f>C36+D36</f>
        <v>206492</v>
      </c>
      <c r="F36" s="53">
        <v>-934.60000000000582</v>
      </c>
      <c r="G36" s="54">
        <f>E36+F36</f>
        <v>205557.4</v>
      </c>
      <c r="H36" s="53"/>
      <c r="I36" s="54">
        <f>G36+H36</f>
        <v>205557.4</v>
      </c>
      <c r="J36" s="53">
        <v>91087</v>
      </c>
      <c r="K36" s="54">
        <f t="shared" si="6"/>
        <v>296644.40000000002</v>
      </c>
      <c r="L36" s="53">
        <v>9662.7000000000007</v>
      </c>
      <c r="M36" s="54">
        <f>K36+L36</f>
        <v>306307.10000000003</v>
      </c>
      <c r="N36" s="53">
        <v>16984.8</v>
      </c>
      <c r="O36" s="54">
        <f>M36+N36</f>
        <v>323291.90000000002</v>
      </c>
      <c r="P36" s="53">
        <v>28004.299999999988</v>
      </c>
      <c r="Q36" s="54">
        <f>O36+P36</f>
        <v>351296.2</v>
      </c>
      <c r="R36" s="18">
        <f t="shared" si="11"/>
        <v>150362.5</v>
      </c>
      <c r="S36" s="50"/>
    </row>
    <row r="37" spans="1:19" ht="18.75" customHeight="1" x14ac:dyDescent="0.25">
      <c r="A37" s="51" t="s">
        <v>144</v>
      </c>
      <c r="B37" s="52" t="s">
        <v>145</v>
      </c>
      <c r="C37" s="16">
        <v>68418</v>
      </c>
      <c r="D37" s="17"/>
      <c r="E37" s="16">
        <f t="shared" ref="E37:E39" si="27">C37+D37</f>
        <v>68418</v>
      </c>
      <c r="F37" s="53"/>
      <c r="G37" s="54">
        <f t="shared" ref="G37:G39" si="28">E37+F37</f>
        <v>68418</v>
      </c>
      <c r="H37" s="53"/>
      <c r="I37" s="54">
        <f t="shared" ref="I37:I39" si="29">G37+H37</f>
        <v>68418</v>
      </c>
      <c r="J37" s="53"/>
      <c r="K37" s="54">
        <f t="shared" si="6"/>
        <v>68418</v>
      </c>
      <c r="L37" s="53">
        <v>85000</v>
      </c>
      <c r="M37" s="54">
        <f t="shared" ref="M37:M39" si="30">K37+L37</f>
        <v>153418</v>
      </c>
      <c r="N37" s="53"/>
      <c r="O37" s="54">
        <f t="shared" ref="O37:O39" si="31">M37+N37</f>
        <v>153418</v>
      </c>
      <c r="P37" s="53">
        <v>-4285.6000000000058</v>
      </c>
      <c r="Q37" s="54">
        <f t="shared" ref="Q37:Q39" si="32">O37+P37</f>
        <v>149132.4</v>
      </c>
      <c r="R37" s="18">
        <f t="shared" si="11"/>
        <v>80714.399999999994</v>
      </c>
      <c r="S37" s="50"/>
    </row>
    <row r="38" spans="1:19" ht="16.5" customHeight="1" x14ac:dyDescent="0.25">
      <c r="A38" s="51" t="s">
        <v>146</v>
      </c>
      <c r="B38" s="52" t="s">
        <v>147</v>
      </c>
      <c r="C38" s="16">
        <v>132882.5</v>
      </c>
      <c r="D38" s="17">
        <v>524882.30000000005</v>
      </c>
      <c r="E38" s="16">
        <f t="shared" si="27"/>
        <v>657764.80000000005</v>
      </c>
      <c r="F38" s="53"/>
      <c r="G38" s="54">
        <f t="shared" si="28"/>
        <v>657764.80000000005</v>
      </c>
      <c r="H38" s="53">
        <v>68011.5</v>
      </c>
      <c r="I38" s="54">
        <f t="shared" si="29"/>
        <v>725776.3</v>
      </c>
      <c r="J38" s="53"/>
      <c r="K38" s="54">
        <f t="shared" si="6"/>
        <v>725776.3</v>
      </c>
      <c r="L38" s="53">
        <v>304600</v>
      </c>
      <c r="M38" s="54">
        <f t="shared" si="30"/>
        <v>1030376.3</v>
      </c>
      <c r="N38" s="53">
        <v>10696.6</v>
      </c>
      <c r="O38" s="54">
        <f t="shared" si="31"/>
        <v>1041072.9</v>
      </c>
      <c r="P38" s="53"/>
      <c r="Q38" s="54">
        <f t="shared" si="32"/>
        <v>1041072.9</v>
      </c>
      <c r="R38" s="18">
        <f t="shared" si="11"/>
        <v>908190.4</v>
      </c>
      <c r="S38" s="50"/>
    </row>
    <row r="39" spans="1:19" ht="25.5" x14ac:dyDescent="0.25">
      <c r="A39" s="51" t="s">
        <v>148</v>
      </c>
      <c r="B39" s="52" t="s">
        <v>149</v>
      </c>
      <c r="C39" s="16">
        <v>108738.4</v>
      </c>
      <c r="D39" s="17">
        <v>14536.7</v>
      </c>
      <c r="E39" s="16">
        <f t="shared" si="27"/>
        <v>123275.09999999999</v>
      </c>
      <c r="F39" s="53"/>
      <c r="G39" s="54">
        <f t="shared" si="28"/>
        <v>123275.09999999999</v>
      </c>
      <c r="H39" s="53">
        <v>-2109.6</v>
      </c>
      <c r="I39" s="54">
        <f t="shared" si="29"/>
        <v>121165.49999999999</v>
      </c>
      <c r="J39" s="53">
        <v>29596.9</v>
      </c>
      <c r="K39" s="54">
        <f t="shared" si="6"/>
        <v>150762.4</v>
      </c>
      <c r="L39" s="53">
        <v>370</v>
      </c>
      <c r="M39" s="54">
        <f t="shared" si="30"/>
        <v>151132.4</v>
      </c>
      <c r="N39" s="53">
        <v>59098.7</v>
      </c>
      <c r="O39" s="54">
        <f t="shared" si="31"/>
        <v>210231.09999999998</v>
      </c>
      <c r="P39" s="53">
        <v>254878.7</v>
      </c>
      <c r="Q39" s="54">
        <f t="shared" si="32"/>
        <v>465109.8</v>
      </c>
      <c r="R39" s="18">
        <f t="shared" si="11"/>
        <v>356371.4</v>
      </c>
      <c r="S39" s="50"/>
    </row>
    <row r="40" spans="1:19" s="13" customFormat="1" ht="18.75" customHeight="1" x14ac:dyDescent="0.25">
      <c r="A40" s="57" t="s">
        <v>150</v>
      </c>
      <c r="B40" s="26" t="s">
        <v>151</v>
      </c>
      <c r="C40" s="27">
        <f>SUM(C41:C43)</f>
        <v>48545.899999999994</v>
      </c>
      <c r="D40" s="27">
        <f t="shared" ref="D40:K40" si="33">SUM(D41:D43)</f>
        <v>99513.900000000009</v>
      </c>
      <c r="E40" s="27">
        <f t="shared" si="33"/>
        <v>148059.79999999999</v>
      </c>
      <c r="F40" s="27"/>
      <c r="G40" s="27">
        <f t="shared" si="33"/>
        <v>148059.79999999999</v>
      </c>
      <c r="H40" s="27">
        <f t="shared" si="33"/>
        <v>68</v>
      </c>
      <c r="I40" s="27">
        <f t="shared" si="33"/>
        <v>148127.79999999999</v>
      </c>
      <c r="J40" s="27"/>
      <c r="K40" s="27">
        <f t="shared" si="33"/>
        <v>148127.79999999999</v>
      </c>
      <c r="L40" s="27"/>
      <c r="M40" s="27">
        <f t="shared" ref="M40:R40" si="34">SUM(M41:M43)</f>
        <v>148127.79999999999</v>
      </c>
      <c r="N40" s="27">
        <f t="shared" si="34"/>
        <v>102.30000000000007</v>
      </c>
      <c r="O40" s="27">
        <f t="shared" si="34"/>
        <v>148230.1</v>
      </c>
      <c r="P40" s="27">
        <f t="shared" si="34"/>
        <v>-199.5</v>
      </c>
      <c r="Q40" s="27">
        <f t="shared" si="34"/>
        <v>148030.6</v>
      </c>
      <c r="R40" s="27">
        <f t="shared" si="34"/>
        <v>99484.700000000012</v>
      </c>
      <c r="S40" s="50"/>
    </row>
    <row r="41" spans="1:19" ht="25.5" x14ac:dyDescent="0.25">
      <c r="A41" s="51" t="s">
        <v>152</v>
      </c>
      <c r="B41" s="52" t="s">
        <v>153</v>
      </c>
      <c r="C41" s="16">
        <v>13248.7</v>
      </c>
      <c r="D41" s="17">
        <v>399.3</v>
      </c>
      <c r="E41" s="16">
        <f>C41+D41</f>
        <v>13648</v>
      </c>
      <c r="F41" s="53"/>
      <c r="G41" s="54">
        <f>E41+F41</f>
        <v>13648</v>
      </c>
      <c r="H41" s="53">
        <v>68</v>
      </c>
      <c r="I41" s="54">
        <f>G41+H41</f>
        <v>13716</v>
      </c>
      <c r="J41" s="53"/>
      <c r="K41" s="54">
        <f t="shared" si="6"/>
        <v>13716</v>
      </c>
      <c r="L41" s="53">
        <v>-100</v>
      </c>
      <c r="M41" s="54">
        <f>K41+L41</f>
        <v>13616</v>
      </c>
      <c r="N41" s="53">
        <v>-717.3</v>
      </c>
      <c r="O41" s="54">
        <f>M41+N41</f>
        <v>12898.7</v>
      </c>
      <c r="P41" s="53">
        <v>-169.5</v>
      </c>
      <c r="Q41" s="54">
        <f>O41+P41</f>
        <v>12729.2</v>
      </c>
      <c r="R41" s="18">
        <f t="shared" si="11"/>
        <v>-519.5</v>
      </c>
      <c r="S41" s="58"/>
    </row>
    <row r="42" spans="1:19" ht="25.5" x14ac:dyDescent="0.25">
      <c r="A42" s="51" t="s">
        <v>154</v>
      </c>
      <c r="B42" s="52" t="s">
        <v>155</v>
      </c>
      <c r="C42" s="16">
        <v>150</v>
      </c>
      <c r="D42" s="17"/>
      <c r="E42" s="16">
        <f t="shared" ref="E42:E43" si="35">C42+D42</f>
        <v>150</v>
      </c>
      <c r="F42" s="53"/>
      <c r="G42" s="54">
        <f t="shared" ref="G42:G43" si="36">E42+F42</f>
        <v>150</v>
      </c>
      <c r="H42" s="53"/>
      <c r="I42" s="54">
        <f t="shared" ref="I42:I43" si="37">G42+H42</f>
        <v>150</v>
      </c>
      <c r="J42" s="53"/>
      <c r="K42" s="54">
        <f t="shared" si="6"/>
        <v>150</v>
      </c>
      <c r="L42" s="53"/>
      <c r="M42" s="54">
        <f t="shared" ref="M42:M43" si="38">K42+L42</f>
        <v>150</v>
      </c>
      <c r="N42" s="53"/>
      <c r="O42" s="54">
        <f t="shared" ref="O42:O43" si="39">M42+N42</f>
        <v>150</v>
      </c>
      <c r="P42" s="53">
        <v>-30</v>
      </c>
      <c r="Q42" s="54">
        <f t="shared" ref="Q42:Q43" si="40">O42+P42</f>
        <v>120</v>
      </c>
      <c r="R42" s="18">
        <f t="shared" si="11"/>
        <v>-30</v>
      </c>
      <c r="S42" s="58"/>
    </row>
    <row r="43" spans="1:19" ht="20.25" customHeight="1" x14ac:dyDescent="0.25">
      <c r="A43" s="51" t="s">
        <v>156</v>
      </c>
      <c r="B43" s="52" t="s">
        <v>157</v>
      </c>
      <c r="C43" s="16">
        <v>35147.199999999997</v>
      </c>
      <c r="D43" s="17">
        <v>99114.6</v>
      </c>
      <c r="E43" s="16">
        <f t="shared" si="35"/>
        <v>134261.79999999999</v>
      </c>
      <c r="F43" s="53"/>
      <c r="G43" s="54">
        <f t="shared" si="36"/>
        <v>134261.79999999999</v>
      </c>
      <c r="H43" s="53"/>
      <c r="I43" s="54">
        <f t="shared" si="37"/>
        <v>134261.79999999999</v>
      </c>
      <c r="J43" s="53"/>
      <c r="K43" s="54">
        <f t="shared" si="6"/>
        <v>134261.79999999999</v>
      </c>
      <c r="L43" s="53">
        <v>100</v>
      </c>
      <c r="M43" s="54">
        <f t="shared" si="38"/>
        <v>134361.79999999999</v>
      </c>
      <c r="N43" s="53">
        <v>819.6</v>
      </c>
      <c r="O43" s="54">
        <f t="shared" si="39"/>
        <v>135181.4</v>
      </c>
      <c r="P43" s="53"/>
      <c r="Q43" s="54">
        <f t="shared" si="40"/>
        <v>135181.4</v>
      </c>
      <c r="R43" s="18">
        <f t="shared" si="11"/>
        <v>100034.20000000001</v>
      </c>
      <c r="S43" s="58"/>
    </row>
    <row r="44" spans="1:19" s="13" customFormat="1" ht="15.75" x14ac:dyDescent="0.25">
      <c r="A44" s="57" t="s">
        <v>158</v>
      </c>
      <c r="B44" s="26" t="s">
        <v>159</v>
      </c>
      <c r="C44" s="27">
        <f>SUM(C45:C51)</f>
        <v>20563593.700000003</v>
      </c>
      <c r="D44" s="27">
        <f t="shared" ref="D44:R44" si="41">SUM(D45:D51)</f>
        <v>1246712.9000000001</v>
      </c>
      <c r="E44" s="27">
        <f t="shared" si="41"/>
        <v>21810306.599999994</v>
      </c>
      <c r="F44" s="27">
        <f t="shared" si="41"/>
        <v>-194.89999999979045</v>
      </c>
      <c r="G44" s="27">
        <f t="shared" si="41"/>
        <v>21810111.699999996</v>
      </c>
      <c r="H44" s="27">
        <f t="shared" si="41"/>
        <v>168529.00000000003</v>
      </c>
      <c r="I44" s="27">
        <f t="shared" si="41"/>
        <v>21978640.699999999</v>
      </c>
      <c r="J44" s="27">
        <f t="shared" si="41"/>
        <v>392830.4</v>
      </c>
      <c r="K44" s="27">
        <f t="shared" si="41"/>
        <v>22371471.100000001</v>
      </c>
      <c r="L44" s="27">
        <f t="shared" si="41"/>
        <v>59631.5</v>
      </c>
      <c r="M44" s="27">
        <f t="shared" si="41"/>
        <v>22431102.599999998</v>
      </c>
      <c r="N44" s="27">
        <f t="shared" si="41"/>
        <v>806314.3</v>
      </c>
      <c r="O44" s="27">
        <f t="shared" si="41"/>
        <v>23237416.899999999</v>
      </c>
      <c r="P44" s="27">
        <f t="shared" si="41"/>
        <v>278235.70000000234</v>
      </c>
      <c r="Q44" s="27">
        <f t="shared" si="41"/>
        <v>23515652.599999998</v>
      </c>
      <c r="R44" s="27">
        <f t="shared" si="41"/>
        <v>2952058.9000000027</v>
      </c>
      <c r="S44" s="50"/>
    </row>
    <row r="45" spans="1:19" ht="17.25" customHeight="1" x14ac:dyDescent="0.25">
      <c r="A45" s="51" t="s">
        <v>160</v>
      </c>
      <c r="B45" s="52" t="s">
        <v>161</v>
      </c>
      <c r="C45" s="16">
        <v>4306272.5999999996</v>
      </c>
      <c r="D45" s="17">
        <v>315768</v>
      </c>
      <c r="E45" s="16">
        <f>C45+D45</f>
        <v>4622040.5999999996</v>
      </c>
      <c r="F45" s="53"/>
      <c r="G45" s="54">
        <f>E45+F45</f>
        <v>4622040.5999999996</v>
      </c>
      <c r="H45" s="53">
        <v>-117216.5</v>
      </c>
      <c r="I45" s="54">
        <f>G45+H45</f>
        <v>4504824.0999999996</v>
      </c>
      <c r="J45" s="53">
        <v>367913.7</v>
      </c>
      <c r="K45" s="54">
        <f t="shared" si="6"/>
        <v>4872737.8</v>
      </c>
      <c r="L45" s="53">
        <v>-735</v>
      </c>
      <c r="M45" s="54">
        <f>K45+L45</f>
        <v>4872002.8</v>
      </c>
      <c r="N45" s="53">
        <v>-7.7</v>
      </c>
      <c r="O45" s="54">
        <f>M45+N45</f>
        <v>4871995.0999999996</v>
      </c>
      <c r="P45" s="53">
        <v>94764.600000000559</v>
      </c>
      <c r="Q45" s="54">
        <f>O45+P45</f>
        <v>4966759.7</v>
      </c>
      <c r="R45" s="18">
        <f t="shared" si="11"/>
        <v>660487.10000000056</v>
      </c>
      <c r="S45" s="50"/>
    </row>
    <row r="46" spans="1:19" ht="18" customHeight="1" x14ac:dyDescent="0.25">
      <c r="A46" s="51" t="s">
        <v>162</v>
      </c>
      <c r="B46" s="52" t="s">
        <v>163</v>
      </c>
      <c r="C46" s="16">
        <v>12744758</v>
      </c>
      <c r="D46" s="17">
        <v>876635.2</v>
      </c>
      <c r="E46" s="16">
        <f t="shared" ref="E46:E51" si="42">C46+D46</f>
        <v>13621393.199999999</v>
      </c>
      <c r="F46" s="53"/>
      <c r="G46" s="54">
        <f t="shared" ref="G46:G51" si="43">E46+F46</f>
        <v>13621393.199999999</v>
      </c>
      <c r="H46" s="53">
        <v>258111.7</v>
      </c>
      <c r="I46" s="54">
        <f t="shared" ref="I46:I51" si="44">G46+H46</f>
        <v>13879504.899999999</v>
      </c>
      <c r="J46" s="53">
        <v>6663.4</v>
      </c>
      <c r="K46" s="54">
        <f t="shared" si="6"/>
        <v>13886168.299999999</v>
      </c>
      <c r="L46" s="53">
        <v>48269</v>
      </c>
      <c r="M46" s="54">
        <f t="shared" ref="M46:M51" si="45">K46+L46</f>
        <v>13934437.299999999</v>
      </c>
      <c r="N46" s="53">
        <v>785770.7</v>
      </c>
      <c r="O46" s="54">
        <f t="shared" ref="O46:O51" si="46">M46+N46</f>
        <v>14720207.999999998</v>
      </c>
      <c r="P46" s="53">
        <v>204878.50000000186</v>
      </c>
      <c r="Q46" s="54">
        <f t="shared" ref="Q46:Q51" si="47">O46+P46</f>
        <v>14925086.5</v>
      </c>
      <c r="R46" s="18">
        <f t="shared" si="11"/>
        <v>2180328.5000000019</v>
      </c>
      <c r="S46" s="50"/>
    </row>
    <row r="47" spans="1:19" ht="19.5" customHeight="1" x14ac:dyDescent="0.25">
      <c r="A47" s="51" t="s">
        <v>164</v>
      </c>
      <c r="B47" s="52" t="s">
        <v>165</v>
      </c>
      <c r="C47" s="16">
        <v>138316.5</v>
      </c>
      <c r="D47" s="17">
        <v>2636.4</v>
      </c>
      <c r="E47" s="16">
        <f t="shared" si="42"/>
        <v>140952.9</v>
      </c>
      <c r="F47" s="53"/>
      <c r="G47" s="54">
        <f t="shared" si="43"/>
        <v>140952.9</v>
      </c>
      <c r="H47" s="53">
        <v>1392.5</v>
      </c>
      <c r="I47" s="54">
        <f t="shared" si="44"/>
        <v>142345.4</v>
      </c>
      <c r="J47" s="53">
        <v>793.9</v>
      </c>
      <c r="K47" s="54">
        <f t="shared" si="6"/>
        <v>143139.29999999999</v>
      </c>
      <c r="L47" s="53">
        <v>691.4</v>
      </c>
      <c r="M47" s="54">
        <f t="shared" si="45"/>
        <v>143830.69999999998</v>
      </c>
      <c r="N47" s="53">
        <v>-214.2</v>
      </c>
      <c r="O47" s="54">
        <f t="shared" si="46"/>
        <v>143616.49999999997</v>
      </c>
      <c r="P47" s="53">
        <v>-3498.2999999999593</v>
      </c>
      <c r="Q47" s="54">
        <f t="shared" si="47"/>
        <v>140118.20000000001</v>
      </c>
      <c r="R47" s="18">
        <f t="shared" si="11"/>
        <v>1801.7000000000407</v>
      </c>
      <c r="S47" s="58"/>
    </row>
    <row r="48" spans="1:19" ht="18" customHeight="1" x14ac:dyDescent="0.25">
      <c r="A48" s="51" t="s">
        <v>166</v>
      </c>
      <c r="B48" s="52" t="s">
        <v>167</v>
      </c>
      <c r="C48" s="16">
        <v>2444538.5</v>
      </c>
      <c r="D48" s="17">
        <v>38557.300000000003</v>
      </c>
      <c r="E48" s="16">
        <f t="shared" si="42"/>
        <v>2483095.7999999998</v>
      </c>
      <c r="F48" s="53">
        <v>95.200000000186265</v>
      </c>
      <c r="G48" s="54">
        <f t="shared" si="43"/>
        <v>2483191</v>
      </c>
      <c r="H48" s="53">
        <v>21833.200000000001</v>
      </c>
      <c r="I48" s="54">
        <f t="shared" si="44"/>
        <v>2505024.2000000002</v>
      </c>
      <c r="J48" s="53">
        <v>11632.5</v>
      </c>
      <c r="K48" s="54">
        <f t="shared" si="6"/>
        <v>2516656.7000000002</v>
      </c>
      <c r="L48" s="53">
        <v>9567.2999999999993</v>
      </c>
      <c r="M48" s="54">
        <f t="shared" si="45"/>
        <v>2526224</v>
      </c>
      <c r="N48" s="53">
        <v>12332.6</v>
      </c>
      <c r="O48" s="54">
        <f t="shared" si="46"/>
        <v>2538556.6</v>
      </c>
      <c r="P48" s="53">
        <v>-17849.200000000186</v>
      </c>
      <c r="Q48" s="54">
        <f t="shared" si="47"/>
        <v>2520707.4</v>
      </c>
      <c r="R48" s="18">
        <f t="shared" si="11"/>
        <v>76168.900000000009</v>
      </c>
      <c r="S48" s="58"/>
    </row>
    <row r="49" spans="1:20" ht="25.5" x14ac:dyDescent="0.25">
      <c r="A49" s="51" t="s">
        <v>168</v>
      </c>
      <c r="B49" s="52" t="s">
        <v>169</v>
      </c>
      <c r="C49" s="16">
        <v>121422.2</v>
      </c>
      <c r="D49" s="17">
        <v>2202.1</v>
      </c>
      <c r="E49" s="16">
        <f t="shared" si="42"/>
        <v>123624.3</v>
      </c>
      <c r="F49" s="53">
        <v>-70</v>
      </c>
      <c r="G49" s="54">
        <f t="shared" si="43"/>
        <v>123554.3</v>
      </c>
      <c r="H49" s="53">
        <v>558.29999999999995</v>
      </c>
      <c r="I49" s="54">
        <f t="shared" si="44"/>
        <v>124112.6</v>
      </c>
      <c r="J49" s="53">
        <v>244.5</v>
      </c>
      <c r="K49" s="54">
        <f t="shared" si="6"/>
        <v>124357.1</v>
      </c>
      <c r="L49" s="53">
        <v>76.400000000000006</v>
      </c>
      <c r="M49" s="54">
        <f t="shared" si="45"/>
        <v>124433.5</v>
      </c>
      <c r="N49" s="53">
        <v>3179.8</v>
      </c>
      <c r="O49" s="54">
        <f t="shared" si="46"/>
        <v>127613.3</v>
      </c>
      <c r="P49" s="53">
        <v>1126.3999999999942</v>
      </c>
      <c r="Q49" s="54">
        <f t="shared" si="47"/>
        <v>128739.7</v>
      </c>
      <c r="R49" s="18">
        <f t="shared" si="11"/>
        <v>7317.4999999999945</v>
      </c>
      <c r="S49" s="58"/>
    </row>
    <row r="50" spans="1:20" ht="17.25" customHeight="1" x14ac:dyDescent="0.25">
      <c r="A50" s="51" t="s">
        <v>170</v>
      </c>
      <c r="B50" s="52" t="s">
        <v>171</v>
      </c>
      <c r="C50" s="16">
        <v>600357.30000000005</v>
      </c>
      <c r="D50" s="17">
        <v>7458.6</v>
      </c>
      <c r="E50" s="16">
        <f t="shared" si="42"/>
        <v>607815.9</v>
      </c>
      <c r="F50" s="53">
        <v>-220.09999999997672</v>
      </c>
      <c r="G50" s="54">
        <f t="shared" si="43"/>
        <v>607595.80000000005</v>
      </c>
      <c r="H50" s="53">
        <v>2298.1999999999998</v>
      </c>
      <c r="I50" s="54">
        <f t="shared" si="44"/>
        <v>609894</v>
      </c>
      <c r="J50" s="53">
        <v>5587.3</v>
      </c>
      <c r="K50" s="54">
        <f t="shared" si="6"/>
        <v>615481.30000000005</v>
      </c>
      <c r="L50" s="53">
        <v>137.4</v>
      </c>
      <c r="M50" s="54">
        <f t="shared" si="45"/>
        <v>615618.70000000007</v>
      </c>
      <c r="N50" s="53">
        <v>4539.2</v>
      </c>
      <c r="O50" s="54">
        <f t="shared" si="46"/>
        <v>620157.9</v>
      </c>
      <c r="P50" s="53">
        <v>-1919.0999999999767</v>
      </c>
      <c r="Q50" s="54">
        <f t="shared" si="47"/>
        <v>618238.80000000005</v>
      </c>
      <c r="R50" s="18">
        <f t="shared" si="11"/>
        <v>17881.500000000044</v>
      </c>
      <c r="S50" s="58"/>
    </row>
    <row r="51" spans="1:20" ht="16.5" customHeight="1" x14ac:dyDescent="0.25">
      <c r="A51" s="51" t="s">
        <v>172</v>
      </c>
      <c r="B51" s="52" t="s">
        <v>173</v>
      </c>
      <c r="C51" s="16">
        <v>207928.6</v>
      </c>
      <c r="D51" s="17">
        <v>3455.3</v>
      </c>
      <c r="E51" s="16">
        <f t="shared" si="42"/>
        <v>211383.9</v>
      </c>
      <c r="F51" s="53"/>
      <c r="G51" s="54">
        <f t="shared" si="43"/>
        <v>211383.9</v>
      </c>
      <c r="H51" s="53">
        <v>1551.6</v>
      </c>
      <c r="I51" s="54">
        <f t="shared" si="44"/>
        <v>212935.5</v>
      </c>
      <c r="J51" s="53">
        <v>-4.9000000000000004</v>
      </c>
      <c r="K51" s="54">
        <f t="shared" si="6"/>
        <v>212930.6</v>
      </c>
      <c r="L51" s="53">
        <v>1625</v>
      </c>
      <c r="M51" s="54">
        <f t="shared" si="45"/>
        <v>214555.6</v>
      </c>
      <c r="N51" s="53">
        <v>713.9</v>
      </c>
      <c r="O51" s="54">
        <f t="shared" si="46"/>
        <v>215269.5</v>
      </c>
      <c r="P51" s="53">
        <v>732.79999999998836</v>
      </c>
      <c r="Q51" s="54">
        <f t="shared" si="47"/>
        <v>216002.3</v>
      </c>
      <c r="R51" s="18">
        <f t="shared" si="11"/>
        <v>8073.699999999988</v>
      </c>
      <c r="S51" s="50"/>
    </row>
    <row r="52" spans="1:20" s="13" customFormat="1" ht="21" customHeight="1" x14ac:dyDescent="0.25">
      <c r="A52" s="57" t="s">
        <v>174</v>
      </c>
      <c r="B52" s="26" t="s">
        <v>175</v>
      </c>
      <c r="C52" s="27">
        <f>SUM(C53:C54)</f>
        <v>1025827.2</v>
      </c>
      <c r="D52" s="27">
        <f t="shared" ref="D52:R52" si="48">SUM(D53:D54)</f>
        <v>189044.7</v>
      </c>
      <c r="E52" s="27">
        <f t="shared" si="48"/>
        <v>1214871.9000000001</v>
      </c>
      <c r="F52" s="27"/>
      <c r="G52" s="27">
        <f t="shared" si="48"/>
        <v>1214871.9000000001</v>
      </c>
      <c r="H52" s="27">
        <f t="shared" si="48"/>
        <v>108691</v>
      </c>
      <c r="I52" s="27">
        <f t="shared" si="48"/>
        <v>1323562.9000000001</v>
      </c>
      <c r="J52" s="27">
        <f t="shared" si="48"/>
        <v>15286.6</v>
      </c>
      <c r="K52" s="27">
        <f t="shared" si="48"/>
        <v>1338849.5</v>
      </c>
      <c r="L52" s="27">
        <f t="shared" si="48"/>
        <v>16561.5</v>
      </c>
      <c r="M52" s="27">
        <f t="shared" si="48"/>
        <v>1355411</v>
      </c>
      <c r="N52" s="27">
        <f t="shared" si="48"/>
        <v>3348.4</v>
      </c>
      <c r="O52" s="27">
        <f t="shared" si="48"/>
        <v>1358759.4</v>
      </c>
      <c r="P52" s="27">
        <f t="shared" si="48"/>
        <v>-8368.0999999999913</v>
      </c>
      <c r="Q52" s="27">
        <f t="shared" si="48"/>
        <v>1350391.3</v>
      </c>
      <c r="R52" s="27">
        <f t="shared" si="48"/>
        <v>324564.10000000003</v>
      </c>
      <c r="S52" s="50"/>
    </row>
    <row r="53" spans="1:20" ht="18" customHeight="1" x14ac:dyDescent="0.25">
      <c r="A53" s="51" t="s">
        <v>176</v>
      </c>
      <c r="B53" s="52" t="s">
        <v>177</v>
      </c>
      <c r="C53" s="16">
        <v>993474.1</v>
      </c>
      <c r="D53" s="17">
        <v>189044.7</v>
      </c>
      <c r="E53" s="16">
        <f>C53+D53</f>
        <v>1182518.8</v>
      </c>
      <c r="F53" s="53"/>
      <c r="G53" s="54">
        <f>E53+F53</f>
        <v>1182518.8</v>
      </c>
      <c r="H53" s="53">
        <v>108691</v>
      </c>
      <c r="I53" s="54">
        <f>G53+H53</f>
        <v>1291209.8</v>
      </c>
      <c r="J53" s="53">
        <v>15210</v>
      </c>
      <c r="K53" s="54">
        <f t="shared" si="6"/>
        <v>1306419.8</v>
      </c>
      <c r="L53" s="53">
        <v>16449.2</v>
      </c>
      <c r="M53" s="54">
        <f>K53+L53</f>
        <v>1322869</v>
      </c>
      <c r="N53" s="53">
        <v>2185</v>
      </c>
      <c r="O53" s="54">
        <f>M53+N53</f>
        <v>1325054</v>
      </c>
      <c r="P53" s="53">
        <v>-8824.5</v>
      </c>
      <c r="Q53" s="54">
        <f>O53+P53</f>
        <v>1316229.5</v>
      </c>
      <c r="R53" s="18">
        <f t="shared" si="11"/>
        <v>322755.40000000002</v>
      </c>
      <c r="S53" s="50"/>
    </row>
    <row r="54" spans="1:20" ht="18.75" customHeight="1" x14ac:dyDescent="0.25">
      <c r="A54" s="51" t="s">
        <v>178</v>
      </c>
      <c r="B54" s="52" t="s">
        <v>179</v>
      </c>
      <c r="C54" s="16">
        <v>32353.1</v>
      </c>
      <c r="D54" s="17"/>
      <c r="E54" s="16">
        <f>C54+D54</f>
        <v>32353.1</v>
      </c>
      <c r="F54" s="53"/>
      <c r="G54" s="54">
        <f>E54+F54</f>
        <v>32353.1</v>
      </c>
      <c r="H54" s="53"/>
      <c r="I54" s="54">
        <f>G54+H54</f>
        <v>32353.1</v>
      </c>
      <c r="J54" s="53">
        <v>76.599999999999994</v>
      </c>
      <c r="K54" s="54">
        <f t="shared" si="6"/>
        <v>32429.699999999997</v>
      </c>
      <c r="L54" s="53">
        <v>112.3</v>
      </c>
      <c r="M54" s="54">
        <f>K54+L54</f>
        <v>32541.999999999996</v>
      </c>
      <c r="N54" s="53">
        <v>1163.4000000000001</v>
      </c>
      <c r="O54" s="54">
        <f>M54+N54</f>
        <v>33705.399999999994</v>
      </c>
      <c r="P54" s="53">
        <v>456.40000000000873</v>
      </c>
      <c r="Q54" s="54">
        <f>O54+P54</f>
        <v>34161.800000000003</v>
      </c>
      <c r="R54" s="18">
        <f t="shared" si="11"/>
        <v>1808.7000000000089</v>
      </c>
      <c r="S54" s="58"/>
    </row>
    <row r="55" spans="1:20" s="13" customFormat="1" ht="20.25" customHeight="1" x14ac:dyDescent="0.25">
      <c r="A55" s="57" t="s">
        <v>180</v>
      </c>
      <c r="B55" s="26" t="s">
        <v>181</v>
      </c>
      <c r="C55" s="27">
        <f>SUM(C56:C62)</f>
        <v>3853785.5999999996</v>
      </c>
      <c r="D55" s="27">
        <f t="shared" ref="D55:R55" si="49">SUM(D56:D62)</f>
        <v>495808.4</v>
      </c>
      <c r="E55" s="27">
        <f t="shared" si="49"/>
        <v>4349594</v>
      </c>
      <c r="F55" s="27"/>
      <c r="G55" s="27">
        <f t="shared" si="49"/>
        <v>4349594</v>
      </c>
      <c r="H55" s="27">
        <f t="shared" si="49"/>
        <v>18719.100000000006</v>
      </c>
      <c r="I55" s="27">
        <f t="shared" si="49"/>
        <v>4368313.0999999996</v>
      </c>
      <c r="J55" s="27">
        <f t="shared" si="49"/>
        <v>399699.6</v>
      </c>
      <c r="K55" s="27">
        <f t="shared" si="49"/>
        <v>4768012.6999999993</v>
      </c>
      <c r="L55" s="27">
        <f t="shared" si="49"/>
        <v>38612.699999999997</v>
      </c>
      <c r="M55" s="27">
        <f t="shared" si="49"/>
        <v>4806625.4000000004</v>
      </c>
      <c r="N55" s="27">
        <f t="shared" si="49"/>
        <v>216722.10000000038</v>
      </c>
      <c r="O55" s="27">
        <f t="shared" si="49"/>
        <v>5023347.5</v>
      </c>
      <c r="P55" s="27">
        <f t="shared" si="49"/>
        <v>52731.999999999876</v>
      </c>
      <c r="Q55" s="27">
        <f t="shared" si="49"/>
        <v>5076079.5</v>
      </c>
      <c r="R55" s="27">
        <f t="shared" si="49"/>
        <v>1222293.9000000004</v>
      </c>
      <c r="S55" s="50"/>
    </row>
    <row r="56" spans="1:20" ht="18.75" customHeight="1" x14ac:dyDescent="0.25">
      <c r="A56" s="51" t="s">
        <v>182</v>
      </c>
      <c r="B56" s="52" t="s">
        <v>183</v>
      </c>
      <c r="C56" s="16">
        <v>2236615.1</v>
      </c>
      <c r="D56" s="17">
        <v>141082.9</v>
      </c>
      <c r="E56" s="16">
        <f>C56+D56</f>
        <v>2377698</v>
      </c>
      <c r="F56" s="53">
        <v>-674.70000000018626</v>
      </c>
      <c r="G56" s="54">
        <f>E56+F56</f>
        <v>2377023.2999999998</v>
      </c>
      <c r="H56" s="53">
        <v>-29320.1</v>
      </c>
      <c r="I56" s="54">
        <f>G56+H56</f>
        <v>2347703.1999999997</v>
      </c>
      <c r="J56" s="53">
        <v>85259.6</v>
      </c>
      <c r="K56" s="54">
        <f t="shared" si="6"/>
        <v>2432962.7999999998</v>
      </c>
      <c r="L56" s="53">
        <v>-11096.6</v>
      </c>
      <c r="M56" s="54">
        <f>K56+L56</f>
        <v>2421866.1999999997</v>
      </c>
      <c r="N56" s="53">
        <v>50875.900000000373</v>
      </c>
      <c r="O56" s="54">
        <f>M56+N56</f>
        <v>2472742.1</v>
      </c>
      <c r="P56" s="53">
        <v>58992</v>
      </c>
      <c r="Q56" s="54">
        <f>O56+P56</f>
        <v>2531734.1</v>
      </c>
      <c r="R56" s="18">
        <f t="shared" si="11"/>
        <v>295119.00000000017</v>
      </c>
      <c r="S56" s="58"/>
      <c r="T56" s="58"/>
    </row>
    <row r="57" spans="1:20" ht="21" customHeight="1" x14ac:dyDescent="0.25">
      <c r="A57" s="51" t="s">
        <v>184</v>
      </c>
      <c r="B57" s="52" t="s">
        <v>185</v>
      </c>
      <c r="C57" s="16">
        <v>87748.9</v>
      </c>
      <c r="D57" s="17">
        <v>-1579.8</v>
      </c>
      <c r="E57" s="16">
        <f t="shared" ref="E57:E62" si="50">C57+D57</f>
        <v>86169.099999999991</v>
      </c>
      <c r="F57" s="53"/>
      <c r="G57" s="54">
        <f t="shared" ref="G57:G62" si="51">E57+F57</f>
        <v>86169.099999999991</v>
      </c>
      <c r="H57" s="53">
        <v>39892.800000000003</v>
      </c>
      <c r="I57" s="54">
        <f t="shared" ref="I57:I62" si="52">G57+H57</f>
        <v>126061.9</v>
      </c>
      <c r="J57" s="53">
        <v>122437.2</v>
      </c>
      <c r="K57" s="54">
        <f t="shared" si="6"/>
        <v>248499.09999999998</v>
      </c>
      <c r="L57" s="53">
        <v>8739.4</v>
      </c>
      <c r="M57" s="54">
        <f t="shared" ref="M57:M62" si="53">K57+L57</f>
        <v>257238.49999999997</v>
      </c>
      <c r="N57" s="53">
        <v>-39694.9</v>
      </c>
      <c r="O57" s="54">
        <f t="shared" ref="O57:O62" si="54">M57+N57</f>
        <v>217543.59999999998</v>
      </c>
      <c r="P57" s="53">
        <v>-1868.6999999999825</v>
      </c>
      <c r="Q57" s="54">
        <f t="shared" ref="Q57:Q62" si="55">O57+P57</f>
        <v>215674.9</v>
      </c>
      <c r="R57" s="18">
        <f t="shared" si="11"/>
        <v>127926.00000000003</v>
      </c>
      <c r="S57" s="50"/>
    </row>
    <row r="58" spans="1:20" ht="17.25" customHeight="1" x14ac:dyDescent="0.25">
      <c r="A58" s="51" t="s">
        <v>186</v>
      </c>
      <c r="B58" s="52" t="s">
        <v>187</v>
      </c>
      <c r="C58" s="16">
        <v>49657.1</v>
      </c>
      <c r="D58" s="17">
        <v>-718.6</v>
      </c>
      <c r="E58" s="16">
        <f t="shared" si="50"/>
        <v>48938.5</v>
      </c>
      <c r="F58" s="53">
        <v>-304.19999999999709</v>
      </c>
      <c r="G58" s="54">
        <f t="shared" si="51"/>
        <v>48634.3</v>
      </c>
      <c r="H58" s="53">
        <v>-0.1</v>
      </c>
      <c r="I58" s="54">
        <f t="shared" si="52"/>
        <v>48634.200000000004</v>
      </c>
      <c r="J58" s="53">
        <v>-217.4</v>
      </c>
      <c r="K58" s="54">
        <f t="shared" si="6"/>
        <v>48416.800000000003</v>
      </c>
      <c r="L58" s="53">
        <v>-1553.2</v>
      </c>
      <c r="M58" s="54">
        <f t="shared" si="53"/>
        <v>46863.600000000006</v>
      </c>
      <c r="N58" s="53"/>
      <c r="O58" s="54">
        <f t="shared" si="54"/>
        <v>46863.600000000006</v>
      </c>
      <c r="P58" s="53">
        <v>-4127.1000000000058</v>
      </c>
      <c r="Q58" s="54">
        <f t="shared" si="55"/>
        <v>42736.5</v>
      </c>
      <c r="R58" s="18">
        <f t="shared" si="11"/>
        <v>-6920.6000000000031</v>
      </c>
      <c r="S58" s="50"/>
    </row>
    <row r="59" spans="1:20" ht="17.25" customHeight="1" x14ac:dyDescent="0.25">
      <c r="A59" s="51" t="s">
        <v>188</v>
      </c>
      <c r="B59" s="52" t="s">
        <v>189</v>
      </c>
      <c r="C59" s="16">
        <v>78241.899999999994</v>
      </c>
      <c r="D59" s="17">
        <v>3179.1</v>
      </c>
      <c r="E59" s="16">
        <f t="shared" si="50"/>
        <v>81421</v>
      </c>
      <c r="F59" s="53">
        <v>100</v>
      </c>
      <c r="G59" s="54">
        <f t="shared" si="51"/>
        <v>81521</v>
      </c>
      <c r="H59" s="53">
        <v>301</v>
      </c>
      <c r="I59" s="54">
        <f t="shared" si="52"/>
        <v>81822</v>
      </c>
      <c r="J59" s="53">
        <v>600</v>
      </c>
      <c r="K59" s="54">
        <f t="shared" si="6"/>
        <v>82422</v>
      </c>
      <c r="L59" s="53">
        <v>233</v>
      </c>
      <c r="M59" s="54">
        <f t="shared" si="53"/>
        <v>82655</v>
      </c>
      <c r="N59" s="53">
        <v>1400</v>
      </c>
      <c r="O59" s="54">
        <f t="shared" si="54"/>
        <v>84055</v>
      </c>
      <c r="P59" s="53">
        <v>-3612.8000000000029</v>
      </c>
      <c r="Q59" s="54">
        <f t="shared" si="55"/>
        <v>80442.2</v>
      </c>
      <c r="R59" s="18">
        <f t="shared" si="11"/>
        <v>2200.2999999999975</v>
      </c>
      <c r="S59" s="58"/>
    </row>
    <row r="60" spans="1:20" ht="25.5" x14ac:dyDescent="0.25">
      <c r="A60" s="51" t="s">
        <v>190</v>
      </c>
      <c r="B60" s="52" t="s">
        <v>191</v>
      </c>
      <c r="C60" s="16">
        <v>143425.79999999999</v>
      </c>
      <c r="D60" s="17">
        <v>-642.4</v>
      </c>
      <c r="E60" s="16">
        <f t="shared" si="50"/>
        <v>142783.4</v>
      </c>
      <c r="F60" s="53"/>
      <c r="G60" s="54">
        <f t="shared" si="51"/>
        <v>142783.4</v>
      </c>
      <c r="H60" s="53">
        <v>371.7</v>
      </c>
      <c r="I60" s="54">
        <f t="shared" si="52"/>
        <v>143155.1</v>
      </c>
      <c r="J60" s="53"/>
      <c r="K60" s="54">
        <f t="shared" si="6"/>
        <v>143155.1</v>
      </c>
      <c r="L60" s="53">
        <v>2657.5</v>
      </c>
      <c r="M60" s="54">
        <f t="shared" si="53"/>
        <v>145812.6</v>
      </c>
      <c r="N60" s="53"/>
      <c r="O60" s="54">
        <f t="shared" si="54"/>
        <v>145812.6</v>
      </c>
      <c r="P60" s="53">
        <v>1213.6000000000058</v>
      </c>
      <c r="Q60" s="54">
        <f t="shared" si="55"/>
        <v>147026.20000000001</v>
      </c>
      <c r="R60" s="18">
        <f t="shared" si="11"/>
        <v>3600.400000000006</v>
      </c>
      <c r="S60" s="58"/>
    </row>
    <row r="61" spans="1:20" ht="17.25" customHeight="1" x14ac:dyDescent="0.25">
      <c r="A61" s="51" t="s">
        <v>192</v>
      </c>
      <c r="B61" s="52" t="s">
        <v>193</v>
      </c>
      <c r="C61" s="16">
        <v>6019.3</v>
      </c>
      <c r="D61" s="17">
        <v>314.8</v>
      </c>
      <c r="E61" s="16">
        <f t="shared" si="50"/>
        <v>6334.1</v>
      </c>
      <c r="F61" s="53"/>
      <c r="G61" s="54">
        <f t="shared" si="51"/>
        <v>6334.1</v>
      </c>
      <c r="H61" s="53">
        <v>71.3</v>
      </c>
      <c r="I61" s="54">
        <f t="shared" si="52"/>
        <v>6405.4000000000005</v>
      </c>
      <c r="J61" s="53"/>
      <c r="K61" s="54">
        <f t="shared" si="6"/>
        <v>6405.4000000000005</v>
      </c>
      <c r="L61" s="53"/>
      <c r="M61" s="54">
        <f t="shared" si="53"/>
        <v>6405.4000000000005</v>
      </c>
      <c r="N61" s="53"/>
      <c r="O61" s="54">
        <f t="shared" si="54"/>
        <v>6405.4000000000005</v>
      </c>
      <c r="P61" s="53">
        <v>-73.100000000000364</v>
      </c>
      <c r="Q61" s="54">
        <f t="shared" si="55"/>
        <v>6332.3</v>
      </c>
      <c r="R61" s="18">
        <f t="shared" si="11"/>
        <v>312.99999999999966</v>
      </c>
      <c r="S61" s="58"/>
    </row>
    <row r="62" spans="1:20" ht="18.75" customHeight="1" x14ac:dyDescent="0.25">
      <c r="A62" s="51" t="s">
        <v>194</v>
      </c>
      <c r="B62" s="52" t="s">
        <v>195</v>
      </c>
      <c r="C62" s="16">
        <v>1252077.5</v>
      </c>
      <c r="D62" s="17">
        <v>354172.4</v>
      </c>
      <c r="E62" s="16">
        <f t="shared" si="50"/>
        <v>1606249.9</v>
      </c>
      <c r="F62" s="53">
        <v>878.9000000001397</v>
      </c>
      <c r="G62" s="54">
        <f t="shared" si="51"/>
        <v>1607128.8</v>
      </c>
      <c r="H62" s="53">
        <v>7402.5</v>
      </c>
      <c r="I62" s="54">
        <f t="shared" si="52"/>
        <v>1614531.3</v>
      </c>
      <c r="J62" s="53">
        <v>191620.2</v>
      </c>
      <c r="K62" s="54">
        <f t="shared" si="6"/>
        <v>1806151.5</v>
      </c>
      <c r="L62" s="53">
        <v>39632.6</v>
      </c>
      <c r="M62" s="54">
        <f t="shared" si="53"/>
        <v>1845784.1</v>
      </c>
      <c r="N62" s="53">
        <v>204141.1</v>
      </c>
      <c r="O62" s="54">
        <f t="shared" si="54"/>
        <v>2049925.2000000002</v>
      </c>
      <c r="P62" s="53">
        <v>2208.0999999998603</v>
      </c>
      <c r="Q62" s="54">
        <f t="shared" si="55"/>
        <v>2052133.3</v>
      </c>
      <c r="R62" s="18">
        <f t="shared" si="11"/>
        <v>800055.8</v>
      </c>
      <c r="S62" s="58"/>
    </row>
    <row r="63" spans="1:20" s="13" customFormat="1" ht="24" customHeight="1" x14ac:dyDescent="0.25">
      <c r="A63" s="57" t="s">
        <v>196</v>
      </c>
      <c r="B63" s="26" t="s">
        <v>197</v>
      </c>
      <c r="C63" s="27">
        <f>SUM(C64:C68)</f>
        <v>29240742.699999999</v>
      </c>
      <c r="D63" s="27">
        <f t="shared" ref="D63:R63" si="56">SUM(D64:D68)</f>
        <v>884600.4</v>
      </c>
      <c r="E63" s="27">
        <f t="shared" si="56"/>
        <v>30125343.100000001</v>
      </c>
      <c r="F63" s="27">
        <f t="shared" si="56"/>
        <v>268862.60000000068</v>
      </c>
      <c r="G63" s="27">
        <f t="shared" si="56"/>
        <v>30394205.699999996</v>
      </c>
      <c r="H63" s="27">
        <f t="shared" si="56"/>
        <v>46789.4</v>
      </c>
      <c r="I63" s="27">
        <f t="shared" si="56"/>
        <v>30440995.099999998</v>
      </c>
      <c r="J63" s="27">
        <f t="shared" si="56"/>
        <v>729340.60000000009</v>
      </c>
      <c r="K63" s="27">
        <f t="shared" si="56"/>
        <v>31170335.699999999</v>
      </c>
      <c r="L63" s="27">
        <f t="shared" si="56"/>
        <v>-6248.7999999999993</v>
      </c>
      <c r="M63" s="27">
        <f t="shared" si="56"/>
        <v>31164086.899999995</v>
      </c>
      <c r="N63" s="27">
        <f t="shared" si="56"/>
        <v>-42507.199999997021</v>
      </c>
      <c r="O63" s="27">
        <f t="shared" si="56"/>
        <v>31121579.699999999</v>
      </c>
      <c r="P63" s="27">
        <f t="shared" si="56"/>
        <v>-474680.70000000176</v>
      </c>
      <c r="Q63" s="27">
        <f t="shared" si="56"/>
        <v>30646899.000000004</v>
      </c>
      <c r="R63" s="27">
        <f t="shared" si="56"/>
        <v>1406156.3000000021</v>
      </c>
      <c r="S63" s="50"/>
      <c r="T63" s="59"/>
    </row>
    <row r="64" spans="1:20" ht="19.5" customHeight="1" x14ac:dyDescent="0.25">
      <c r="A64" s="51" t="s">
        <v>198</v>
      </c>
      <c r="B64" s="52" t="s">
        <v>199</v>
      </c>
      <c r="C64" s="16">
        <v>113457.9</v>
      </c>
      <c r="D64" s="17"/>
      <c r="E64" s="16">
        <f>C64+D64</f>
        <v>113457.9</v>
      </c>
      <c r="F64" s="53"/>
      <c r="G64" s="54">
        <f>E64+F64</f>
        <v>113457.9</v>
      </c>
      <c r="H64" s="53"/>
      <c r="I64" s="54">
        <f>G64+H64</f>
        <v>113457.9</v>
      </c>
      <c r="J64" s="53"/>
      <c r="K64" s="54">
        <f t="shared" si="6"/>
        <v>113457.9</v>
      </c>
      <c r="L64" s="53"/>
      <c r="M64" s="54">
        <f>K64+L64</f>
        <v>113457.9</v>
      </c>
      <c r="N64" s="53">
        <v>4492.6000000000004</v>
      </c>
      <c r="O64" s="54">
        <f>M64+N64</f>
        <v>117950.5</v>
      </c>
      <c r="P64" s="53">
        <v>1439.3000000000029</v>
      </c>
      <c r="Q64" s="54">
        <f>O64+P64</f>
        <v>119389.8</v>
      </c>
      <c r="R64" s="18">
        <f t="shared" si="11"/>
        <v>5931.9000000000033</v>
      </c>
      <c r="S64" s="50"/>
    </row>
    <row r="65" spans="1:19" ht="20.25" customHeight="1" x14ac:dyDescent="0.25">
      <c r="A65" s="51" t="s">
        <v>200</v>
      </c>
      <c r="B65" s="52" t="s">
        <v>201</v>
      </c>
      <c r="C65" s="16">
        <v>4525798.0999999996</v>
      </c>
      <c r="D65" s="17">
        <v>241897.60000000001</v>
      </c>
      <c r="E65" s="16">
        <f t="shared" ref="E65:E68" si="57">C65+D65</f>
        <v>4767695.6999999993</v>
      </c>
      <c r="F65" s="53">
        <v>-147.19999999925494</v>
      </c>
      <c r="G65" s="54">
        <f t="shared" ref="G65:G68" si="58">E65+F65</f>
        <v>4767548.5</v>
      </c>
      <c r="H65" s="53">
        <v>37531.5</v>
      </c>
      <c r="I65" s="54">
        <f t="shared" ref="I65:I68" si="59">G65+H65</f>
        <v>4805080</v>
      </c>
      <c r="J65" s="53">
        <v>-5243.1</v>
      </c>
      <c r="K65" s="54">
        <f t="shared" si="6"/>
        <v>4799836.9000000004</v>
      </c>
      <c r="L65" s="53">
        <v>-179.9</v>
      </c>
      <c r="M65" s="54">
        <f t="shared" ref="M65:M68" si="60">K65+L65</f>
        <v>4799657</v>
      </c>
      <c r="N65" s="53">
        <v>57710.7</v>
      </c>
      <c r="O65" s="54">
        <f t="shared" ref="O65:O68" si="61">M65+N65</f>
        <v>4857367.7</v>
      </c>
      <c r="P65" s="53">
        <v>34431.599999999627</v>
      </c>
      <c r="Q65" s="54">
        <f t="shared" ref="Q65:Q68" si="62">O65+P65</f>
        <v>4891799.3</v>
      </c>
      <c r="R65" s="18">
        <f t="shared" si="11"/>
        <v>366001.20000000036</v>
      </c>
      <c r="S65" s="50"/>
    </row>
    <row r="66" spans="1:19" ht="20.25" customHeight="1" x14ac:dyDescent="0.25">
      <c r="A66" s="51" t="s">
        <v>202</v>
      </c>
      <c r="B66" s="52" t="s">
        <v>203</v>
      </c>
      <c r="C66" s="16">
        <v>21516885.5</v>
      </c>
      <c r="D66" s="17">
        <v>117893.9</v>
      </c>
      <c r="E66" s="16">
        <f t="shared" si="57"/>
        <v>21634779.399999999</v>
      </c>
      <c r="F66" s="53">
        <v>-13914.5</v>
      </c>
      <c r="G66" s="54">
        <f t="shared" si="58"/>
        <v>21620864.899999999</v>
      </c>
      <c r="H66" s="53">
        <v>4286.6000000000004</v>
      </c>
      <c r="I66" s="54">
        <f t="shared" si="59"/>
        <v>21625151.5</v>
      </c>
      <c r="J66" s="53">
        <v>687874.9</v>
      </c>
      <c r="K66" s="54">
        <f t="shared" si="6"/>
        <v>22313026.399999999</v>
      </c>
      <c r="L66" s="53">
        <v>3983.5</v>
      </c>
      <c r="M66" s="54">
        <f t="shared" si="60"/>
        <v>22317009.899999999</v>
      </c>
      <c r="N66" s="53">
        <v>-79553.29999999702</v>
      </c>
      <c r="O66" s="54">
        <f t="shared" si="61"/>
        <v>22237456.600000001</v>
      </c>
      <c r="P66" s="53">
        <v>-516452.60000000149</v>
      </c>
      <c r="Q66" s="54">
        <f t="shared" si="62"/>
        <v>21721004</v>
      </c>
      <c r="R66" s="18">
        <f t="shared" si="11"/>
        <v>204118.50000000151</v>
      </c>
      <c r="S66" s="50"/>
    </row>
    <row r="67" spans="1:19" ht="20.25" customHeight="1" x14ac:dyDescent="0.25">
      <c r="A67" s="51" t="s">
        <v>204</v>
      </c>
      <c r="B67" s="52" t="s">
        <v>205</v>
      </c>
      <c r="C67" s="16">
        <v>2116341</v>
      </c>
      <c r="D67" s="17">
        <v>502047.5</v>
      </c>
      <c r="E67" s="16">
        <f t="shared" si="57"/>
        <v>2618388.5</v>
      </c>
      <c r="F67" s="53">
        <v>268808.89999999991</v>
      </c>
      <c r="G67" s="54">
        <f t="shared" si="58"/>
        <v>2887197.4</v>
      </c>
      <c r="H67" s="53">
        <v>-4351.2</v>
      </c>
      <c r="I67" s="54">
        <f t="shared" si="59"/>
        <v>2882846.1999999997</v>
      </c>
      <c r="J67" s="53">
        <v>6953.5</v>
      </c>
      <c r="K67" s="54">
        <f t="shared" si="6"/>
        <v>2889799.6999999997</v>
      </c>
      <c r="L67" s="53">
        <v>-13383.5</v>
      </c>
      <c r="M67" s="54">
        <f t="shared" si="60"/>
        <v>2876416.1999999997</v>
      </c>
      <c r="N67" s="53">
        <v>-13518.3</v>
      </c>
      <c r="O67" s="54">
        <f t="shared" si="61"/>
        <v>2862897.9</v>
      </c>
      <c r="P67" s="53">
        <v>30633.700000000186</v>
      </c>
      <c r="Q67" s="54">
        <f t="shared" si="62"/>
        <v>2893531.6</v>
      </c>
      <c r="R67" s="18">
        <f t="shared" si="11"/>
        <v>777190.60000000009</v>
      </c>
      <c r="S67" s="50"/>
    </row>
    <row r="68" spans="1:19" ht="18" customHeight="1" x14ac:dyDescent="0.25">
      <c r="A68" s="51" t="s">
        <v>206</v>
      </c>
      <c r="B68" s="52" t="s">
        <v>207</v>
      </c>
      <c r="C68" s="16">
        <v>968260.2</v>
      </c>
      <c r="D68" s="17">
        <v>22761.4</v>
      </c>
      <c r="E68" s="16">
        <f t="shared" si="57"/>
        <v>991021.6</v>
      </c>
      <c r="F68" s="53">
        <v>14115.400000000023</v>
      </c>
      <c r="G68" s="54">
        <f t="shared" si="58"/>
        <v>1005137</v>
      </c>
      <c r="H68" s="53">
        <v>9322.5</v>
      </c>
      <c r="I68" s="54">
        <f t="shared" si="59"/>
        <v>1014459.5</v>
      </c>
      <c r="J68" s="53">
        <v>39755.300000000003</v>
      </c>
      <c r="K68" s="54">
        <f t="shared" si="6"/>
        <v>1054214.8</v>
      </c>
      <c r="L68" s="53">
        <v>3331.1</v>
      </c>
      <c r="M68" s="54">
        <f t="shared" si="60"/>
        <v>1057545.9000000001</v>
      </c>
      <c r="N68" s="53">
        <v>-11638.9</v>
      </c>
      <c r="O68" s="54">
        <f t="shared" si="61"/>
        <v>1045907.0000000001</v>
      </c>
      <c r="P68" s="53">
        <v>-24732.70000000007</v>
      </c>
      <c r="Q68" s="54">
        <f t="shared" si="62"/>
        <v>1021174.3</v>
      </c>
      <c r="R68" s="18">
        <f t="shared" si="11"/>
        <v>52914.099999999977</v>
      </c>
      <c r="S68" s="50"/>
    </row>
    <row r="69" spans="1:19" s="13" customFormat="1" ht="18.75" customHeight="1" x14ac:dyDescent="0.25">
      <c r="A69" s="57" t="s">
        <v>208</v>
      </c>
      <c r="B69" s="26" t="s">
        <v>209</v>
      </c>
      <c r="C69" s="27">
        <f>SUM(C70:C73)</f>
        <v>914956.1</v>
      </c>
      <c r="D69" s="27">
        <f t="shared" ref="D69:R69" si="63">SUM(D70:D73)</f>
        <v>81045.399999999994</v>
      </c>
      <c r="E69" s="27">
        <f t="shared" si="63"/>
        <v>996001.5</v>
      </c>
      <c r="F69" s="27">
        <f t="shared" si="63"/>
        <v>99924.899999999936</v>
      </c>
      <c r="G69" s="27">
        <f t="shared" si="63"/>
        <v>1095926.3999999999</v>
      </c>
      <c r="H69" s="27">
        <f t="shared" si="63"/>
        <v>3747.8000000000006</v>
      </c>
      <c r="I69" s="27">
        <f t="shared" si="63"/>
        <v>1099674.2</v>
      </c>
      <c r="J69" s="27">
        <f t="shared" si="63"/>
        <v>-3952.5</v>
      </c>
      <c r="K69" s="27">
        <f t="shared" si="63"/>
        <v>1095721.7</v>
      </c>
      <c r="L69" s="27">
        <f t="shared" si="63"/>
        <v>-5137</v>
      </c>
      <c r="M69" s="27">
        <f t="shared" si="63"/>
        <v>1090584.7</v>
      </c>
      <c r="N69" s="27">
        <f t="shared" si="63"/>
        <v>150714.1</v>
      </c>
      <c r="O69" s="27">
        <f t="shared" si="63"/>
        <v>1241298.7999999998</v>
      </c>
      <c r="P69" s="27">
        <f t="shared" si="63"/>
        <v>40227.400000000111</v>
      </c>
      <c r="Q69" s="27">
        <f t="shared" si="63"/>
        <v>1281526.1999999997</v>
      </c>
      <c r="R69" s="27">
        <f t="shared" si="63"/>
        <v>366570.10000000003</v>
      </c>
      <c r="S69" s="50"/>
    </row>
    <row r="70" spans="1:19" ht="20.25" customHeight="1" x14ac:dyDescent="0.25">
      <c r="A70" s="51" t="s">
        <v>210</v>
      </c>
      <c r="B70" s="52" t="s">
        <v>211</v>
      </c>
      <c r="C70" s="16">
        <v>479148.79999999999</v>
      </c>
      <c r="D70" s="17">
        <v>17401.400000000001</v>
      </c>
      <c r="E70" s="16">
        <f>C70+D70</f>
        <v>496550.2</v>
      </c>
      <c r="F70" s="53">
        <v>-1021.4000000000233</v>
      </c>
      <c r="G70" s="54">
        <f>E70+F70</f>
        <v>495528.8</v>
      </c>
      <c r="H70" s="53">
        <v>-830.3</v>
      </c>
      <c r="I70" s="54">
        <f>G70+H70</f>
        <v>494698.5</v>
      </c>
      <c r="J70" s="53">
        <v>-879.9</v>
      </c>
      <c r="K70" s="54">
        <f t="shared" si="6"/>
        <v>493818.6</v>
      </c>
      <c r="L70" s="53">
        <v>-10401.4</v>
      </c>
      <c r="M70" s="54">
        <f>K70+L70</f>
        <v>483417.19999999995</v>
      </c>
      <c r="N70" s="53">
        <v>481.6</v>
      </c>
      <c r="O70" s="54">
        <f>M70+N70</f>
        <v>483898.79999999993</v>
      </c>
      <c r="P70" s="53">
        <v>-7135.8999999999069</v>
      </c>
      <c r="Q70" s="54">
        <f>O70+P70</f>
        <v>476762.9</v>
      </c>
      <c r="R70" s="18">
        <f t="shared" si="11"/>
        <v>-2385.8999999999269</v>
      </c>
      <c r="S70" s="50"/>
    </row>
    <row r="71" spans="1:19" ht="19.5" customHeight="1" x14ac:dyDescent="0.25">
      <c r="A71" s="51" t="s">
        <v>212</v>
      </c>
      <c r="B71" s="52" t="s">
        <v>213</v>
      </c>
      <c r="C71" s="16">
        <v>149867.4</v>
      </c>
      <c r="D71" s="17">
        <v>61378.1</v>
      </c>
      <c r="E71" s="16">
        <f t="shared" ref="E71:E73" si="64">C71+D71</f>
        <v>211245.5</v>
      </c>
      <c r="F71" s="53">
        <v>385.60000000000582</v>
      </c>
      <c r="G71" s="54">
        <f t="shared" ref="G71:G73" si="65">E71+F71</f>
        <v>211631.1</v>
      </c>
      <c r="H71" s="53">
        <v>2833.4</v>
      </c>
      <c r="I71" s="54">
        <f t="shared" ref="I71:I73" si="66">G71+H71</f>
        <v>214464.5</v>
      </c>
      <c r="J71" s="53">
        <v>-3072.6</v>
      </c>
      <c r="K71" s="54">
        <f t="shared" si="6"/>
        <v>211391.9</v>
      </c>
      <c r="L71" s="53">
        <v>-5540.5</v>
      </c>
      <c r="M71" s="54">
        <f t="shared" ref="M71:M73" si="67">K71+L71</f>
        <v>205851.4</v>
      </c>
      <c r="N71" s="53"/>
      <c r="O71" s="54">
        <f t="shared" ref="O71:O73" si="68">M71+N71</f>
        <v>205851.4</v>
      </c>
      <c r="P71" s="53">
        <v>-551.60000000000582</v>
      </c>
      <c r="Q71" s="54">
        <f t="shared" ref="Q71:Q73" si="69">O71+P71</f>
        <v>205299.8</v>
      </c>
      <c r="R71" s="18">
        <f t="shared" si="11"/>
        <v>55432.4</v>
      </c>
      <c r="S71" s="50"/>
    </row>
    <row r="72" spans="1:19" ht="19.5" customHeight="1" x14ac:dyDescent="0.25">
      <c r="A72" s="51" t="s">
        <v>214</v>
      </c>
      <c r="B72" s="52" t="s">
        <v>215</v>
      </c>
      <c r="C72" s="16">
        <v>265859</v>
      </c>
      <c r="D72" s="17">
        <v>2265.9</v>
      </c>
      <c r="E72" s="16">
        <f t="shared" si="64"/>
        <v>268124.90000000002</v>
      </c>
      <c r="F72" s="53">
        <v>100560.69999999995</v>
      </c>
      <c r="G72" s="54">
        <f t="shared" si="65"/>
        <v>368685.6</v>
      </c>
      <c r="H72" s="53">
        <v>3059.8</v>
      </c>
      <c r="I72" s="54">
        <f t="shared" si="66"/>
        <v>371745.39999999997</v>
      </c>
      <c r="J72" s="53"/>
      <c r="K72" s="54">
        <f t="shared" si="6"/>
        <v>371745.39999999997</v>
      </c>
      <c r="L72" s="53">
        <v>10804.9</v>
      </c>
      <c r="M72" s="54">
        <f t="shared" si="67"/>
        <v>382550.3</v>
      </c>
      <c r="N72" s="53">
        <v>149958.39999999999</v>
      </c>
      <c r="O72" s="54">
        <f t="shared" si="68"/>
        <v>532508.69999999995</v>
      </c>
      <c r="P72" s="53">
        <v>47914.900000000023</v>
      </c>
      <c r="Q72" s="54">
        <f t="shared" si="69"/>
        <v>580423.6</v>
      </c>
      <c r="R72" s="18">
        <f t="shared" si="11"/>
        <v>314564.59999999998</v>
      </c>
      <c r="S72" s="50"/>
    </row>
    <row r="73" spans="1:19" ht="27.75" customHeight="1" x14ac:dyDescent="0.25">
      <c r="A73" s="51" t="s">
        <v>216</v>
      </c>
      <c r="B73" s="52" t="s">
        <v>217</v>
      </c>
      <c r="C73" s="16">
        <v>20080.900000000001</v>
      </c>
      <c r="D73" s="17"/>
      <c r="E73" s="16">
        <f t="shared" si="64"/>
        <v>20080.900000000001</v>
      </c>
      <c r="F73" s="53"/>
      <c r="G73" s="54">
        <f t="shared" si="65"/>
        <v>20080.900000000001</v>
      </c>
      <c r="H73" s="53">
        <v>-1315.1</v>
      </c>
      <c r="I73" s="54">
        <f t="shared" si="66"/>
        <v>18765.800000000003</v>
      </c>
      <c r="J73" s="53"/>
      <c r="K73" s="54">
        <f t="shared" ref="K73:K83" si="70">I73+J73</f>
        <v>18765.800000000003</v>
      </c>
      <c r="L73" s="53"/>
      <c r="M73" s="54">
        <f t="shared" si="67"/>
        <v>18765.800000000003</v>
      </c>
      <c r="N73" s="53">
        <v>274.10000000000002</v>
      </c>
      <c r="O73" s="54">
        <f t="shared" si="68"/>
        <v>19039.900000000001</v>
      </c>
      <c r="P73" s="53"/>
      <c r="Q73" s="54">
        <f t="shared" si="69"/>
        <v>19039.900000000001</v>
      </c>
      <c r="R73" s="18">
        <f t="shared" si="11"/>
        <v>-1041</v>
      </c>
      <c r="S73" s="50"/>
    </row>
    <row r="74" spans="1:19" s="13" customFormat="1" ht="21" customHeight="1" x14ac:dyDescent="0.25">
      <c r="A74" s="57" t="s">
        <v>218</v>
      </c>
      <c r="B74" s="26" t="s">
        <v>219</v>
      </c>
      <c r="C74" s="27">
        <f t="shared" ref="C74:R74" si="71">SUM(C75:C77)</f>
        <v>42868.1</v>
      </c>
      <c r="D74" s="27">
        <f t="shared" si="71"/>
        <v>686</v>
      </c>
      <c r="E74" s="27">
        <f t="shared" si="71"/>
        <v>43554.1</v>
      </c>
      <c r="F74" s="27">
        <f t="shared" si="71"/>
        <v>29970.000000000004</v>
      </c>
      <c r="G74" s="27">
        <f t="shared" si="71"/>
        <v>73524.100000000006</v>
      </c>
      <c r="H74" s="27"/>
      <c r="I74" s="27">
        <f t="shared" si="71"/>
        <v>73524.100000000006</v>
      </c>
      <c r="J74" s="27">
        <f t="shared" si="71"/>
        <v>6700</v>
      </c>
      <c r="K74" s="27">
        <f t="shared" si="71"/>
        <v>80224.100000000006</v>
      </c>
      <c r="L74" s="27">
        <f t="shared" si="71"/>
        <v>-462.7</v>
      </c>
      <c r="M74" s="27">
        <f t="shared" si="71"/>
        <v>79761.400000000009</v>
      </c>
      <c r="N74" s="27">
        <f t="shared" si="71"/>
        <v>10000</v>
      </c>
      <c r="O74" s="27">
        <f t="shared" si="71"/>
        <v>89761.400000000009</v>
      </c>
      <c r="P74" s="27">
        <f t="shared" si="71"/>
        <v>-2612.1000000000058</v>
      </c>
      <c r="Q74" s="27">
        <f t="shared" si="71"/>
        <v>87149.3</v>
      </c>
      <c r="R74" s="27">
        <f t="shared" si="71"/>
        <v>44281.2</v>
      </c>
      <c r="S74" s="50"/>
    </row>
    <row r="75" spans="1:19" ht="22.5" customHeight="1" x14ac:dyDescent="0.25">
      <c r="A75" s="51" t="s">
        <v>220</v>
      </c>
      <c r="B75" s="52" t="s">
        <v>221</v>
      </c>
      <c r="C75" s="60">
        <v>8155.3</v>
      </c>
      <c r="D75" s="17">
        <v>285.10000000000002</v>
      </c>
      <c r="E75" s="16">
        <f>C75+D75</f>
        <v>8440.4</v>
      </c>
      <c r="F75" s="53">
        <v>10000</v>
      </c>
      <c r="G75" s="54">
        <f>E75+F75</f>
        <v>18440.400000000001</v>
      </c>
      <c r="H75" s="53"/>
      <c r="I75" s="54">
        <f>G75+H75</f>
        <v>18440.400000000001</v>
      </c>
      <c r="J75" s="53">
        <v>1747.3</v>
      </c>
      <c r="K75" s="54">
        <f t="shared" si="70"/>
        <v>20187.7</v>
      </c>
      <c r="L75" s="53"/>
      <c r="M75" s="54">
        <f>K75+L75</f>
        <v>20187.7</v>
      </c>
      <c r="N75" s="53">
        <v>10000</v>
      </c>
      <c r="O75" s="54">
        <f>M75+N75</f>
        <v>30187.7</v>
      </c>
      <c r="P75" s="53"/>
      <c r="Q75" s="54">
        <f>O75+P75</f>
        <v>30187.7</v>
      </c>
      <c r="R75" s="18">
        <f t="shared" si="11"/>
        <v>22032.400000000001</v>
      </c>
      <c r="S75" s="50"/>
    </row>
    <row r="76" spans="1:19" ht="21" customHeight="1" x14ac:dyDescent="0.25">
      <c r="A76" s="51" t="s">
        <v>222</v>
      </c>
      <c r="B76" s="52" t="s">
        <v>223</v>
      </c>
      <c r="C76" s="60">
        <v>11550.5</v>
      </c>
      <c r="D76" s="17">
        <v>400.9</v>
      </c>
      <c r="E76" s="16">
        <f t="shared" ref="E76:E77" si="72">C76+D76</f>
        <v>11951.4</v>
      </c>
      <c r="F76" s="53"/>
      <c r="G76" s="54">
        <f t="shared" ref="G76:G77" si="73">E76+F76</f>
        <v>11951.4</v>
      </c>
      <c r="H76" s="53"/>
      <c r="I76" s="54">
        <f t="shared" ref="I76:I77" si="74">G76+H76</f>
        <v>11951.4</v>
      </c>
      <c r="J76" s="53">
        <v>4952.7</v>
      </c>
      <c r="K76" s="54">
        <f t="shared" si="70"/>
        <v>16904.099999999999</v>
      </c>
      <c r="L76" s="53"/>
      <c r="M76" s="54">
        <f t="shared" ref="M76:M77" si="75">K76+L76</f>
        <v>16904.099999999999</v>
      </c>
      <c r="N76" s="53"/>
      <c r="O76" s="54">
        <f t="shared" ref="O76:O77" si="76">M76+N76</f>
        <v>16904.099999999999</v>
      </c>
      <c r="P76" s="53"/>
      <c r="Q76" s="54">
        <f t="shared" ref="Q76:Q77" si="77">O76+P76</f>
        <v>16904.099999999999</v>
      </c>
      <c r="R76" s="18">
        <f t="shared" si="11"/>
        <v>5353.5999999999995</v>
      </c>
      <c r="S76" s="58"/>
    </row>
    <row r="77" spans="1:19" ht="25.5" x14ac:dyDescent="0.25">
      <c r="A77" s="51" t="s">
        <v>224</v>
      </c>
      <c r="B77" s="52" t="s">
        <v>225</v>
      </c>
      <c r="C77" s="16">
        <v>23162.3</v>
      </c>
      <c r="D77" s="17"/>
      <c r="E77" s="16">
        <f t="shared" si="72"/>
        <v>23162.3</v>
      </c>
      <c r="F77" s="53">
        <v>19970.000000000004</v>
      </c>
      <c r="G77" s="54">
        <f t="shared" si="73"/>
        <v>43132.3</v>
      </c>
      <c r="H77" s="53"/>
      <c r="I77" s="54">
        <f t="shared" si="74"/>
        <v>43132.3</v>
      </c>
      <c r="J77" s="53"/>
      <c r="K77" s="54">
        <f t="shared" si="70"/>
        <v>43132.3</v>
      </c>
      <c r="L77" s="53">
        <v>-462.7</v>
      </c>
      <c r="M77" s="54">
        <f t="shared" si="75"/>
        <v>42669.600000000006</v>
      </c>
      <c r="N77" s="53"/>
      <c r="O77" s="54">
        <f t="shared" si="76"/>
        <v>42669.600000000006</v>
      </c>
      <c r="P77" s="53">
        <v>-2612.1000000000058</v>
      </c>
      <c r="Q77" s="54">
        <f t="shared" si="77"/>
        <v>40057.5</v>
      </c>
      <c r="R77" s="18">
        <f t="shared" si="11"/>
        <v>16895.199999999997</v>
      </c>
      <c r="S77" s="58"/>
    </row>
    <row r="78" spans="1:19" s="13" customFormat="1" ht="17.25" customHeight="1" x14ac:dyDescent="0.25">
      <c r="A78" s="57" t="s">
        <v>226</v>
      </c>
      <c r="B78" s="26" t="s">
        <v>227</v>
      </c>
      <c r="C78" s="27">
        <f>SUM(C79)</f>
        <v>3350750.6</v>
      </c>
      <c r="D78" s="27">
        <f t="shared" ref="D78:R78" si="78">SUM(D79)</f>
        <v>-40</v>
      </c>
      <c r="E78" s="27">
        <f t="shared" si="78"/>
        <v>3350710.6</v>
      </c>
      <c r="F78" s="27">
        <f t="shared" si="78"/>
        <v>-170679.80000000028</v>
      </c>
      <c r="G78" s="27">
        <f t="shared" si="78"/>
        <v>3180030.8</v>
      </c>
      <c r="H78" s="27">
        <f t="shared" si="78"/>
        <v>-114658</v>
      </c>
      <c r="I78" s="27">
        <f t="shared" si="78"/>
        <v>3065372.8</v>
      </c>
      <c r="J78" s="27">
        <f t="shared" si="78"/>
        <v>-1060.2</v>
      </c>
      <c r="K78" s="27">
        <f t="shared" si="78"/>
        <v>3064312.5999999996</v>
      </c>
      <c r="L78" s="27"/>
      <c r="M78" s="27">
        <f t="shared" si="78"/>
        <v>3064312.5999999996</v>
      </c>
      <c r="N78" s="27">
        <f t="shared" si="78"/>
        <v>-500000</v>
      </c>
      <c r="O78" s="27">
        <f t="shared" si="78"/>
        <v>2564312.5999999996</v>
      </c>
      <c r="P78" s="27">
        <f t="shared" si="78"/>
        <v>-618459.59999999963</v>
      </c>
      <c r="Q78" s="27">
        <f t="shared" si="78"/>
        <v>1945853</v>
      </c>
      <c r="R78" s="27">
        <f t="shared" si="78"/>
        <v>-1404897.5999999999</v>
      </c>
      <c r="S78" s="50"/>
    </row>
    <row r="79" spans="1:19" ht="25.5" x14ac:dyDescent="0.25">
      <c r="A79" s="51" t="s">
        <v>228</v>
      </c>
      <c r="B79" s="52" t="s">
        <v>229</v>
      </c>
      <c r="C79" s="16">
        <v>3350750.6</v>
      </c>
      <c r="D79" s="17">
        <v>-40</v>
      </c>
      <c r="E79" s="16">
        <f>C79+D79</f>
        <v>3350710.6</v>
      </c>
      <c r="F79" s="53">
        <v>-170679.80000000028</v>
      </c>
      <c r="G79" s="54">
        <f>E79+F79</f>
        <v>3180030.8</v>
      </c>
      <c r="H79" s="53">
        <v>-114658</v>
      </c>
      <c r="I79" s="54">
        <f>G79+H79</f>
        <v>3065372.8</v>
      </c>
      <c r="J79" s="53">
        <v>-1060.2</v>
      </c>
      <c r="K79" s="54">
        <f t="shared" si="70"/>
        <v>3064312.5999999996</v>
      </c>
      <c r="L79" s="53"/>
      <c r="M79" s="54">
        <f>K79+L79</f>
        <v>3064312.5999999996</v>
      </c>
      <c r="N79" s="53">
        <v>-500000</v>
      </c>
      <c r="O79" s="54">
        <f>M79+N79</f>
        <v>2564312.5999999996</v>
      </c>
      <c r="P79" s="53">
        <v>-618459.59999999963</v>
      </c>
      <c r="Q79" s="54">
        <f>O79+P79</f>
        <v>1945853</v>
      </c>
      <c r="R79" s="18">
        <f t="shared" si="11"/>
        <v>-1404897.5999999999</v>
      </c>
      <c r="S79" s="58"/>
    </row>
    <row r="80" spans="1:19" s="13" customFormat="1" ht="27" customHeight="1" x14ac:dyDescent="0.25">
      <c r="A80" s="57" t="s">
        <v>230</v>
      </c>
      <c r="B80" s="26" t="s">
        <v>231</v>
      </c>
      <c r="C80" s="27">
        <f t="shared" ref="C80:L80" si="79">SUM(C81:C83)</f>
        <v>3824997.5999999996</v>
      </c>
      <c r="D80" s="27">
        <f t="shared" si="79"/>
        <v>421799.1</v>
      </c>
      <c r="E80" s="27">
        <f t="shared" si="79"/>
        <v>4246796.6999999993</v>
      </c>
      <c r="F80" s="27">
        <f t="shared" si="79"/>
        <v>99774.700000000186</v>
      </c>
      <c r="G80" s="27">
        <f t="shared" si="79"/>
        <v>4346571.4000000004</v>
      </c>
      <c r="H80" s="27">
        <f t="shared" si="79"/>
        <v>598292.30000000005</v>
      </c>
      <c r="I80" s="27">
        <f t="shared" si="79"/>
        <v>4944863.7</v>
      </c>
      <c r="J80" s="27">
        <f t="shared" si="79"/>
        <v>872079</v>
      </c>
      <c r="K80" s="27">
        <f t="shared" si="79"/>
        <v>5816942.6999999993</v>
      </c>
      <c r="L80" s="27">
        <f t="shared" si="79"/>
        <v>-1671.5</v>
      </c>
      <c r="M80" s="27">
        <f t="shared" ref="M80:R80" si="80">SUM(M81:M83)</f>
        <v>5815271.1999999993</v>
      </c>
      <c r="N80" s="27">
        <f t="shared" si="80"/>
        <v>179016.19999999998</v>
      </c>
      <c r="O80" s="27">
        <f t="shared" si="80"/>
        <v>5994287.3999999994</v>
      </c>
      <c r="P80" s="27">
        <f t="shared" si="80"/>
        <v>360030.30000000028</v>
      </c>
      <c r="Q80" s="27">
        <f t="shared" si="80"/>
        <v>6354317.6999999993</v>
      </c>
      <c r="R80" s="27">
        <f t="shared" si="80"/>
        <v>2529320.1000000006</v>
      </c>
      <c r="S80" s="59"/>
    </row>
    <row r="81" spans="1:19" ht="38.25" x14ac:dyDescent="0.25">
      <c r="A81" s="51" t="s">
        <v>232</v>
      </c>
      <c r="B81" s="52" t="s">
        <v>233</v>
      </c>
      <c r="C81" s="16">
        <v>2898698.3</v>
      </c>
      <c r="D81" s="17"/>
      <c r="E81" s="16">
        <f>C81+D81</f>
        <v>2898698.3</v>
      </c>
      <c r="F81" s="53"/>
      <c r="G81" s="54">
        <f>E81+F81</f>
        <v>2898698.3</v>
      </c>
      <c r="H81" s="53">
        <v>-195</v>
      </c>
      <c r="I81" s="54">
        <f>G81+H81</f>
        <v>2898503.3</v>
      </c>
      <c r="J81" s="53">
        <v>-988.6</v>
      </c>
      <c r="K81" s="54">
        <f t="shared" si="70"/>
        <v>2897514.6999999997</v>
      </c>
      <c r="L81" s="53">
        <v>-1671.5</v>
      </c>
      <c r="M81" s="54">
        <f>K81+L81</f>
        <v>2895843.1999999997</v>
      </c>
      <c r="N81" s="53">
        <v>-2968.2</v>
      </c>
      <c r="O81" s="54">
        <f>M81+N81</f>
        <v>2892874.9999999995</v>
      </c>
      <c r="P81" s="53"/>
      <c r="Q81" s="54">
        <f>O81+P81</f>
        <v>2892874.9999999995</v>
      </c>
      <c r="R81" s="18">
        <f t="shared" ref="R81" si="81">D81+F81+H81+J81+L81+N81+P81</f>
        <v>-5823.2999999999993</v>
      </c>
      <c r="S81" s="58"/>
    </row>
    <row r="82" spans="1:19" ht="18" customHeight="1" x14ac:dyDescent="0.25">
      <c r="A82" s="51" t="s">
        <v>234</v>
      </c>
      <c r="B82" s="52" t="s">
        <v>235</v>
      </c>
      <c r="C82" s="16">
        <v>288539.5</v>
      </c>
      <c r="D82" s="17"/>
      <c r="E82" s="16">
        <f t="shared" ref="E82:E83" si="82">C82+D82</f>
        <v>288539.5</v>
      </c>
      <c r="F82" s="53"/>
      <c r="G82" s="54">
        <f t="shared" ref="G82:G83" si="83">E82+F82</f>
        <v>288539.5</v>
      </c>
      <c r="H82" s="53"/>
      <c r="I82" s="54">
        <f t="shared" ref="I82:I83" si="84">G82+H82</f>
        <v>288539.5</v>
      </c>
      <c r="J82" s="53"/>
      <c r="K82" s="54">
        <f t="shared" si="70"/>
        <v>288539.5</v>
      </c>
      <c r="L82" s="53"/>
      <c r="M82" s="54">
        <f t="shared" ref="M82:M83" si="85">K82+L82</f>
        <v>288539.5</v>
      </c>
      <c r="N82" s="53"/>
      <c r="O82" s="54">
        <f t="shared" ref="O82:O83" si="86">M82+N82</f>
        <v>288539.5</v>
      </c>
      <c r="P82" s="53"/>
      <c r="Q82" s="54">
        <f t="shared" ref="Q82:Q83" si="87">O82+P82</f>
        <v>288539.5</v>
      </c>
      <c r="R82" s="18"/>
      <c r="S82" s="58"/>
    </row>
    <row r="83" spans="1:19" ht="20.25" customHeight="1" x14ac:dyDescent="0.25">
      <c r="A83" s="51" t="s">
        <v>236</v>
      </c>
      <c r="B83" s="52" t="s">
        <v>237</v>
      </c>
      <c r="C83" s="16">
        <v>637759.80000000005</v>
      </c>
      <c r="D83" s="17">
        <v>421799.1</v>
      </c>
      <c r="E83" s="16">
        <f t="shared" si="82"/>
        <v>1059558.8999999999</v>
      </c>
      <c r="F83" s="53">
        <v>99774.700000000186</v>
      </c>
      <c r="G83" s="54">
        <f t="shared" si="83"/>
        <v>1159333.6000000001</v>
      </c>
      <c r="H83" s="53">
        <v>598487.30000000005</v>
      </c>
      <c r="I83" s="54">
        <f t="shared" si="84"/>
        <v>1757820.9000000001</v>
      </c>
      <c r="J83" s="53">
        <v>873067.6</v>
      </c>
      <c r="K83" s="54">
        <f t="shared" si="70"/>
        <v>2630888.5</v>
      </c>
      <c r="L83" s="53"/>
      <c r="M83" s="54">
        <f t="shared" si="85"/>
        <v>2630888.5</v>
      </c>
      <c r="N83" s="53">
        <v>181984.4</v>
      </c>
      <c r="O83" s="54">
        <f t="shared" si="86"/>
        <v>2812872.9</v>
      </c>
      <c r="P83" s="53">
        <v>360030.30000000028</v>
      </c>
      <c r="Q83" s="54">
        <f t="shared" si="87"/>
        <v>3172903.2</v>
      </c>
      <c r="R83" s="18">
        <f>D83+F83+H83+J83+L83+N83+P83</f>
        <v>2535143.4000000004</v>
      </c>
      <c r="S83" s="58"/>
    </row>
    <row r="84" spans="1:19" s="13" customFormat="1" ht="15.75" customHeight="1" thickBot="1" x14ac:dyDescent="0.3">
      <c r="A84" s="79" t="s">
        <v>238</v>
      </c>
      <c r="B84" s="80"/>
      <c r="C84" s="33">
        <f>SUM(C7+C17+C20+C25+C35+C40+C44+C52+C55+C63+C69+C74+C78+C80)</f>
        <v>78180809.799999982</v>
      </c>
      <c r="D84" s="33">
        <f>SUM(D7+D17+D20+D25+D35+D40+D44+D52+D55+D63+D69+D74+D78+D80)</f>
        <v>3464201.1</v>
      </c>
      <c r="E84" s="33">
        <f t="shared" ref="E84:Q84" si="88">SUM(E7+E17+E20+E25+E35+E40+E44+E52+E55+E63+E69+E74+E78+E80)</f>
        <v>81645010.899999991</v>
      </c>
      <c r="F84" s="33">
        <f t="shared" si="88"/>
        <v>1441021.1000000006</v>
      </c>
      <c r="G84" s="33">
        <f t="shared" si="88"/>
        <v>83086032</v>
      </c>
      <c r="H84" s="33">
        <f t="shared" si="88"/>
        <v>1564068.5999999999</v>
      </c>
      <c r="I84" s="33">
        <f t="shared" si="88"/>
        <v>84650100.599999994</v>
      </c>
      <c r="J84" s="33">
        <f t="shared" si="88"/>
        <v>4855146.4000000004</v>
      </c>
      <c r="K84" s="33">
        <f t="shared" si="88"/>
        <v>89505247</v>
      </c>
      <c r="L84" s="33">
        <f t="shared" si="88"/>
        <v>566679.89999999991</v>
      </c>
      <c r="M84" s="33">
        <f t="shared" si="88"/>
        <v>90071926.900000006</v>
      </c>
      <c r="N84" s="33">
        <f t="shared" si="88"/>
        <v>-805867.79999999655</v>
      </c>
      <c r="O84" s="33">
        <f t="shared" si="88"/>
        <v>89266059.099999994</v>
      </c>
      <c r="P84" s="33">
        <f t="shared" si="88"/>
        <v>437226.00000000151</v>
      </c>
      <c r="Q84" s="33">
        <f t="shared" si="88"/>
        <v>89703285.100000009</v>
      </c>
      <c r="R84" s="34">
        <f>SUM(R7+R17+R20+R25+R35+R40+R44+R52+R55+R63+R69+R74+R78+R80)</f>
        <v>11522475.300000004</v>
      </c>
      <c r="S84" s="50"/>
    </row>
    <row r="85" spans="1:19" x14ac:dyDescent="0.2">
      <c r="R85" s="36"/>
    </row>
    <row r="86" spans="1:19" x14ac:dyDescent="0.2">
      <c r="R86" s="36"/>
    </row>
    <row r="87" spans="1:19" x14ac:dyDescent="0.2">
      <c r="C87" s="38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</row>
    <row r="89" spans="1:19" x14ac:dyDescent="0.2"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</row>
    <row r="91" spans="1:19" x14ac:dyDescent="0.2">
      <c r="Q91" s="37"/>
    </row>
  </sheetData>
  <mergeCells count="14">
    <mergeCell ref="J4:K4"/>
    <mergeCell ref="L4:M4"/>
    <mergeCell ref="N4:O4"/>
    <mergeCell ref="A84:B84"/>
    <mergeCell ref="A1:R1"/>
    <mergeCell ref="A3:A5"/>
    <mergeCell ref="B3:B5"/>
    <mergeCell ref="C3:C5"/>
    <mergeCell ref="D3:P3"/>
    <mergeCell ref="Q3:Q5"/>
    <mergeCell ref="R3:R5"/>
    <mergeCell ref="D4:E4"/>
    <mergeCell ref="F4:G4"/>
    <mergeCell ref="H4:I4"/>
  </mergeCells>
  <pageMargins left="0.23622047244094491" right="0.19685039370078741" top="7.874015748031496E-2" bottom="0.15748031496062992" header="0.15748031496062992" footer="0.15748031496062992"/>
  <pageSetup paperSize="9" scale="45" fitToHeight="0" orientation="landscape" r:id="rId1"/>
  <rowBreaks count="1" manualBreakCount="1">
    <brk id="6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2018-12-17T13:41:08Z</cp:lastPrinted>
  <dcterms:created xsi:type="dcterms:W3CDTF">2018-12-17T12:40:56Z</dcterms:created>
  <dcterms:modified xsi:type="dcterms:W3CDTF">2018-12-17T13:41:12Z</dcterms:modified>
</cp:coreProperties>
</file>