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-300" windowWidth="1419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'!$A$1:$J$41</definedName>
    <definedName name="_xlnm.Print_Area" localSheetId="1">РАСХОДЫ!$A$1:$J$86</definedName>
  </definedNames>
  <calcPr calcId="145621"/>
</workbook>
</file>

<file path=xl/calcChain.xml><?xml version="1.0" encoding="utf-8"?>
<calcChain xmlns="http://schemas.openxmlformats.org/spreadsheetml/2006/main">
  <c r="J74" i="2" l="1"/>
  <c r="J71" i="2"/>
  <c r="H71" i="2"/>
  <c r="F71" i="2"/>
  <c r="D71" i="2"/>
  <c r="J85" i="2"/>
  <c r="J83" i="2"/>
  <c r="J73" i="2"/>
  <c r="J72" i="2"/>
  <c r="J70" i="2"/>
  <c r="J69" i="2"/>
  <c r="J68" i="2"/>
  <c r="J67" i="2"/>
  <c r="J66" i="2"/>
  <c r="J64" i="2"/>
  <c r="J63" i="2"/>
  <c r="J62" i="2"/>
  <c r="J61" i="2"/>
  <c r="J60" i="2"/>
  <c r="J59" i="2"/>
  <c r="J58" i="2"/>
  <c r="J56" i="2"/>
  <c r="J55" i="2"/>
  <c r="J53" i="2"/>
  <c r="J52" i="2"/>
  <c r="J51" i="2"/>
  <c r="J50" i="2"/>
  <c r="J49" i="2"/>
  <c r="J48" i="2"/>
  <c r="J47" i="2"/>
  <c r="J45" i="2"/>
  <c r="J43" i="2"/>
  <c r="J40" i="2"/>
  <c r="J39" i="2"/>
  <c r="J37" i="2"/>
  <c r="J35" i="2"/>
  <c r="J32" i="2"/>
  <c r="J31" i="2"/>
  <c r="J30" i="2"/>
  <c r="J29" i="2"/>
  <c r="J28" i="2"/>
  <c r="J27" i="2"/>
  <c r="J26" i="2"/>
  <c r="J23" i="2"/>
  <c r="J22" i="2"/>
  <c r="J16" i="2"/>
  <c r="J14" i="2"/>
  <c r="J10" i="2"/>
  <c r="J11" i="2"/>
  <c r="J9" i="2"/>
  <c r="H82" i="2" l="1"/>
  <c r="I80" i="2"/>
  <c r="I76" i="2"/>
  <c r="H65" i="2"/>
  <c r="H57" i="2"/>
  <c r="H54" i="2"/>
  <c r="I54" i="2"/>
  <c r="H46" i="2"/>
  <c r="H41" i="2"/>
  <c r="H36" i="2"/>
  <c r="H25" i="2"/>
  <c r="H20" i="2"/>
  <c r="I20" i="2"/>
  <c r="I17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G7" i="2"/>
  <c r="G17" i="2"/>
  <c r="G20" i="2"/>
  <c r="G25" i="2"/>
  <c r="G36" i="2"/>
  <c r="G41" i="2"/>
  <c r="G46" i="2"/>
  <c r="G54" i="2"/>
  <c r="G57" i="2"/>
  <c r="G65" i="2"/>
  <c r="G71" i="2"/>
  <c r="G76" i="2"/>
  <c r="G80" i="2"/>
  <c r="G82" i="2"/>
  <c r="G86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J41" i="1"/>
  <c r="J40" i="1"/>
  <c r="J39" i="1"/>
  <c r="J38" i="1"/>
  <c r="J36" i="1"/>
  <c r="J35" i="1"/>
  <c r="J34" i="1"/>
  <c r="J32" i="1"/>
  <c r="J30" i="1"/>
  <c r="J29" i="1"/>
  <c r="J26" i="1"/>
  <c r="J25" i="1"/>
  <c r="J24" i="1"/>
  <c r="J22" i="1"/>
  <c r="J12" i="1"/>
  <c r="J11" i="1"/>
  <c r="J7" i="1"/>
  <c r="H11" i="1"/>
  <c r="H32" i="1"/>
  <c r="H31" i="1"/>
  <c r="H7" i="1"/>
  <c r="I34" i="1"/>
  <c r="I35" i="1"/>
  <c r="I36" i="1"/>
  <c r="I38" i="1"/>
  <c r="I39" i="1"/>
  <c r="I40" i="1"/>
  <c r="I33" i="1"/>
  <c r="I23" i="1"/>
  <c r="I24" i="1"/>
  <c r="I25" i="1"/>
  <c r="I26" i="1"/>
  <c r="I28" i="1"/>
  <c r="I29" i="1"/>
  <c r="I30" i="1"/>
  <c r="I22" i="1"/>
  <c r="I21" i="1"/>
  <c r="I20" i="1"/>
  <c r="I19" i="1"/>
  <c r="I17" i="1"/>
  <c r="I18" i="1"/>
  <c r="I16" i="1"/>
  <c r="I15" i="1"/>
  <c r="I14" i="1"/>
  <c r="I13" i="1"/>
  <c r="I12" i="1"/>
  <c r="I11" i="1"/>
  <c r="I8" i="1"/>
  <c r="I10" i="1"/>
  <c r="I9" i="1"/>
  <c r="I82" i="2" l="1"/>
  <c r="I71" i="2"/>
  <c r="I65" i="2"/>
  <c r="I57" i="2"/>
  <c r="I46" i="2"/>
  <c r="I41" i="2"/>
  <c r="I36" i="2"/>
  <c r="I25" i="2"/>
  <c r="I32" i="1"/>
  <c r="G39" i="1" l="1"/>
  <c r="G40" i="1"/>
  <c r="G38" i="1"/>
  <c r="G34" i="1"/>
  <c r="G35" i="1"/>
  <c r="G36" i="1"/>
  <c r="G33" i="1"/>
  <c r="G32" i="1"/>
  <c r="G31" i="1" s="1"/>
  <c r="G41" i="1" s="1"/>
  <c r="G23" i="1"/>
  <c r="G24" i="1"/>
  <c r="G25" i="1"/>
  <c r="G26" i="1"/>
  <c r="G28" i="1"/>
  <c r="G29" i="1"/>
  <c r="G30" i="1"/>
  <c r="G22" i="1"/>
  <c r="G21" i="1"/>
  <c r="G20" i="1"/>
  <c r="G19" i="1"/>
  <c r="G17" i="1"/>
  <c r="G18" i="1"/>
  <c r="G16" i="1"/>
  <c r="G15" i="1"/>
  <c r="G14" i="1"/>
  <c r="G13" i="1"/>
  <c r="G12" i="1"/>
  <c r="G11" i="1"/>
  <c r="G8" i="1"/>
  <c r="G10" i="1"/>
  <c r="G9" i="1"/>
  <c r="G7" i="1"/>
  <c r="H41" i="1"/>
  <c r="J12" i="2" l="1"/>
  <c r="J13" i="2"/>
  <c r="J18" i="2"/>
  <c r="J17" i="2" s="1"/>
  <c r="J21" i="2"/>
  <c r="J33" i="2"/>
  <c r="J41" i="2"/>
  <c r="J54" i="2"/>
  <c r="J65" i="2"/>
  <c r="J77" i="2"/>
  <c r="J79" i="2"/>
  <c r="J76" i="2" s="1"/>
  <c r="J81" i="2"/>
  <c r="J80" i="2" s="1"/>
  <c r="J82" i="2"/>
  <c r="E82" i="2"/>
  <c r="F82" i="2"/>
  <c r="E80" i="2"/>
  <c r="F80" i="2"/>
  <c r="E76" i="2"/>
  <c r="F76" i="2"/>
  <c r="E71" i="2"/>
  <c r="E65" i="2"/>
  <c r="F65" i="2"/>
  <c r="E57" i="2"/>
  <c r="F57" i="2"/>
  <c r="E54" i="2"/>
  <c r="F54" i="2"/>
  <c r="E46" i="2"/>
  <c r="F46" i="2"/>
  <c r="E41" i="2"/>
  <c r="F41" i="2"/>
  <c r="E36" i="2"/>
  <c r="F36" i="2"/>
  <c r="E25" i="2"/>
  <c r="F25" i="2"/>
  <c r="E20" i="2"/>
  <c r="E17" i="2"/>
  <c r="F17" i="2"/>
  <c r="E7" i="2"/>
  <c r="F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31" i="1"/>
  <c r="F7" i="1"/>
  <c r="F32" i="1"/>
  <c r="D32" i="1"/>
  <c r="E31" i="1"/>
  <c r="E34" i="1"/>
  <c r="E35" i="1"/>
  <c r="E36" i="1"/>
  <c r="E32" i="1" s="1"/>
  <c r="E38" i="1"/>
  <c r="E39" i="1"/>
  <c r="E40" i="1"/>
  <c r="E33" i="1"/>
  <c r="E23" i="1"/>
  <c r="E24" i="1"/>
  <c r="E25" i="1"/>
  <c r="E26" i="1"/>
  <c r="E28" i="1"/>
  <c r="E29" i="1"/>
  <c r="E30" i="1"/>
  <c r="E22" i="1"/>
  <c r="E21" i="1"/>
  <c r="E20" i="1"/>
  <c r="E17" i="1"/>
  <c r="E18" i="1"/>
  <c r="E16" i="1"/>
  <c r="E14" i="1"/>
  <c r="E13" i="1" s="1"/>
  <c r="E12" i="1"/>
  <c r="E10" i="1"/>
  <c r="E9" i="1"/>
  <c r="E19" i="1"/>
  <c r="E15" i="1"/>
  <c r="E11" i="1"/>
  <c r="E8" i="1"/>
  <c r="F41" i="1" l="1"/>
  <c r="J57" i="2"/>
  <c r="J46" i="2"/>
  <c r="J36" i="2"/>
  <c r="J25" i="2"/>
  <c r="E86" i="2"/>
  <c r="E7" i="1"/>
  <c r="E41" i="1" s="1"/>
  <c r="D82" i="2"/>
  <c r="C82" i="2"/>
  <c r="D80" i="2"/>
  <c r="C80" i="2"/>
  <c r="D76" i="2"/>
  <c r="C76" i="2"/>
  <c r="C71" i="2"/>
  <c r="D65" i="2"/>
  <c r="C65" i="2"/>
  <c r="D57" i="2"/>
  <c r="C57" i="2"/>
  <c r="D54" i="2"/>
  <c r="C54" i="2"/>
  <c r="D46" i="2"/>
  <c r="C46" i="2"/>
  <c r="D41" i="2"/>
  <c r="C41" i="2"/>
  <c r="D36" i="2"/>
  <c r="C36" i="2"/>
  <c r="D25" i="2"/>
  <c r="C25" i="2"/>
  <c r="D20" i="2"/>
  <c r="C20" i="2"/>
  <c r="C17" i="2"/>
  <c r="J7" i="2"/>
  <c r="D7" i="2"/>
  <c r="C7" i="2"/>
  <c r="I31" i="1"/>
  <c r="C32" i="1"/>
  <c r="D31" i="1"/>
  <c r="C31" i="1"/>
  <c r="C19" i="1"/>
  <c r="C15" i="1"/>
  <c r="C13" i="1"/>
  <c r="D11" i="1"/>
  <c r="C11" i="1"/>
  <c r="C8" i="1"/>
  <c r="C7" i="1" s="1"/>
  <c r="C41" i="1" s="1"/>
  <c r="D7" i="1"/>
  <c r="C86" i="2" l="1"/>
  <c r="D86" i="2"/>
  <c r="J31" i="1"/>
  <c r="D41" i="1"/>
  <c r="I7" i="1"/>
  <c r="I41" i="1" s="1"/>
  <c r="J20" i="2"/>
  <c r="J86" i="2" s="1"/>
  <c r="F20" i="2"/>
  <c r="F86" i="2" s="1"/>
  <c r="I7" i="2"/>
  <c r="I86" i="2" s="1"/>
  <c r="I9" i="2"/>
  <c r="H7" i="2"/>
  <c r="H86" i="2" s="1"/>
</calcChain>
</file>

<file path=xl/sharedStrings.xml><?xml version="1.0" encoding="utf-8"?>
<sst xmlns="http://schemas.openxmlformats.org/spreadsheetml/2006/main" count="260" uniqueCount="243">
  <si>
    <t xml:space="preserve">Сведения о внесенных изменениях в закон о бюджете в части доходов за 2019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</si>
  <si>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</si>
  <si>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</si>
  <si>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</si>
  <si>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27.11.2018 года        № 127-ЗСО «Об областном бюджете на 2019 год и на плановый период 2020 и 2021 годов» (первоначальная редакция) </t>
  </si>
  <si>
    <t xml:space="preserve">Закон Саратовской области о внесении изменений в закон «Об областном бюджете на 2019 год и на плановый период 2020 и 2021 годов» </t>
  </si>
  <si>
    <t>Закон Саратовской области  «Об областном бюджете на 2019 год и на плановый период 2020 и 2021 годов»                    (с учетом внесенных изменений)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</si>
  <si>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</si>
  <si>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</si>
  <si>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</si>
  <si>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</si>
  <si>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</si>
  <si>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</si>
  <si>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</si>
  <si>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</si>
  <si>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</si>
  <si>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</si>
  <si>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</si>
  <si>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</si>
  <si>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</si>
  <si>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</si>
  <si>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</si>
  <si>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</si>
  <si>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</si>
  <si>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</si>
  <si>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</si>
  <si>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</si>
  <si>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</si>
  <si>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</si>
  <si>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</si>
  <si>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</si>
  <si>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</si>
  <si>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</si>
  <si>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</si>
  <si>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</si>
  <si>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</si>
  <si>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</si>
  <si>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</si>
  <si>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</si>
  <si>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</si>
  <si>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</si>
  <si>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</si>
  <si>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</si>
  <si>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</si>
  <si>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</si>
  <si>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</si>
  <si>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</si>
  <si>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</si>
  <si>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</si>
  <si>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</si>
  <si>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</si>
  <si>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</si>
  <si>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</si>
  <si>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</si>
  <si>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</si>
  <si>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</si>
  <si>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</si>
  <si>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</si>
  <si>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</si>
  <si>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</si>
  <si>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</si>
  <si>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</si>
  <si>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</si>
  <si>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</si>
  <si>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</si>
  <si>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</si>
  <si>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</si>
  <si>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</si>
  <si>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</si>
  <si>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</si>
  <si>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</si>
  <si>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</si>
  <si>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</si>
  <si>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</si>
  <si>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</si>
  <si>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</si>
  <si>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</si>
  <si>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</si>
  <si>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2019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</si>
  <si>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</si>
  <si>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</si>
  <si>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</si>
  <si>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</si>
  <si>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</si>
  <si>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</si>
  <si>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</si>
  <si>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</si>
  <si>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</si>
  <si>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</si>
  <si>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</si>
  <si>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</si>
  <si>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</si>
  <si>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</si>
  <si>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</si>
  <si>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</si>
  <si>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</si>
  <si>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</si>
  <si>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</si>
  <si>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</si>
  <si>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</si>
  <si>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</si>
  <si>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</si>
  <si>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</si>
  <si>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</si>
  <si>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</si>
  <si>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</si>
  <si>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</si>
  <si>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</si>
  <si>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</si>
  <si>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</si>
  <si>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</si>
  <si>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</si>
  <si>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</si>
  <si>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</si>
  <si>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</si>
  <si>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</si>
  <si>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</si>
  <si>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</si>
  <si>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</si>
  <si>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</si>
  <si>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</si>
  <si>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</si>
  <si>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</si>
  <si>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</si>
  <si>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</si>
  <si>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</si>
  <si>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</si>
  <si>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</si>
  <si>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</si>
  <si>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</si>
  <si>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</si>
  <si>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</si>
  <si>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</si>
  <si>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</si>
  <si>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</si>
  <si>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</si>
  <si>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</si>
  <si>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</si>
  <si>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</si>
  <si>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</si>
  <si>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</si>
  <si>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</si>
  <si>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</si>
  <si>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</si>
  <si>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</si>
  <si>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</si>
  <si>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</si>
  <si>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</si>
  <si>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</si>
  <si>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</si>
  <si>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</si>
  <si>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</si>
  <si>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</si>
  <si>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</si>
  <si>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</si>
  <si>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</si>
  <si>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</si>
  <si>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</si>
  <si>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</si>
  <si>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</si>
  <si>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</si>
  <si>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</si>
  <si>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</si>
  <si>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</si>
  <si>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</si>
  <si>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</si>
  <si>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</si>
  <si>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</si>
  <si>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</si>
  <si>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</si>
  <si>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</si>
  <si>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</si>
  <si>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</si>
  <si>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</si>
  <si>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</si>
  <si>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</si>
  <si>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</si>
  <si>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</si>
  <si>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</si>
  <si>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</si>
  <si>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</si>
  <si>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</si>
  <si>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</si>
  <si>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</si>
  <si>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</si>
  <si>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</si>
  <si>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</si>
  <si>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</si>
  <si>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</si>
  <si>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</si>
  <si>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</si>
  <si>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</si>
  <si>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</si>
  <si>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</si>
  <si>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</si>
  <si>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</si>
  <si>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</si>
  <si>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</si>
  <si>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</si>
  <si>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</si>
  <si>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</si>
  <si>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</si>
  <si>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</si>
  <si>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</si>
  <si>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</si>
  <si>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</si>
  <si>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</si>
  <si>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</si>
  <si>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</si>
  <si>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</si>
  <si>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</si>
  <si>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</si>
  <si>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</si>
  <si>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</si>
  <si>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</si>
  <si>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</si>
  <si>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</si>
  <si>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</si>
  <si>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</si>
  <si>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</si>
  <si>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</si>
  <si>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</si>
  <si>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</si>
  <si>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</si>
  <si>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</si>
  <si>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</si>
  <si>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</si>
  <si>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</si>
  <si>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</si>
  <si>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</si>
  <si>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</si>
  <si>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</si>
  <si>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</si>
  <si>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</si>
  <si>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</si>
  <si>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</si>
  <si>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</si>
  <si>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</si>
  <si>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</si>
  <si>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23-ЗСО от 29.03.2019</t>
  </si>
  <si>
    <t>утвержденные значения</t>
  </si>
  <si>
    <t>64-ЗСО от 01.07.2019</t>
  </si>
  <si>
    <t>86-ЗСО от 16.09.2019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</si>
</sst>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4" fontId="13" fillId="0" borderId="23">
      <alignment horizontal="right"/>
    </xf>
    <xf numFmtId="0" fontId="14" fillId="0" borderId="13" applyNumberFormat="0">
      <alignment horizontal="right" vertical="top"/>
    </xf>
  </cellStyleXfs>
  <cellXfs count="9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4" fontId="3" fillId="3" borderId="11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164" fontId="2" fillId="2" borderId="13" xfId="0" applyNumberFormat="1" applyFont="1" applyFill="1" applyBorder="1" applyAlignment="1">
      <alignment horizontal="center" vertical="center" wrapText="1" shrinkToFit="1"/>
    </xf>
    <xf numFmtId="164" fontId="5" fillId="5" borderId="13" xfId="0" applyNumberFormat="1" applyFont="1" applyFill="1" applyBorder="1" applyAlignment="1">
      <alignment horizontal="center" vertical="center" wrapText="1" shrinkToFit="1"/>
    </xf>
    <xf numFmtId="164" fontId="5" fillId="6" borderId="14" xfId="0" applyNumberFormat="1" applyFont="1" applyFill="1" applyBorder="1" applyAlignment="1">
      <alignment horizontal="center" vertical="center" wrapText="1" shrinkToFit="1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7" fillId="6" borderId="14" xfId="0" applyNumberFormat="1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left" vertical="top" wrapText="1"/>
    </xf>
    <xf numFmtId="164" fontId="2" fillId="5" borderId="13" xfId="0" applyNumberFormat="1" applyFont="1" applyFill="1" applyBorder="1" applyAlignment="1">
      <alignment horizontal="center" vertical="center" wrapText="1" shrinkToFit="1"/>
    </xf>
    <xf numFmtId="164" fontId="2" fillId="6" borderId="14" xfId="0" applyNumberFormat="1" applyFont="1" applyFill="1" applyBorder="1" applyAlignment="1">
      <alignment horizontal="center" vertical="center" wrapText="1" shrinkToFit="1"/>
    </xf>
    <xf numFmtId="164" fontId="6" fillId="6" borderId="14" xfId="0" applyNumberFormat="1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 wrapText="1"/>
    </xf>
    <xf numFmtId="164" fontId="3" fillId="3" borderId="13" xfId="0" applyNumberFormat="1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5" fillId="2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3" fillId="3" borderId="18" xfId="0" applyNumberFormat="1" applyFont="1" applyFill="1" applyBorder="1" applyAlignment="1">
      <alignment horizontal="center" vertical="center" wrapText="1" shrinkToFit="1"/>
    </xf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0" fontId="9" fillId="0" borderId="0" xfId="0" applyFont="1"/>
    <xf numFmtId="165" fontId="2" fillId="0" borderId="0" xfId="0" applyNumberFormat="1" applyFont="1"/>
    <xf numFmtId="164" fontId="2" fillId="2" borderId="0" xfId="0" applyNumberFormat="1" applyFont="1" applyFill="1" applyAlignment="1"/>
    <xf numFmtId="164" fontId="4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165" fontId="10" fillId="0" borderId="0" xfId="0" applyNumberFormat="1" applyFont="1"/>
    <xf numFmtId="49" fontId="8" fillId="2" borderId="12" xfId="0" applyNumberFormat="1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left" vertical="center" wrapTex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6" fontId="2" fillId="0" borderId="13" xfId="1" applyNumberFormat="1" applyFont="1" applyFill="1" applyBorder="1" applyAlignment="1" applyProtection="1">
      <alignment wrapText="1"/>
      <protection hidden="1"/>
    </xf>
    <xf numFmtId="49" fontId="4" fillId="3" borderId="12" xfId="0" applyNumberFormat="1" applyFont="1" applyFill="1" applyBorder="1" applyAlignment="1">
      <alignment horizontal="center" vertical="center" shrinkToFit="1"/>
    </xf>
    <xf numFmtId="0" fontId="10" fillId="0" borderId="0" xfId="0" applyFont="1"/>
    <xf numFmtId="0" fontId="12" fillId="0" borderId="0" xfId="0" applyFont="1"/>
    <xf numFmtId="167" fontId="2" fillId="2" borderId="13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0" fontId="4" fillId="2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 wrapText="1" shrinkToFit="1"/>
    </xf>
    <xf numFmtId="164" fontId="5" fillId="5" borderId="20" xfId="0" applyNumberFormat="1" applyFont="1" applyFill="1" applyBorder="1" applyAlignment="1">
      <alignment horizontal="center" vertical="center" wrapText="1" shrinkToFi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0" borderId="20" xfId="0" applyNumberFormat="1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65" fontId="12" fillId="0" borderId="0" xfId="0" applyNumberFormat="1" applyFont="1" applyAlignment="1">
      <alignment horizontal="lef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J5" sqref="J5"/>
      <selection pane="topRight" activeCell="J5" sqref="J5"/>
      <selection pane="bottomLeft" activeCell="J5" sqref="J5"/>
      <selection pane="bottomRight" activeCell="H4" sqref="H4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1.5" style="35" customWidth="1"/>
    <col min="4" max="4" width="16.83203125" style="1" customWidth="1"/>
    <col min="5" max="5" width="17.83203125" style="1" customWidth="1"/>
    <col min="6" max="6" width="16.5" style="1" customWidth="1"/>
    <col min="7" max="7" width="17" style="1" customWidth="1"/>
    <col min="8" max="8" width="18.5" style="1" customWidth="1"/>
    <col min="9" max="9" width="22.5" style="1" customWidth="1"/>
    <col min="10" max="10" width="18.33203125" style="1" customWidth="1"/>
    <col min="11" max="11" width="18" style="1" customWidth="1"/>
    <col min="12" max="14" width="9.33203125" style="1"/>
    <col min="15" max="15" width="16" style="1" bestFit="1" customWidth="1"/>
    <col min="16" max="16384" width="9.33203125" style="1"/>
  </cols>
  <sheetData>
    <row r="1" spans="1:11" ht="38.25" customHeight="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1" ht="19.5" customHeight="1" thickBot="1" x14ac:dyDescent="0.25">
      <c r="B2" s="2"/>
      <c r="C2" s="2"/>
      <c r="J2" s="3" t="s">
        <v>1</v>
      </c>
    </row>
    <row r="3" spans="1:11" ht="100.5" customHeight="1" thickBot="1" x14ac:dyDescent="0.25">
      <c r="A3" s="70" t="s">
        <v>2</v>
      </c>
      <c r="B3" s="70" t="s">
        <v>3</v>
      </c>
      <c r="C3" s="73" t="s">
        <v>4</v>
      </c>
      <c r="D3" s="81" t="s">
        <v>5</v>
      </c>
      <c r="E3" s="82"/>
      <c r="F3" s="82"/>
      <c r="G3" s="82"/>
      <c r="H3" s="83"/>
      <c r="I3" s="76" t="s">
        <v>6</v>
      </c>
      <c r="J3" s="73" t="s">
        <v>7</v>
      </c>
    </row>
    <row r="4" spans="1:11" ht="28.5" customHeight="1" thickBot="1" x14ac:dyDescent="0.25">
      <c r="A4" s="71"/>
      <c r="B4" s="71"/>
      <c r="C4" s="74"/>
      <c r="D4" s="79" t="s">
        <v>239</v>
      </c>
      <c r="E4" s="80"/>
      <c r="F4" s="79" t="s">
        <v>241</v>
      </c>
      <c r="G4" s="80"/>
      <c r="H4" s="58" t="s">
        <v>242</v>
      </c>
      <c r="I4" s="77"/>
      <c r="J4" s="74"/>
    </row>
    <row r="5" spans="1:11" ht="26.25" customHeight="1" thickBot="1" x14ac:dyDescent="0.25">
      <c r="A5" s="72"/>
      <c r="B5" s="72"/>
      <c r="C5" s="75"/>
      <c r="D5" s="65" t="s">
        <v>8</v>
      </c>
      <c r="E5" s="60" t="s">
        <v>240</v>
      </c>
      <c r="F5" s="65" t="s">
        <v>8</v>
      </c>
      <c r="G5" s="60" t="s">
        <v>240</v>
      </c>
      <c r="H5" s="65" t="s">
        <v>8</v>
      </c>
      <c r="I5" s="78"/>
      <c r="J5" s="75"/>
    </row>
    <row r="6" spans="1:11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1" s="11" customFormat="1" ht="18" customHeight="1" x14ac:dyDescent="0.2">
      <c r="A7" s="6" t="s">
        <v>9</v>
      </c>
      <c r="B7" s="7" t="s">
        <v>10</v>
      </c>
      <c r="C7" s="8">
        <f t="shared" ref="C7:I7" si="0">SUM(C8,C11,C13,C15,C19,C22,C23,C24,C25,C26,C27,C28,C29,C30)</f>
        <v>67692708.5</v>
      </c>
      <c r="D7" s="8">
        <f t="shared" si="0"/>
        <v>233795.80000000013</v>
      </c>
      <c r="E7" s="8">
        <f t="shared" si="0"/>
        <v>67926504.299999982</v>
      </c>
      <c r="F7" s="8">
        <f t="shared" si="0"/>
        <v>2477.3000000000002</v>
      </c>
      <c r="G7" s="8">
        <f t="shared" si="0"/>
        <v>67928981.599999994</v>
      </c>
      <c r="H7" s="8">
        <f t="shared" si="0"/>
        <v>338392.29999999987</v>
      </c>
      <c r="I7" s="8">
        <f t="shared" si="0"/>
        <v>68267373.900000006</v>
      </c>
      <c r="J7" s="9">
        <f>SUM(J8,J11,J13,J15,J19,J22,J23,J24,J25,J26,J27,J28,J29,J30)</f>
        <v>574665.4</v>
      </c>
      <c r="K7" s="10"/>
    </row>
    <row r="8" spans="1:11" s="11" customFormat="1" ht="15.75" customHeight="1" x14ac:dyDescent="0.2">
      <c r="A8" s="12" t="s">
        <v>11</v>
      </c>
      <c r="B8" s="13" t="s">
        <v>12</v>
      </c>
      <c r="C8" s="14">
        <f>C9+C10</f>
        <v>43754965.299999997</v>
      </c>
      <c r="D8" s="15"/>
      <c r="E8" s="59">
        <f>E9+E10</f>
        <v>43754965.299999997</v>
      </c>
      <c r="F8" s="15"/>
      <c r="G8" s="14">
        <f>G9+G10</f>
        <v>43754965.299999997</v>
      </c>
      <c r="H8" s="15"/>
      <c r="I8" s="14">
        <f>I9+I10</f>
        <v>43754965.299999997</v>
      </c>
      <c r="J8" s="16"/>
      <c r="K8" s="10"/>
    </row>
    <row r="9" spans="1:11" s="11" customFormat="1" ht="16.5" customHeight="1" x14ac:dyDescent="0.2">
      <c r="A9" s="12" t="s">
        <v>13</v>
      </c>
      <c r="B9" s="17" t="s">
        <v>14</v>
      </c>
      <c r="C9" s="18">
        <v>20771827.600000001</v>
      </c>
      <c r="D9" s="19"/>
      <c r="E9" s="61">
        <f>C9+D9</f>
        <v>20771827.600000001</v>
      </c>
      <c r="F9" s="19"/>
      <c r="G9" s="18">
        <f>E9+F9</f>
        <v>20771827.600000001</v>
      </c>
      <c r="H9" s="19"/>
      <c r="I9" s="18">
        <f>G9+H9</f>
        <v>20771827.600000001</v>
      </c>
      <c r="J9" s="20"/>
    </row>
    <row r="10" spans="1:11" s="11" customFormat="1" ht="15.75" customHeight="1" x14ac:dyDescent="0.2">
      <c r="A10" s="12" t="s">
        <v>15</v>
      </c>
      <c r="B10" s="17" t="s">
        <v>16</v>
      </c>
      <c r="C10" s="18">
        <v>22983137.699999999</v>
      </c>
      <c r="D10" s="15"/>
      <c r="E10" s="59">
        <f>C10+D10</f>
        <v>22983137.699999999</v>
      </c>
      <c r="F10" s="15"/>
      <c r="G10" s="18">
        <f>E10+F10</f>
        <v>22983137.699999999</v>
      </c>
      <c r="H10" s="15"/>
      <c r="I10" s="18">
        <f>G10+H10</f>
        <v>22983137.699999999</v>
      </c>
      <c r="J10" s="20"/>
      <c r="K10" s="10"/>
    </row>
    <row r="11" spans="1:11" s="11" customFormat="1" ht="38.25" x14ac:dyDescent="0.2">
      <c r="A11" s="12" t="s">
        <v>17</v>
      </c>
      <c r="B11" s="21" t="s">
        <v>18</v>
      </c>
      <c r="C11" s="14">
        <f>C12</f>
        <v>6825619.2000000002</v>
      </c>
      <c r="D11" s="22">
        <f>D12</f>
        <v>232862.70000000019</v>
      </c>
      <c r="E11" s="59">
        <f>E12</f>
        <v>7058481.9000000004</v>
      </c>
      <c r="F11" s="22"/>
      <c r="G11" s="14">
        <f>G12</f>
        <v>7058481.9000000004</v>
      </c>
      <c r="H11" s="22">
        <f>H12</f>
        <v>334062.29999999981</v>
      </c>
      <c r="I11" s="14">
        <f>I12</f>
        <v>7392544.2000000002</v>
      </c>
      <c r="J11" s="23">
        <f>J12</f>
        <v>566925</v>
      </c>
    </row>
    <row r="12" spans="1:11" s="11" customFormat="1" ht="38.25" x14ac:dyDescent="0.2">
      <c r="A12" s="12" t="s">
        <v>19</v>
      </c>
      <c r="B12" s="17" t="s">
        <v>20</v>
      </c>
      <c r="C12" s="18">
        <v>6825619.2000000002</v>
      </c>
      <c r="D12" s="22">
        <v>232862.70000000019</v>
      </c>
      <c r="E12" s="59">
        <f>C12+D12</f>
        <v>7058481.9000000004</v>
      </c>
      <c r="F12" s="22"/>
      <c r="G12" s="14">
        <f>E12+F12</f>
        <v>7058481.9000000004</v>
      </c>
      <c r="H12" s="22">
        <v>334062.29999999981</v>
      </c>
      <c r="I12" s="18">
        <f>G12+H12</f>
        <v>7392544.2000000002</v>
      </c>
      <c r="J12" s="23">
        <f>D12+H12</f>
        <v>566925</v>
      </c>
    </row>
    <row r="13" spans="1:11" s="11" customFormat="1" x14ac:dyDescent="0.2">
      <c r="A13" s="12" t="s">
        <v>21</v>
      </c>
      <c r="B13" s="13" t="s">
        <v>22</v>
      </c>
      <c r="C13" s="14">
        <f>C14</f>
        <v>4293588.3</v>
      </c>
      <c r="D13" s="22"/>
      <c r="E13" s="59">
        <f>E14</f>
        <v>4293588.3</v>
      </c>
      <c r="F13" s="22"/>
      <c r="G13" s="14">
        <f>G14</f>
        <v>4293588.3</v>
      </c>
      <c r="H13" s="22"/>
      <c r="I13" s="14">
        <f>I14</f>
        <v>4293588.3</v>
      </c>
      <c r="J13" s="24"/>
    </row>
    <row r="14" spans="1:11" s="11" customFormat="1" ht="30.75" customHeight="1" x14ac:dyDescent="0.2">
      <c r="A14" s="12" t="s">
        <v>23</v>
      </c>
      <c r="B14" s="17" t="s">
        <v>24</v>
      </c>
      <c r="C14" s="18">
        <v>4293588.3</v>
      </c>
      <c r="D14" s="22"/>
      <c r="E14" s="59">
        <f>C14+D14</f>
        <v>4293588.3</v>
      </c>
      <c r="F14" s="22"/>
      <c r="G14" s="14">
        <f>E14+F14</f>
        <v>4293588.3</v>
      </c>
      <c r="H14" s="22"/>
      <c r="I14" s="18">
        <f>G14+H14</f>
        <v>4293588.3</v>
      </c>
      <c r="J14" s="24"/>
    </row>
    <row r="15" spans="1:11" s="11" customFormat="1" ht="18" customHeight="1" x14ac:dyDescent="0.2">
      <c r="A15" s="25" t="s">
        <v>25</v>
      </c>
      <c r="B15" s="13" t="s">
        <v>26</v>
      </c>
      <c r="C15" s="14">
        <f>C16+C17+C18</f>
        <v>11134396.199999999</v>
      </c>
      <c r="D15" s="22"/>
      <c r="E15" s="59">
        <f>E16+E17+E18</f>
        <v>11134396.199999999</v>
      </c>
      <c r="F15" s="22"/>
      <c r="G15" s="14">
        <f>G16+G17+G18</f>
        <v>11134396.199999999</v>
      </c>
      <c r="H15" s="22"/>
      <c r="I15" s="14">
        <f>I16+I17+I18</f>
        <v>11134396.199999999</v>
      </c>
      <c r="J15" s="24"/>
    </row>
    <row r="16" spans="1:11" s="11" customFormat="1" ht="14.25" customHeight="1" x14ac:dyDescent="0.2">
      <c r="A16" s="12" t="s">
        <v>27</v>
      </c>
      <c r="B16" s="17" t="s">
        <v>28</v>
      </c>
      <c r="C16" s="18">
        <v>8511155.9000000004</v>
      </c>
      <c r="D16" s="22"/>
      <c r="E16" s="59">
        <f>C16+D16</f>
        <v>8511155.9000000004</v>
      </c>
      <c r="F16" s="22"/>
      <c r="G16" s="14">
        <f>E16+F16</f>
        <v>8511155.9000000004</v>
      </c>
      <c r="H16" s="22"/>
      <c r="I16" s="18">
        <f>G16+H16</f>
        <v>8511155.9000000004</v>
      </c>
      <c r="J16" s="24"/>
    </row>
    <row r="17" spans="1:11" s="11" customFormat="1" ht="15.75" customHeight="1" x14ac:dyDescent="0.2">
      <c r="A17" s="12" t="s">
        <v>29</v>
      </c>
      <c r="B17" s="17" t="s">
        <v>30</v>
      </c>
      <c r="C17" s="18">
        <v>2607740.2999999998</v>
      </c>
      <c r="D17" s="22"/>
      <c r="E17" s="59">
        <f t="shared" ref="E17:E18" si="1">C17+D17</f>
        <v>2607740.2999999998</v>
      </c>
      <c r="F17" s="22"/>
      <c r="G17" s="14">
        <f t="shared" ref="G17:G18" si="2">E17+F17</f>
        <v>2607740.2999999998</v>
      </c>
      <c r="H17" s="22"/>
      <c r="I17" s="18">
        <f t="shared" ref="I17:I18" si="3">G17+H17</f>
        <v>2607740.2999999998</v>
      </c>
      <c r="J17" s="24"/>
    </row>
    <row r="18" spans="1:11" s="11" customFormat="1" ht="16.5" customHeight="1" x14ac:dyDescent="0.2">
      <c r="A18" s="12" t="s">
        <v>31</v>
      </c>
      <c r="B18" s="17" t="s">
        <v>32</v>
      </c>
      <c r="C18" s="18">
        <v>15500</v>
      </c>
      <c r="D18" s="22"/>
      <c r="E18" s="59">
        <f t="shared" si="1"/>
        <v>15500</v>
      </c>
      <c r="F18" s="22"/>
      <c r="G18" s="14">
        <f t="shared" si="2"/>
        <v>15500</v>
      </c>
      <c r="H18" s="22"/>
      <c r="I18" s="18">
        <f t="shared" si="3"/>
        <v>15500</v>
      </c>
      <c r="J18" s="24"/>
    </row>
    <row r="19" spans="1:11" s="11" customFormat="1" ht="25.5" x14ac:dyDescent="0.2">
      <c r="A19" s="25" t="s">
        <v>33</v>
      </c>
      <c r="B19" s="13" t="s">
        <v>34</v>
      </c>
      <c r="C19" s="14">
        <f>C20+C21</f>
        <v>59756</v>
      </c>
      <c r="D19" s="22"/>
      <c r="E19" s="59">
        <f>E20+E21</f>
        <v>59756</v>
      </c>
      <c r="F19" s="22"/>
      <c r="G19" s="14">
        <f>G20+G21</f>
        <v>59756</v>
      </c>
      <c r="H19" s="22"/>
      <c r="I19" s="14">
        <f>I20+I21</f>
        <v>59756</v>
      </c>
      <c r="J19" s="24"/>
    </row>
    <row r="20" spans="1:11" s="11" customFormat="1" ht="18" customHeight="1" x14ac:dyDescent="0.2">
      <c r="A20" s="12" t="s">
        <v>35</v>
      </c>
      <c r="B20" s="17" t="s">
        <v>36</v>
      </c>
      <c r="C20" s="18">
        <v>57546</v>
      </c>
      <c r="D20" s="22"/>
      <c r="E20" s="59">
        <f>C20+D20</f>
        <v>57546</v>
      </c>
      <c r="F20" s="22"/>
      <c r="G20" s="14">
        <f>E20+F20</f>
        <v>57546</v>
      </c>
      <c r="H20" s="22"/>
      <c r="I20" s="18">
        <f>G20+H20</f>
        <v>57546</v>
      </c>
      <c r="J20" s="24"/>
    </row>
    <row r="21" spans="1:11" s="11" customFormat="1" ht="42" customHeight="1" x14ac:dyDescent="0.2">
      <c r="A21" s="12" t="s">
        <v>37</v>
      </c>
      <c r="B21" s="17" t="s">
        <v>38</v>
      </c>
      <c r="C21" s="18">
        <v>2210</v>
      </c>
      <c r="D21" s="22"/>
      <c r="E21" s="59">
        <f>C21+D21</f>
        <v>2210</v>
      </c>
      <c r="F21" s="22"/>
      <c r="G21" s="14">
        <f>E21+F21</f>
        <v>2210</v>
      </c>
      <c r="H21" s="22"/>
      <c r="I21" s="18">
        <f>G21+H21</f>
        <v>2210</v>
      </c>
      <c r="J21" s="24"/>
    </row>
    <row r="22" spans="1:11" s="11" customFormat="1" ht="16.5" customHeight="1" x14ac:dyDescent="0.2">
      <c r="A22" s="12" t="s">
        <v>39</v>
      </c>
      <c r="B22" s="13" t="s">
        <v>40</v>
      </c>
      <c r="C22" s="14">
        <v>390116.6</v>
      </c>
      <c r="D22" s="22"/>
      <c r="E22" s="59">
        <f>C22+D22</f>
        <v>390116.6</v>
      </c>
      <c r="F22" s="22"/>
      <c r="G22" s="14">
        <f>E22+F22</f>
        <v>390116.6</v>
      </c>
      <c r="H22" s="22">
        <v>-1540</v>
      </c>
      <c r="I22" s="14">
        <f>G22+H22</f>
        <v>388576.6</v>
      </c>
      <c r="J22" s="24">
        <f>H22</f>
        <v>-1540</v>
      </c>
    </row>
    <row r="23" spans="1:11" s="11" customFormat="1" ht="42" customHeight="1" x14ac:dyDescent="0.2">
      <c r="A23" s="12" t="s">
        <v>41</v>
      </c>
      <c r="B23" s="13" t="s">
        <v>42</v>
      </c>
      <c r="C23" s="14">
        <v>1150</v>
      </c>
      <c r="D23" s="22"/>
      <c r="E23" s="59">
        <f t="shared" ref="E23:E30" si="4">C23+D23</f>
        <v>1150</v>
      </c>
      <c r="F23" s="22"/>
      <c r="G23" s="14">
        <f t="shared" ref="G23:G30" si="5">E23+F23</f>
        <v>1150</v>
      </c>
      <c r="H23" s="22"/>
      <c r="I23" s="14">
        <f t="shared" ref="I23:I30" si="6">G23+H23</f>
        <v>1150</v>
      </c>
      <c r="J23" s="24"/>
    </row>
    <row r="24" spans="1:11" ht="41.25" customHeight="1" x14ac:dyDescent="0.2">
      <c r="A24" s="12" t="s">
        <v>43</v>
      </c>
      <c r="B24" s="13" t="s">
        <v>44</v>
      </c>
      <c r="C24" s="14">
        <v>77525.8</v>
      </c>
      <c r="D24" s="22"/>
      <c r="E24" s="59">
        <f t="shared" si="4"/>
        <v>77525.8</v>
      </c>
      <c r="F24" s="22"/>
      <c r="G24" s="14">
        <f t="shared" si="5"/>
        <v>77525.8</v>
      </c>
      <c r="H24" s="22">
        <v>644</v>
      </c>
      <c r="I24" s="14">
        <f t="shared" si="6"/>
        <v>78169.8</v>
      </c>
      <c r="J24" s="24">
        <f>H24</f>
        <v>644</v>
      </c>
    </row>
    <row r="25" spans="1:11" ht="30.75" customHeight="1" x14ac:dyDescent="0.2">
      <c r="A25" s="12" t="s">
        <v>45</v>
      </c>
      <c r="B25" s="13" t="s">
        <v>46</v>
      </c>
      <c r="C25" s="14">
        <v>80656.5</v>
      </c>
      <c r="D25" s="22"/>
      <c r="E25" s="59">
        <f t="shared" si="4"/>
        <v>80656.5</v>
      </c>
      <c r="F25" s="22"/>
      <c r="G25" s="14">
        <f t="shared" si="5"/>
        <v>80656.5</v>
      </c>
      <c r="H25" s="22">
        <v>1549</v>
      </c>
      <c r="I25" s="14">
        <f t="shared" si="6"/>
        <v>82205.5</v>
      </c>
      <c r="J25" s="24">
        <f>H25</f>
        <v>1549</v>
      </c>
    </row>
    <row r="26" spans="1:11" ht="42" customHeight="1" x14ac:dyDescent="0.2">
      <c r="A26" s="12" t="s">
        <v>47</v>
      </c>
      <c r="B26" s="13" t="s">
        <v>48</v>
      </c>
      <c r="C26" s="14">
        <v>242581.5</v>
      </c>
      <c r="D26" s="22">
        <v>777.39999999999418</v>
      </c>
      <c r="E26" s="59">
        <f t="shared" si="4"/>
        <v>243358.9</v>
      </c>
      <c r="F26" s="22">
        <v>2477.3000000000002</v>
      </c>
      <c r="G26" s="14">
        <f t="shared" si="5"/>
        <v>245836.19999999998</v>
      </c>
      <c r="H26" s="22">
        <v>1608.2999999999884</v>
      </c>
      <c r="I26" s="14">
        <f t="shared" si="6"/>
        <v>247444.49999999997</v>
      </c>
      <c r="J26" s="23">
        <f>D26+F26+H26</f>
        <v>4862.9999999999827</v>
      </c>
    </row>
    <row r="27" spans="1:11" ht="28.5" customHeight="1" x14ac:dyDescent="0.2">
      <c r="A27" s="12" t="s">
        <v>49</v>
      </c>
      <c r="B27" s="13" t="s">
        <v>50</v>
      </c>
      <c r="C27" s="14"/>
      <c r="D27" s="22"/>
      <c r="E27" s="59"/>
      <c r="F27" s="22"/>
      <c r="G27" s="14"/>
      <c r="H27" s="22"/>
      <c r="I27" s="14"/>
      <c r="J27" s="23"/>
    </row>
    <row r="28" spans="1:11" ht="15.75" customHeight="1" x14ac:dyDescent="0.2">
      <c r="A28" s="12" t="s">
        <v>51</v>
      </c>
      <c r="B28" s="13" t="s">
        <v>52</v>
      </c>
      <c r="C28" s="14">
        <v>14590.1</v>
      </c>
      <c r="D28" s="22"/>
      <c r="E28" s="59">
        <f t="shared" si="4"/>
        <v>14590.1</v>
      </c>
      <c r="F28" s="22"/>
      <c r="G28" s="14">
        <f t="shared" si="5"/>
        <v>14590.1</v>
      </c>
      <c r="H28" s="22"/>
      <c r="I28" s="14">
        <f t="shared" si="6"/>
        <v>14590.1</v>
      </c>
      <c r="J28" s="23"/>
    </row>
    <row r="29" spans="1:11" ht="15.75" customHeight="1" x14ac:dyDescent="0.2">
      <c r="A29" s="12" t="s">
        <v>53</v>
      </c>
      <c r="B29" s="13" t="s">
        <v>54</v>
      </c>
      <c r="C29" s="14">
        <v>811503</v>
      </c>
      <c r="D29" s="22">
        <v>155.69999999995343</v>
      </c>
      <c r="E29" s="59">
        <f t="shared" si="4"/>
        <v>811658.7</v>
      </c>
      <c r="F29" s="22"/>
      <c r="G29" s="14">
        <f t="shared" si="5"/>
        <v>811658.7</v>
      </c>
      <c r="H29" s="22">
        <v>1933.3000000000466</v>
      </c>
      <c r="I29" s="14">
        <f t="shared" si="6"/>
        <v>813592</v>
      </c>
      <c r="J29" s="23">
        <f>D29+H29</f>
        <v>2089</v>
      </c>
    </row>
    <row r="30" spans="1:11" ht="15.75" customHeight="1" x14ac:dyDescent="0.2">
      <c r="A30" s="12" t="s">
        <v>55</v>
      </c>
      <c r="B30" s="13" t="s">
        <v>56</v>
      </c>
      <c r="C30" s="14">
        <v>6260</v>
      </c>
      <c r="D30" s="22"/>
      <c r="E30" s="59">
        <f t="shared" si="4"/>
        <v>6260</v>
      </c>
      <c r="F30" s="22"/>
      <c r="G30" s="14">
        <f t="shared" si="5"/>
        <v>6260</v>
      </c>
      <c r="H30" s="22">
        <v>135.39999999999964</v>
      </c>
      <c r="I30" s="14">
        <f t="shared" si="6"/>
        <v>6395.4</v>
      </c>
      <c r="J30" s="23">
        <f>H30</f>
        <v>135.39999999999964</v>
      </c>
    </row>
    <row r="31" spans="1:11" s="11" customFormat="1" ht="18" customHeight="1" x14ac:dyDescent="0.2">
      <c r="A31" s="26" t="s">
        <v>57</v>
      </c>
      <c r="B31" s="27" t="s">
        <v>58</v>
      </c>
      <c r="C31" s="28">
        <f>C32+C38+C39+C40</f>
        <v>28162481.099999998</v>
      </c>
      <c r="D31" s="28">
        <f t="shared" ref="D31:J31" si="7">D32+D38+D39+D40</f>
        <v>695940.69999999937</v>
      </c>
      <c r="E31" s="28">
        <f t="shared" si="7"/>
        <v>28858421.800000001</v>
      </c>
      <c r="F31" s="28">
        <f t="shared" si="7"/>
        <v>1064178.5</v>
      </c>
      <c r="G31" s="28">
        <f t="shared" si="7"/>
        <v>29922600.300000004</v>
      </c>
      <c r="H31" s="28">
        <f>H32+H38+H39+H40</f>
        <v>1815357.6999999993</v>
      </c>
      <c r="I31" s="28">
        <f t="shared" si="7"/>
        <v>31737958</v>
      </c>
      <c r="J31" s="28">
        <f t="shared" si="7"/>
        <v>3575476.8999999985</v>
      </c>
      <c r="K31" s="10"/>
    </row>
    <row r="32" spans="1:11" s="11" customFormat="1" ht="38.25" x14ac:dyDescent="0.2">
      <c r="A32" s="12" t="s">
        <v>59</v>
      </c>
      <c r="B32" s="13" t="s">
        <v>60</v>
      </c>
      <c r="C32" s="14">
        <f>C33+C34+C35+C36+C37</f>
        <v>28162481.099999998</v>
      </c>
      <c r="D32" s="22">
        <f>D33+D34+D35+D36+D37</f>
        <v>652452.39999999944</v>
      </c>
      <c r="E32" s="59">
        <f t="shared" ref="E32:F32" si="8">E33+E34+E35+E36+E37</f>
        <v>28814933.5</v>
      </c>
      <c r="F32" s="22">
        <f t="shared" si="8"/>
        <v>650496.6</v>
      </c>
      <c r="G32" s="14">
        <f>G33+G34+G35+G36+G37</f>
        <v>29465430.100000001</v>
      </c>
      <c r="H32" s="22">
        <f>H33+H34+H35+H36+H37</f>
        <v>1815806.6999999993</v>
      </c>
      <c r="I32" s="14">
        <f>I33+I34+I35+I36+I37</f>
        <v>31281236.799999997</v>
      </c>
      <c r="J32" s="23">
        <f>D32+F32+H32</f>
        <v>3118755.6999999988</v>
      </c>
      <c r="K32" s="10"/>
    </row>
    <row r="33" spans="1:15" ht="27.75" customHeight="1" x14ac:dyDescent="0.2">
      <c r="A33" s="12" t="s">
        <v>61</v>
      </c>
      <c r="B33" s="13" t="s">
        <v>62</v>
      </c>
      <c r="C33" s="14">
        <v>10624682.6</v>
      </c>
      <c r="D33" s="22"/>
      <c r="E33" s="59">
        <f>C33+D33</f>
        <v>10624682.6</v>
      </c>
      <c r="F33" s="22"/>
      <c r="G33" s="14">
        <f>E33+F33</f>
        <v>10624682.6</v>
      </c>
      <c r="H33" s="22"/>
      <c r="I33" s="14">
        <f>G33+H33</f>
        <v>10624682.6</v>
      </c>
      <c r="J33" s="23"/>
    </row>
    <row r="34" spans="1:15" ht="42" customHeight="1" x14ac:dyDescent="0.2">
      <c r="A34" s="12" t="s">
        <v>63</v>
      </c>
      <c r="B34" s="13" t="s">
        <v>64</v>
      </c>
      <c r="C34" s="14">
        <v>8756762.8000000007</v>
      </c>
      <c r="D34" s="22">
        <v>244563.69999999925</v>
      </c>
      <c r="E34" s="59">
        <f t="shared" ref="E34:E40" si="9">C34+D34</f>
        <v>9001326.5</v>
      </c>
      <c r="F34" s="22">
        <v>-3119</v>
      </c>
      <c r="G34" s="14">
        <f t="shared" ref="G34:G36" si="10">E34+F34</f>
        <v>8998207.5</v>
      </c>
      <c r="H34" s="22">
        <v>14203.699999999255</v>
      </c>
      <c r="I34" s="14">
        <f t="shared" ref="I34:I40" si="11">G34+H34</f>
        <v>9012411.1999999993</v>
      </c>
      <c r="J34" s="23">
        <f>D34+F34+H34</f>
        <v>255648.39999999851</v>
      </c>
    </row>
    <row r="35" spans="1:15" ht="27.75" customHeight="1" x14ac:dyDescent="0.2">
      <c r="A35" s="12" t="s">
        <v>65</v>
      </c>
      <c r="B35" s="13" t="s">
        <v>66</v>
      </c>
      <c r="C35" s="14">
        <v>4275404.4000000004</v>
      </c>
      <c r="D35" s="22">
        <v>264855.59999999963</v>
      </c>
      <c r="E35" s="59">
        <f t="shared" si="9"/>
        <v>4540260</v>
      </c>
      <c r="F35" s="22">
        <v>968.2</v>
      </c>
      <c r="G35" s="14">
        <f t="shared" si="10"/>
        <v>4541228.2</v>
      </c>
      <c r="H35" s="22">
        <v>-187226.29999999981</v>
      </c>
      <c r="I35" s="14">
        <f t="shared" si="11"/>
        <v>4354001.9000000004</v>
      </c>
      <c r="J35" s="23">
        <f>D35+F35+H35</f>
        <v>78597.499999999825</v>
      </c>
    </row>
    <row r="36" spans="1:15" ht="15.75" customHeight="1" x14ac:dyDescent="0.2">
      <c r="A36" s="12" t="s">
        <v>67</v>
      </c>
      <c r="B36" s="13" t="s">
        <v>68</v>
      </c>
      <c r="C36" s="14">
        <v>4505631.3</v>
      </c>
      <c r="D36" s="22">
        <v>143033.10000000056</v>
      </c>
      <c r="E36" s="59">
        <f t="shared" si="9"/>
        <v>4648664.4000000004</v>
      </c>
      <c r="F36" s="22">
        <v>652647.4</v>
      </c>
      <c r="G36" s="14">
        <f t="shared" si="10"/>
        <v>5301311.8000000007</v>
      </c>
      <c r="H36" s="22">
        <v>1988829.2999999998</v>
      </c>
      <c r="I36" s="14">
        <f t="shared" si="11"/>
        <v>7290141.1000000006</v>
      </c>
      <c r="J36" s="23">
        <f>D36+F36+H36</f>
        <v>2784509.8000000003</v>
      </c>
    </row>
    <row r="37" spans="1:15" ht="27.75" customHeight="1" x14ac:dyDescent="0.2">
      <c r="A37" s="29" t="s">
        <v>69</v>
      </c>
      <c r="B37" s="30" t="s">
        <v>70</v>
      </c>
      <c r="C37" s="31"/>
      <c r="D37" s="32"/>
      <c r="E37" s="59"/>
      <c r="F37" s="32"/>
      <c r="G37" s="14"/>
      <c r="H37" s="32"/>
      <c r="I37" s="14"/>
      <c r="J37" s="23"/>
    </row>
    <row r="38" spans="1:15" ht="38.25" x14ac:dyDescent="0.2">
      <c r="A38" s="29" t="s">
        <v>71</v>
      </c>
      <c r="B38" s="30" t="s">
        <v>72</v>
      </c>
      <c r="C38" s="31"/>
      <c r="D38" s="32">
        <v>-2668.5</v>
      </c>
      <c r="E38" s="59">
        <f t="shared" si="9"/>
        <v>-2668.5</v>
      </c>
      <c r="F38" s="32">
        <v>259872.6</v>
      </c>
      <c r="G38" s="66">
        <f>E38+F38</f>
        <v>257204.1</v>
      </c>
      <c r="H38" s="32">
        <v>-131.80000000001746</v>
      </c>
      <c r="I38" s="14">
        <f t="shared" si="11"/>
        <v>257072.3</v>
      </c>
      <c r="J38" s="23">
        <f>D38+F38+H38</f>
        <v>257072.3</v>
      </c>
    </row>
    <row r="39" spans="1:15" ht="63.75" x14ac:dyDescent="0.2">
      <c r="A39" s="29" t="s">
        <v>73</v>
      </c>
      <c r="B39" s="30" t="s">
        <v>74</v>
      </c>
      <c r="C39" s="31"/>
      <c r="D39" s="22">
        <v>49047.199999999997</v>
      </c>
      <c r="E39" s="59">
        <f t="shared" si="9"/>
        <v>49047.199999999997</v>
      </c>
      <c r="F39" s="22">
        <v>176142.6</v>
      </c>
      <c r="G39" s="66">
        <f t="shared" ref="G39:G40" si="12">E39+F39</f>
        <v>225189.8</v>
      </c>
      <c r="H39" s="22">
        <v>61.800000000017462</v>
      </c>
      <c r="I39" s="14">
        <f t="shared" si="11"/>
        <v>225251.6</v>
      </c>
      <c r="J39" s="23">
        <f>D39+F39+H39</f>
        <v>225251.6</v>
      </c>
    </row>
    <row r="40" spans="1:15" ht="51" x14ac:dyDescent="0.2">
      <c r="A40" s="29" t="s">
        <v>75</v>
      </c>
      <c r="B40" s="30" t="s">
        <v>76</v>
      </c>
      <c r="C40" s="31"/>
      <c r="D40" s="32">
        <v>-2890.4</v>
      </c>
      <c r="E40" s="59">
        <f t="shared" si="9"/>
        <v>-2890.4</v>
      </c>
      <c r="F40" s="32">
        <v>-22333.3</v>
      </c>
      <c r="G40" s="66">
        <f t="shared" si="12"/>
        <v>-25223.7</v>
      </c>
      <c r="H40" s="32">
        <v>-379</v>
      </c>
      <c r="I40" s="14">
        <f t="shared" si="11"/>
        <v>-25602.7</v>
      </c>
      <c r="J40" s="23">
        <f>D40+F40+H40</f>
        <v>-25602.7</v>
      </c>
    </row>
    <row r="41" spans="1:15" s="11" customFormat="1" ht="19.5" customHeight="1" thickBot="1" x14ac:dyDescent="0.25">
      <c r="A41" s="67" t="s">
        <v>77</v>
      </c>
      <c r="B41" s="68"/>
      <c r="C41" s="33">
        <f t="shared" ref="C41:I41" si="13">C7+C31</f>
        <v>95855189.599999994</v>
      </c>
      <c r="D41" s="33">
        <f t="shared" si="13"/>
        <v>929736.49999999953</v>
      </c>
      <c r="E41" s="33">
        <f t="shared" si="13"/>
        <v>96784926.099999979</v>
      </c>
      <c r="F41" s="33">
        <f t="shared" si="13"/>
        <v>1066655.8</v>
      </c>
      <c r="G41" s="33">
        <f t="shared" si="13"/>
        <v>97851581.900000006</v>
      </c>
      <c r="H41" s="33">
        <f t="shared" si="13"/>
        <v>2153749.9999999991</v>
      </c>
      <c r="I41" s="33">
        <f t="shared" si="13"/>
        <v>100005331.90000001</v>
      </c>
      <c r="J41" s="34">
        <f>J7+J31</f>
        <v>4150142.2999999984</v>
      </c>
    </row>
    <row r="42" spans="1:15" x14ac:dyDescent="0.2">
      <c r="I42" s="36"/>
    </row>
    <row r="43" spans="1:15" x14ac:dyDescent="0.2">
      <c r="K43" s="37"/>
      <c r="O43" s="37"/>
    </row>
    <row r="44" spans="1:15" x14ac:dyDescent="0.2">
      <c r="C44" s="38"/>
      <c r="I44" s="39"/>
    </row>
    <row r="46" spans="1:15" x14ac:dyDescent="0.2">
      <c r="I46" s="40"/>
    </row>
    <row r="47" spans="1:15" x14ac:dyDescent="0.2">
      <c r="C47" s="41"/>
      <c r="D47" s="42"/>
      <c r="E47" s="42"/>
      <c r="F47" s="42"/>
      <c r="G47" s="42"/>
      <c r="H47" s="42"/>
      <c r="I47" s="37"/>
    </row>
    <row r="48" spans="1:15" x14ac:dyDescent="0.2">
      <c r="C48" s="43"/>
      <c r="D48" s="43"/>
      <c r="E48" s="43"/>
      <c r="F48" s="43"/>
      <c r="G48" s="43"/>
      <c r="H48" s="43"/>
      <c r="I48" s="40"/>
      <c r="J48" s="37"/>
    </row>
    <row r="49" spans="3:8" x14ac:dyDescent="0.2">
      <c r="C49" s="44"/>
      <c r="D49" s="42"/>
      <c r="E49" s="42"/>
      <c r="F49" s="42"/>
      <c r="G49" s="42"/>
      <c r="H49" s="42"/>
    </row>
    <row r="50" spans="3:8" x14ac:dyDescent="0.2">
      <c r="C50" s="44"/>
      <c r="D50" s="42"/>
      <c r="E50" s="42"/>
      <c r="F50" s="42"/>
      <c r="G50" s="42"/>
      <c r="H50" s="42"/>
    </row>
  </sheetData>
  <mergeCells count="10">
    <mergeCell ref="A41:B41"/>
    <mergeCell ref="A1:J1"/>
    <mergeCell ref="A3:A5"/>
    <mergeCell ref="B3:B5"/>
    <mergeCell ref="C3:C5"/>
    <mergeCell ref="I3:I5"/>
    <mergeCell ref="J3:J5"/>
    <mergeCell ref="D4:E4"/>
    <mergeCell ref="F4:G4"/>
    <mergeCell ref="D3:H3"/>
  </mergeCells>
  <printOptions horizontalCentered="1"/>
  <pageMargins left="0.39370078740157483" right="0.39370078740157483" top="0.47244094488188981" bottom="0.55118110236220474" header="0.15748031496062992" footer="0.15748031496062992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view="pageBreakPreview" zoomScale="85" zoomScaleNormal="44" zoomScaleSheetLayoutView="85" workbookViewId="0">
      <pane xSplit="2" ySplit="6" topLeftCell="C7" activePane="bottomRight" state="frozen"/>
      <selection activeCell="J5" sqref="J5"/>
      <selection pane="topRight" activeCell="J5" sqref="J5"/>
      <selection pane="bottomLeft" activeCell="J5" sqref="J5"/>
      <selection pane="bottomRight" activeCell="O11" sqref="O11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1.83203125" style="35" customWidth="1"/>
    <col min="4" max="4" width="15.33203125" style="45" customWidth="1"/>
    <col min="5" max="5" width="17.1640625" style="45" customWidth="1"/>
    <col min="6" max="6" width="15" style="45" customWidth="1"/>
    <col min="7" max="7" width="16.1640625" style="45" customWidth="1"/>
    <col min="8" max="8" width="15.5" style="45" customWidth="1"/>
    <col min="9" max="9" width="23.5" style="1" customWidth="1"/>
    <col min="10" max="10" width="15.5" style="1" customWidth="1"/>
    <col min="11" max="11" width="29" style="1" customWidth="1"/>
    <col min="12" max="16384" width="9.33203125" style="1"/>
  </cols>
  <sheetData>
    <row r="1" spans="1:11" ht="29.25" customHeight="1" x14ac:dyDescent="0.2">
      <c r="A1" s="86" t="s">
        <v>78</v>
      </c>
      <c r="B1" s="86"/>
      <c r="C1" s="86"/>
      <c r="D1" s="86"/>
      <c r="E1" s="86"/>
      <c r="F1" s="86"/>
      <c r="G1" s="86"/>
      <c r="H1" s="86"/>
      <c r="I1" s="86"/>
      <c r="J1" s="86"/>
    </row>
    <row r="2" spans="1:11" ht="15.75" customHeight="1" thickBot="1" x14ac:dyDescent="0.25">
      <c r="B2" s="2"/>
      <c r="C2" s="2"/>
      <c r="J2" s="3" t="s">
        <v>1</v>
      </c>
    </row>
    <row r="3" spans="1:11" ht="99" customHeight="1" thickBot="1" x14ac:dyDescent="0.25">
      <c r="A3" s="73" t="s">
        <v>79</v>
      </c>
      <c r="B3" s="70" t="s">
        <v>3</v>
      </c>
      <c r="C3" s="73" t="s">
        <v>4</v>
      </c>
      <c r="D3" s="81" t="s">
        <v>5</v>
      </c>
      <c r="E3" s="82"/>
      <c r="F3" s="82"/>
      <c r="G3" s="82"/>
      <c r="H3" s="83"/>
      <c r="I3" s="76" t="s">
        <v>6</v>
      </c>
      <c r="J3" s="73" t="s">
        <v>7</v>
      </c>
    </row>
    <row r="4" spans="1:11" ht="26.25" customHeight="1" thickBot="1" x14ac:dyDescent="0.25">
      <c r="A4" s="74"/>
      <c r="B4" s="71"/>
      <c r="C4" s="74"/>
      <c r="D4" s="87" t="s">
        <v>239</v>
      </c>
      <c r="E4" s="88"/>
      <c r="F4" s="79" t="s">
        <v>241</v>
      </c>
      <c r="G4" s="80"/>
      <c r="H4" s="58" t="s">
        <v>242</v>
      </c>
      <c r="I4" s="77"/>
      <c r="J4" s="74"/>
    </row>
    <row r="5" spans="1:11" ht="29.25" customHeight="1" thickBot="1" x14ac:dyDescent="0.25">
      <c r="A5" s="72"/>
      <c r="B5" s="72"/>
      <c r="C5" s="75"/>
      <c r="D5" s="57" t="s">
        <v>8</v>
      </c>
      <c r="E5" s="60" t="s">
        <v>240</v>
      </c>
      <c r="F5" s="57" t="s">
        <v>8</v>
      </c>
      <c r="G5" s="60" t="s">
        <v>240</v>
      </c>
      <c r="H5" s="65" t="s">
        <v>8</v>
      </c>
      <c r="I5" s="78"/>
      <c r="J5" s="75"/>
    </row>
    <row r="6" spans="1:11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1" s="11" customFormat="1" ht="15.75" x14ac:dyDescent="0.25">
      <c r="A7" s="46" t="s">
        <v>80</v>
      </c>
      <c r="B7" s="7" t="s">
        <v>81</v>
      </c>
      <c r="C7" s="8">
        <f>SUM(C8:C16)</f>
        <v>5012492</v>
      </c>
      <c r="D7" s="8">
        <f t="shared" ref="D7:I7" si="0">SUM(D8:D16)</f>
        <v>117657.6999999999</v>
      </c>
      <c r="E7" s="8">
        <f t="shared" si="0"/>
        <v>5130149.7</v>
      </c>
      <c r="F7" s="8">
        <f t="shared" si="0"/>
        <v>-529038.69999999995</v>
      </c>
      <c r="G7" s="8">
        <f t="shared" si="0"/>
        <v>4601111</v>
      </c>
      <c r="H7" s="8">
        <f t="shared" si="0"/>
        <v>-886653.70000000007</v>
      </c>
      <c r="I7" s="8">
        <f t="shared" si="0"/>
        <v>3714457.3</v>
      </c>
      <c r="J7" s="9">
        <f>SUM(J8:J16)</f>
        <v>-1298034.7000000002</v>
      </c>
      <c r="K7" s="89"/>
    </row>
    <row r="8" spans="1:11" ht="43.5" customHeight="1" x14ac:dyDescent="0.25">
      <c r="A8" s="48" t="s">
        <v>82</v>
      </c>
      <c r="B8" s="49" t="s">
        <v>83</v>
      </c>
      <c r="C8" s="14">
        <v>4513.6000000000004</v>
      </c>
      <c r="D8" s="15"/>
      <c r="E8" s="64">
        <f>C8+D8</f>
        <v>4513.6000000000004</v>
      </c>
      <c r="F8" s="62"/>
      <c r="G8" s="50">
        <f>E8+F8</f>
        <v>4513.6000000000004</v>
      </c>
      <c r="H8" s="62"/>
      <c r="I8" s="50">
        <f>G8+H8</f>
        <v>4513.6000000000004</v>
      </c>
      <c r="J8" s="23"/>
      <c r="K8" s="89"/>
    </row>
    <row r="9" spans="1:11" ht="53.25" customHeight="1" x14ac:dyDescent="0.25">
      <c r="A9" s="48" t="s">
        <v>84</v>
      </c>
      <c r="B9" s="49" t="s">
        <v>85</v>
      </c>
      <c r="C9" s="14">
        <v>196474.3</v>
      </c>
      <c r="D9" s="22">
        <v>4897</v>
      </c>
      <c r="E9" s="64">
        <f t="shared" ref="E9:E72" si="1">C9+D9</f>
        <v>201371.3</v>
      </c>
      <c r="F9" s="63"/>
      <c r="G9" s="50">
        <f t="shared" ref="G9:G72" si="2">E9+F9</f>
        <v>201371.3</v>
      </c>
      <c r="H9" s="63">
        <v>2983.3000000000175</v>
      </c>
      <c r="I9" s="50">
        <f t="shared" ref="I9:I72" si="3">G9+H9</f>
        <v>204354.6</v>
      </c>
      <c r="J9" s="23">
        <f>D9+F9+H9</f>
        <v>7880.3000000000175</v>
      </c>
      <c r="K9" s="89"/>
    </row>
    <row r="10" spans="1:11" ht="57.75" customHeight="1" x14ac:dyDescent="0.25">
      <c r="A10" s="48" t="s">
        <v>86</v>
      </c>
      <c r="B10" s="49" t="s">
        <v>87</v>
      </c>
      <c r="C10" s="14">
        <v>215749.7</v>
      </c>
      <c r="D10" s="22">
        <v>-8.8000000000174623</v>
      </c>
      <c r="E10" s="64">
        <f t="shared" si="1"/>
        <v>215740.9</v>
      </c>
      <c r="F10" s="63">
        <v>2471.1</v>
      </c>
      <c r="G10" s="50">
        <f t="shared" si="2"/>
        <v>218212</v>
      </c>
      <c r="H10" s="63">
        <v>17269.600000000006</v>
      </c>
      <c r="I10" s="50">
        <f t="shared" si="3"/>
        <v>235481.60000000001</v>
      </c>
      <c r="J10" s="23">
        <f t="shared" ref="J10:J11" si="4">D10+F10+H10</f>
        <v>19731.899999999987</v>
      </c>
      <c r="K10" s="89"/>
    </row>
    <row r="11" spans="1:11" ht="17.25" customHeight="1" x14ac:dyDescent="0.25">
      <c r="A11" s="48" t="s">
        <v>88</v>
      </c>
      <c r="B11" s="49" t="s">
        <v>89</v>
      </c>
      <c r="C11" s="14">
        <v>296903.90000000002</v>
      </c>
      <c r="D11" s="22">
        <v>38754.199999999953</v>
      </c>
      <c r="E11" s="64">
        <f t="shared" si="1"/>
        <v>335658.1</v>
      </c>
      <c r="F11" s="63">
        <v>48925.7</v>
      </c>
      <c r="G11" s="50">
        <f t="shared" si="2"/>
        <v>384583.8</v>
      </c>
      <c r="H11" s="63">
        <v>6022</v>
      </c>
      <c r="I11" s="50">
        <f t="shared" si="3"/>
        <v>390605.8</v>
      </c>
      <c r="J11" s="23">
        <f t="shared" si="4"/>
        <v>93701.899999999951</v>
      </c>
      <c r="K11" s="89"/>
    </row>
    <row r="12" spans="1:11" ht="38.25" x14ac:dyDescent="0.25">
      <c r="A12" s="48" t="s">
        <v>90</v>
      </c>
      <c r="B12" s="49" t="s">
        <v>91</v>
      </c>
      <c r="C12" s="14">
        <v>268090.59999999998</v>
      </c>
      <c r="D12" s="22">
        <v>-110.19999999995343</v>
      </c>
      <c r="E12" s="64">
        <f t="shared" si="1"/>
        <v>267980.40000000002</v>
      </c>
      <c r="F12" s="63">
        <v>-2.4</v>
      </c>
      <c r="G12" s="50">
        <f t="shared" si="2"/>
        <v>267978</v>
      </c>
      <c r="H12" s="63"/>
      <c r="I12" s="50">
        <f t="shared" si="3"/>
        <v>267978</v>
      </c>
      <c r="J12" s="23">
        <f t="shared" ref="J9:J72" si="5">D12+F12</f>
        <v>-112.59999999995344</v>
      </c>
      <c r="K12" s="89"/>
    </row>
    <row r="13" spans="1:11" ht="17.25" customHeight="1" x14ac:dyDescent="0.25">
      <c r="A13" s="48" t="s">
        <v>92</v>
      </c>
      <c r="B13" s="49" t="s">
        <v>93</v>
      </c>
      <c r="C13" s="14">
        <v>82886.3</v>
      </c>
      <c r="D13" s="22">
        <v>-0.60000000000582077</v>
      </c>
      <c r="E13" s="64">
        <f t="shared" si="1"/>
        <v>82885.7</v>
      </c>
      <c r="F13" s="63">
        <v>1999.4</v>
      </c>
      <c r="G13" s="50">
        <f t="shared" si="2"/>
        <v>84885.099999999991</v>
      </c>
      <c r="H13" s="63"/>
      <c r="I13" s="50">
        <f t="shared" si="3"/>
        <v>84885.099999999991</v>
      </c>
      <c r="J13" s="23">
        <f t="shared" si="5"/>
        <v>1998.7999999999943</v>
      </c>
      <c r="K13" s="89"/>
    </row>
    <row r="14" spans="1:11" ht="16.5" customHeight="1" x14ac:dyDescent="0.25">
      <c r="A14" s="48" t="s">
        <v>94</v>
      </c>
      <c r="B14" s="49" t="s">
        <v>95</v>
      </c>
      <c r="C14" s="14">
        <v>300000</v>
      </c>
      <c r="D14" s="22">
        <v>-28720.299999999988</v>
      </c>
      <c r="E14" s="64">
        <f t="shared" si="1"/>
        <v>271279.7</v>
      </c>
      <c r="F14" s="63">
        <v>-1525</v>
      </c>
      <c r="G14" s="50">
        <f t="shared" si="2"/>
        <v>269754.7</v>
      </c>
      <c r="H14" s="63">
        <v>-135</v>
      </c>
      <c r="I14" s="50">
        <f t="shared" si="3"/>
        <v>269619.7</v>
      </c>
      <c r="J14" s="23">
        <f>D14+F14+H14</f>
        <v>-30380.299999999988</v>
      </c>
      <c r="K14" s="89"/>
    </row>
    <row r="15" spans="1:11" ht="26.25" x14ac:dyDescent="0.25">
      <c r="A15" s="48" t="s">
        <v>96</v>
      </c>
      <c r="B15" s="51" t="s">
        <v>97</v>
      </c>
      <c r="C15" s="14">
        <v>187.6</v>
      </c>
      <c r="D15" s="22"/>
      <c r="E15" s="64">
        <f t="shared" si="1"/>
        <v>187.6</v>
      </c>
      <c r="F15" s="63"/>
      <c r="G15" s="50">
        <f t="shared" si="2"/>
        <v>187.6</v>
      </c>
      <c r="H15" s="63"/>
      <c r="I15" s="50">
        <f t="shared" si="3"/>
        <v>187.6</v>
      </c>
      <c r="J15" s="23"/>
      <c r="K15" s="89"/>
    </row>
    <row r="16" spans="1:11" ht="19.5" customHeight="1" x14ac:dyDescent="0.25">
      <c r="A16" s="48" t="s">
        <v>98</v>
      </c>
      <c r="B16" s="49" t="s">
        <v>99</v>
      </c>
      <c r="C16" s="14">
        <v>3647686</v>
      </c>
      <c r="D16" s="22">
        <v>102846.39999999991</v>
      </c>
      <c r="E16" s="64">
        <f t="shared" si="1"/>
        <v>3750532.4</v>
      </c>
      <c r="F16" s="63">
        <v>-580907.5</v>
      </c>
      <c r="G16" s="50">
        <f t="shared" si="2"/>
        <v>3169624.9</v>
      </c>
      <c r="H16" s="63">
        <v>-912793.60000000009</v>
      </c>
      <c r="I16" s="50">
        <f t="shared" si="3"/>
        <v>2256831.2999999998</v>
      </c>
      <c r="J16" s="23">
        <f>D16+F16+H16</f>
        <v>-1390854.7000000002</v>
      </c>
      <c r="K16" s="89"/>
    </row>
    <row r="17" spans="1:11" s="11" customFormat="1" ht="17.25" customHeight="1" x14ac:dyDescent="0.25">
      <c r="A17" s="52" t="s">
        <v>100</v>
      </c>
      <c r="B17" s="27" t="s">
        <v>101</v>
      </c>
      <c r="C17" s="28">
        <f>SUM(C18:C19)</f>
        <v>47045.2</v>
      </c>
      <c r="D17" s="28"/>
      <c r="E17" s="28">
        <f t="shared" ref="E17:I17" si="6">SUM(E18:E19)</f>
        <v>47045.2</v>
      </c>
      <c r="F17" s="28">
        <f t="shared" si="6"/>
        <v>968.2</v>
      </c>
      <c r="G17" s="28">
        <f t="shared" si="6"/>
        <v>48013.399999999994</v>
      </c>
      <c r="H17" s="28"/>
      <c r="I17" s="28">
        <f t="shared" si="6"/>
        <v>48013.399999999994</v>
      </c>
      <c r="J17" s="28">
        <f t="shared" ref="J17" si="7">SUM(J18:J19)</f>
        <v>968.2</v>
      </c>
      <c r="K17" s="89"/>
    </row>
    <row r="18" spans="1:11" ht="16.5" customHeight="1" x14ac:dyDescent="0.25">
      <c r="A18" s="48" t="s">
        <v>102</v>
      </c>
      <c r="B18" s="49" t="s">
        <v>103</v>
      </c>
      <c r="C18" s="14">
        <v>44608.5</v>
      </c>
      <c r="D18" s="22"/>
      <c r="E18" s="64">
        <f t="shared" si="1"/>
        <v>44608.5</v>
      </c>
      <c r="F18" s="63">
        <v>968.2</v>
      </c>
      <c r="G18" s="50">
        <f t="shared" si="2"/>
        <v>45576.7</v>
      </c>
      <c r="H18" s="63"/>
      <c r="I18" s="50">
        <f t="shared" si="3"/>
        <v>45576.7</v>
      </c>
      <c r="J18" s="23">
        <f t="shared" si="5"/>
        <v>968.2</v>
      </c>
      <c r="K18" s="89"/>
    </row>
    <row r="19" spans="1:11" ht="18" customHeight="1" x14ac:dyDescent="0.25">
      <c r="A19" s="48" t="s">
        <v>104</v>
      </c>
      <c r="B19" s="49" t="s">
        <v>105</v>
      </c>
      <c r="C19" s="14">
        <v>2436.6999999999998</v>
      </c>
      <c r="D19" s="22"/>
      <c r="E19" s="64">
        <f t="shared" si="1"/>
        <v>2436.6999999999998</v>
      </c>
      <c r="F19" s="63"/>
      <c r="G19" s="50">
        <f t="shared" si="2"/>
        <v>2436.6999999999998</v>
      </c>
      <c r="H19" s="63"/>
      <c r="I19" s="50">
        <f t="shared" si="3"/>
        <v>2436.6999999999998</v>
      </c>
      <c r="J19" s="23"/>
      <c r="K19" s="89"/>
    </row>
    <row r="20" spans="1:11" s="11" customFormat="1" ht="29.25" customHeight="1" x14ac:dyDescent="0.25">
      <c r="A20" s="52" t="s">
        <v>106</v>
      </c>
      <c r="B20" s="27" t="s">
        <v>107</v>
      </c>
      <c r="C20" s="28">
        <f>SUM(C21:C24)</f>
        <v>498786.4</v>
      </c>
      <c r="D20" s="28">
        <f>SUM(D21:D24)</f>
        <v>4087.400000000006</v>
      </c>
      <c r="E20" s="28">
        <f>SUM(E21:E24)</f>
        <v>502873.80000000005</v>
      </c>
      <c r="F20" s="28">
        <f>SUM(F21:F24)</f>
        <v>29020.699999999983</v>
      </c>
      <c r="G20" s="28">
        <f>SUM(G21:G24)</f>
        <v>531894.5</v>
      </c>
      <c r="H20" s="28">
        <f t="shared" ref="H20:I20" si="8">SUM(H21:H24)</f>
        <v>9162.800000000032</v>
      </c>
      <c r="I20" s="28">
        <f t="shared" si="8"/>
        <v>541057.30000000005</v>
      </c>
      <c r="J20" s="28">
        <f t="shared" ref="J20" si="9">SUM(J21:J24)</f>
        <v>42270.900000000023</v>
      </c>
      <c r="K20" s="89"/>
    </row>
    <row r="21" spans="1:11" ht="18" customHeight="1" x14ac:dyDescent="0.25">
      <c r="A21" s="48" t="s">
        <v>108</v>
      </c>
      <c r="B21" s="49" t="s">
        <v>109</v>
      </c>
      <c r="C21" s="14">
        <v>180700</v>
      </c>
      <c r="D21" s="22">
        <v>-10.199999999999999</v>
      </c>
      <c r="E21" s="64">
        <f t="shared" si="1"/>
        <v>180689.8</v>
      </c>
      <c r="F21" s="63"/>
      <c r="G21" s="50">
        <f t="shared" si="2"/>
        <v>180689.8</v>
      </c>
      <c r="H21" s="63"/>
      <c r="I21" s="50">
        <f t="shared" si="3"/>
        <v>180689.8</v>
      </c>
      <c r="J21" s="23">
        <f t="shared" si="5"/>
        <v>-10.199999999999999</v>
      </c>
      <c r="K21" s="89"/>
    </row>
    <row r="22" spans="1:11" ht="38.25" x14ac:dyDescent="0.25">
      <c r="A22" s="48" t="s">
        <v>110</v>
      </c>
      <c r="B22" s="49" t="s">
        <v>111</v>
      </c>
      <c r="C22" s="14">
        <v>203478</v>
      </c>
      <c r="D22" s="22">
        <v>2497.6000000000058</v>
      </c>
      <c r="E22" s="64">
        <f t="shared" si="1"/>
        <v>205975.6</v>
      </c>
      <c r="F22" s="63">
        <v>29020.699999999983</v>
      </c>
      <c r="G22" s="50">
        <f t="shared" si="2"/>
        <v>234996.3</v>
      </c>
      <c r="H22" s="63">
        <v>2561.4000000000233</v>
      </c>
      <c r="I22" s="50">
        <f t="shared" si="3"/>
        <v>237557.7</v>
      </c>
      <c r="J22" s="23">
        <f>D22+F22+H22</f>
        <v>34079.700000000012</v>
      </c>
      <c r="K22" s="89"/>
    </row>
    <row r="23" spans="1:11" ht="17.25" customHeight="1" x14ac:dyDescent="0.25">
      <c r="A23" s="48" t="s">
        <v>112</v>
      </c>
      <c r="B23" s="49" t="s">
        <v>113</v>
      </c>
      <c r="C23" s="14">
        <v>105008.4</v>
      </c>
      <c r="D23" s="22">
        <v>1600</v>
      </c>
      <c r="E23" s="64">
        <f t="shared" si="1"/>
        <v>106608.4</v>
      </c>
      <c r="F23" s="63"/>
      <c r="G23" s="50">
        <f t="shared" si="2"/>
        <v>106608.4</v>
      </c>
      <c r="H23" s="63">
        <v>6601.4000000000087</v>
      </c>
      <c r="I23" s="50">
        <f t="shared" si="3"/>
        <v>113209.8</v>
      </c>
      <c r="J23" s="23">
        <f>D23+F23+H23</f>
        <v>8201.4000000000087</v>
      </c>
      <c r="K23" s="89"/>
    </row>
    <row r="24" spans="1:11" ht="16.5" customHeight="1" x14ac:dyDescent="0.25">
      <c r="A24" s="48" t="s">
        <v>114</v>
      </c>
      <c r="B24" s="49" t="s">
        <v>115</v>
      </c>
      <c r="C24" s="14">
        <v>9600</v>
      </c>
      <c r="D24" s="22"/>
      <c r="E24" s="64">
        <f t="shared" si="1"/>
        <v>9600</v>
      </c>
      <c r="F24" s="63"/>
      <c r="G24" s="50">
        <f t="shared" si="2"/>
        <v>9600</v>
      </c>
      <c r="H24" s="63"/>
      <c r="I24" s="50">
        <f t="shared" si="3"/>
        <v>9600</v>
      </c>
      <c r="J24" s="23"/>
      <c r="K24" s="89"/>
    </row>
    <row r="25" spans="1:11" s="11" customFormat="1" ht="19.5" customHeight="1" x14ac:dyDescent="0.25">
      <c r="A25" s="52" t="s">
        <v>116</v>
      </c>
      <c r="B25" s="27" t="s">
        <v>117</v>
      </c>
      <c r="C25" s="28">
        <f>SUM(C26:C35)</f>
        <v>15851522.1</v>
      </c>
      <c r="D25" s="28">
        <f>SUM(D26:D35)</f>
        <v>1641871.9999999995</v>
      </c>
      <c r="E25" s="28">
        <f t="shared" ref="E25:I25" si="10">SUM(E26:E35)</f>
        <v>17493394.099999998</v>
      </c>
      <c r="F25" s="28">
        <f t="shared" si="10"/>
        <v>443480.90000000061</v>
      </c>
      <c r="G25" s="28">
        <f t="shared" si="10"/>
        <v>17936875</v>
      </c>
      <c r="H25" s="28">
        <f t="shared" si="10"/>
        <v>1148761.0999999987</v>
      </c>
      <c r="I25" s="28">
        <f t="shared" si="10"/>
        <v>19085636.100000001</v>
      </c>
      <c r="J25" s="28">
        <f t="shared" ref="J25" si="11">SUM(J26:J35)</f>
        <v>3234113.9999999986</v>
      </c>
      <c r="K25" s="89"/>
    </row>
    <row r="26" spans="1:11" ht="18" customHeight="1" x14ac:dyDescent="0.25">
      <c r="A26" s="48" t="s">
        <v>118</v>
      </c>
      <c r="B26" s="49" t="s">
        <v>119</v>
      </c>
      <c r="C26" s="14">
        <v>462330.7</v>
      </c>
      <c r="D26" s="22">
        <v>12323.599999999977</v>
      </c>
      <c r="E26" s="64">
        <f t="shared" si="1"/>
        <v>474654.3</v>
      </c>
      <c r="F26" s="63">
        <v>15263.700000000012</v>
      </c>
      <c r="G26" s="50">
        <f t="shared" si="2"/>
        <v>489918</v>
      </c>
      <c r="H26" s="63">
        <v>24468</v>
      </c>
      <c r="I26" s="50">
        <f t="shared" si="3"/>
        <v>514386</v>
      </c>
      <c r="J26" s="23">
        <f>D26+F26+H26</f>
        <v>52055.299999999988</v>
      </c>
      <c r="K26" s="89"/>
    </row>
    <row r="27" spans="1:11" ht="18.75" customHeight="1" x14ac:dyDescent="0.25">
      <c r="A27" s="48" t="s">
        <v>120</v>
      </c>
      <c r="B27" s="49" t="s">
        <v>121</v>
      </c>
      <c r="C27" s="14">
        <v>1554.7</v>
      </c>
      <c r="D27" s="22">
        <v>-28.5</v>
      </c>
      <c r="E27" s="64">
        <f t="shared" si="1"/>
        <v>1526.2</v>
      </c>
      <c r="F27" s="63"/>
      <c r="G27" s="50">
        <f t="shared" si="2"/>
        <v>1526.2</v>
      </c>
      <c r="H27" s="63">
        <v>241380</v>
      </c>
      <c r="I27" s="50">
        <f t="shared" si="3"/>
        <v>242906.2</v>
      </c>
      <c r="J27" s="23">
        <f>D27+F27+H27</f>
        <v>241351.5</v>
      </c>
      <c r="K27" s="89"/>
    </row>
    <row r="28" spans="1:11" ht="18" customHeight="1" x14ac:dyDescent="0.25">
      <c r="A28" s="48" t="s">
        <v>122</v>
      </c>
      <c r="B28" s="49" t="s">
        <v>123</v>
      </c>
      <c r="C28" s="14">
        <v>2576031</v>
      </c>
      <c r="D28" s="22">
        <v>164757.60000000009</v>
      </c>
      <c r="E28" s="64">
        <f t="shared" si="1"/>
        <v>2740788.6</v>
      </c>
      <c r="F28" s="63">
        <v>114799.10000000009</v>
      </c>
      <c r="G28" s="50">
        <f t="shared" si="2"/>
        <v>2855587.7</v>
      </c>
      <c r="H28" s="63">
        <v>4.7999999998137355</v>
      </c>
      <c r="I28" s="50">
        <f t="shared" si="3"/>
        <v>2855592.5</v>
      </c>
      <c r="J28" s="23">
        <f>D28+F28+H28</f>
        <v>279561.5</v>
      </c>
      <c r="K28" s="89"/>
    </row>
    <row r="29" spans="1:11" ht="18.75" customHeight="1" x14ac:dyDescent="0.25">
      <c r="A29" s="48" t="s">
        <v>124</v>
      </c>
      <c r="B29" s="49" t="s">
        <v>125</v>
      </c>
      <c r="C29" s="14">
        <v>293615.59999999998</v>
      </c>
      <c r="D29" s="22">
        <v>297000</v>
      </c>
      <c r="E29" s="64">
        <f t="shared" si="1"/>
        <v>590615.6</v>
      </c>
      <c r="F29" s="63">
        <v>146.80000000004657</v>
      </c>
      <c r="G29" s="50">
        <f t="shared" si="2"/>
        <v>590762.4</v>
      </c>
      <c r="H29" s="63">
        <v>3790</v>
      </c>
      <c r="I29" s="50">
        <f t="shared" si="3"/>
        <v>594552.4</v>
      </c>
      <c r="J29" s="23">
        <f>D29+F29+H29</f>
        <v>300936.80000000005</v>
      </c>
      <c r="K29" s="89"/>
    </row>
    <row r="30" spans="1:11" ht="18.75" customHeight="1" x14ac:dyDescent="0.25">
      <c r="A30" s="48" t="s">
        <v>126</v>
      </c>
      <c r="B30" s="49" t="s">
        <v>127</v>
      </c>
      <c r="C30" s="14">
        <v>295596.3</v>
      </c>
      <c r="D30" s="22">
        <v>11082.100000000035</v>
      </c>
      <c r="E30" s="64">
        <f t="shared" si="1"/>
        <v>306678.40000000002</v>
      </c>
      <c r="F30" s="63">
        <v>15000</v>
      </c>
      <c r="G30" s="50">
        <f t="shared" si="2"/>
        <v>321678.40000000002</v>
      </c>
      <c r="H30" s="63">
        <v>3000</v>
      </c>
      <c r="I30" s="50">
        <f t="shared" si="3"/>
        <v>324678.40000000002</v>
      </c>
      <c r="J30" s="23">
        <f>D30+F30+H30</f>
        <v>29082.100000000035</v>
      </c>
      <c r="K30" s="89"/>
    </row>
    <row r="31" spans="1:11" ht="17.25" customHeight="1" x14ac:dyDescent="0.25">
      <c r="A31" s="48" t="s">
        <v>128</v>
      </c>
      <c r="B31" s="49" t="s">
        <v>129</v>
      </c>
      <c r="C31" s="14">
        <v>325882.7</v>
      </c>
      <c r="D31" s="22">
        <v>-2443.1000000000349</v>
      </c>
      <c r="E31" s="64">
        <f t="shared" si="1"/>
        <v>323439.59999999998</v>
      </c>
      <c r="F31" s="63">
        <v>99040.300000000047</v>
      </c>
      <c r="G31" s="50">
        <f t="shared" si="2"/>
        <v>422479.9</v>
      </c>
      <c r="H31" s="63">
        <v>49432</v>
      </c>
      <c r="I31" s="50">
        <f t="shared" si="3"/>
        <v>471911.9</v>
      </c>
      <c r="J31" s="23">
        <f>D31+F31+H31</f>
        <v>146029.20000000001</v>
      </c>
      <c r="K31" s="89"/>
    </row>
    <row r="32" spans="1:11" ht="18" customHeight="1" x14ac:dyDescent="0.25">
      <c r="A32" s="48" t="s">
        <v>130</v>
      </c>
      <c r="B32" s="49" t="s">
        <v>131</v>
      </c>
      <c r="C32" s="14">
        <v>11222277.800000001</v>
      </c>
      <c r="D32" s="22">
        <v>1116124.1999999993</v>
      </c>
      <c r="E32" s="64">
        <f t="shared" si="1"/>
        <v>12338402</v>
      </c>
      <c r="F32" s="63">
        <v>-380.09999999962747</v>
      </c>
      <c r="G32" s="50">
        <f t="shared" si="2"/>
        <v>12338021.9</v>
      </c>
      <c r="H32" s="63">
        <v>771062.29999999888</v>
      </c>
      <c r="I32" s="50">
        <f t="shared" si="3"/>
        <v>13109084.199999999</v>
      </c>
      <c r="J32" s="23">
        <f>D32+F32+H32</f>
        <v>1886806.3999999985</v>
      </c>
      <c r="K32" s="89"/>
    </row>
    <row r="33" spans="1:11" ht="18" customHeight="1" x14ac:dyDescent="0.25">
      <c r="A33" s="48" t="s">
        <v>132</v>
      </c>
      <c r="B33" s="49" t="s">
        <v>133</v>
      </c>
      <c r="C33" s="14">
        <v>41702.199999999997</v>
      </c>
      <c r="D33" s="22"/>
      <c r="E33" s="64">
        <f t="shared" si="1"/>
        <v>41702.199999999997</v>
      </c>
      <c r="F33" s="63">
        <v>1167.3000000000029</v>
      </c>
      <c r="G33" s="50">
        <f t="shared" si="2"/>
        <v>42869.5</v>
      </c>
      <c r="H33" s="63"/>
      <c r="I33" s="50">
        <f t="shared" si="3"/>
        <v>42869.5</v>
      </c>
      <c r="J33" s="23">
        <f t="shared" si="5"/>
        <v>1167.3000000000029</v>
      </c>
      <c r="K33" s="89"/>
    </row>
    <row r="34" spans="1:11" ht="25.5" x14ac:dyDescent="0.25">
      <c r="A34" s="48" t="s">
        <v>134</v>
      </c>
      <c r="B34" s="49" t="s">
        <v>135</v>
      </c>
      <c r="C34" s="14">
        <v>6000</v>
      </c>
      <c r="D34" s="22"/>
      <c r="E34" s="64">
        <f t="shared" si="1"/>
        <v>6000</v>
      </c>
      <c r="F34" s="63"/>
      <c r="G34" s="50">
        <f t="shared" si="2"/>
        <v>6000</v>
      </c>
      <c r="H34" s="63"/>
      <c r="I34" s="50">
        <f t="shared" si="3"/>
        <v>6000</v>
      </c>
      <c r="J34" s="23"/>
      <c r="K34" s="89"/>
    </row>
    <row r="35" spans="1:11" ht="17.25" customHeight="1" x14ac:dyDescent="0.25">
      <c r="A35" s="48" t="s">
        <v>136</v>
      </c>
      <c r="B35" s="49" t="s">
        <v>137</v>
      </c>
      <c r="C35" s="14">
        <v>626531.1</v>
      </c>
      <c r="D35" s="22">
        <v>43056.099999999977</v>
      </c>
      <c r="E35" s="64">
        <f t="shared" si="1"/>
        <v>669587.19999999995</v>
      </c>
      <c r="F35" s="63">
        <v>198443.80000000005</v>
      </c>
      <c r="G35" s="50">
        <f t="shared" si="2"/>
        <v>868031</v>
      </c>
      <c r="H35" s="63">
        <v>55624</v>
      </c>
      <c r="I35" s="50">
        <f t="shared" si="3"/>
        <v>923655</v>
      </c>
      <c r="J35" s="23">
        <f>D35+F35+H35</f>
        <v>297123.90000000002</v>
      </c>
      <c r="K35" s="89"/>
    </row>
    <row r="36" spans="1:11" s="11" customFormat="1" ht="20.25" customHeight="1" x14ac:dyDescent="0.25">
      <c r="A36" s="52" t="s">
        <v>138</v>
      </c>
      <c r="B36" s="27" t="s">
        <v>139</v>
      </c>
      <c r="C36" s="28">
        <f>SUM(C37:C40)</f>
        <v>1831902.3</v>
      </c>
      <c r="D36" s="28">
        <f t="shared" ref="D36:J36" si="12">SUM(D37:D40)</f>
        <v>109680.2999999999</v>
      </c>
      <c r="E36" s="28">
        <f t="shared" si="12"/>
        <v>1941582.6</v>
      </c>
      <c r="F36" s="28">
        <f t="shared" si="12"/>
        <v>389892.1</v>
      </c>
      <c r="G36" s="28">
        <f t="shared" si="12"/>
        <v>2331474.7000000002</v>
      </c>
      <c r="H36" s="28">
        <f t="shared" si="12"/>
        <v>132894.40000000002</v>
      </c>
      <c r="I36" s="28">
        <f t="shared" si="12"/>
        <v>2464369.1</v>
      </c>
      <c r="J36" s="28">
        <f t="shared" si="12"/>
        <v>632466.79999999981</v>
      </c>
      <c r="K36" s="89"/>
    </row>
    <row r="37" spans="1:11" ht="18.75" customHeight="1" x14ac:dyDescent="0.25">
      <c r="A37" s="48" t="s">
        <v>140</v>
      </c>
      <c r="B37" s="49" t="s">
        <v>141</v>
      </c>
      <c r="C37" s="14">
        <v>388336.7</v>
      </c>
      <c r="D37" s="22">
        <v>601.20000000001164</v>
      </c>
      <c r="E37" s="64">
        <f t="shared" si="1"/>
        <v>388937.9</v>
      </c>
      <c r="F37" s="63">
        <v>435251.1</v>
      </c>
      <c r="G37" s="50">
        <f t="shared" si="2"/>
        <v>824189</v>
      </c>
      <c r="H37" s="63">
        <v>101891.59999999998</v>
      </c>
      <c r="I37" s="50">
        <f t="shared" si="3"/>
        <v>926080.6</v>
      </c>
      <c r="J37" s="23">
        <f>D37+F37+H37</f>
        <v>537743.89999999991</v>
      </c>
      <c r="K37" s="89"/>
    </row>
    <row r="38" spans="1:11" ht="18.75" customHeight="1" x14ac:dyDescent="0.25">
      <c r="A38" s="48" t="s">
        <v>142</v>
      </c>
      <c r="B38" s="49" t="s">
        <v>143</v>
      </c>
      <c r="C38" s="14">
        <v>110200.1</v>
      </c>
      <c r="D38" s="22"/>
      <c r="E38" s="64">
        <f t="shared" si="1"/>
        <v>110200.1</v>
      </c>
      <c r="F38" s="63"/>
      <c r="G38" s="50">
        <f t="shared" si="2"/>
        <v>110200.1</v>
      </c>
      <c r="H38" s="63"/>
      <c r="I38" s="50">
        <f t="shared" si="3"/>
        <v>110200.1</v>
      </c>
      <c r="J38" s="23"/>
      <c r="K38" s="89"/>
    </row>
    <row r="39" spans="1:11" ht="16.5" customHeight="1" x14ac:dyDescent="0.25">
      <c r="A39" s="48" t="s">
        <v>144</v>
      </c>
      <c r="B39" s="49" t="s">
        <v>145</v>
      </c>
      <c r="C39" s="14">
        <v>1162755.1000000001</v>
      </c>
      <c r="D39" s="22">
        <v>10696.59999999986</v>
      </c>
      <c r="E39" s="64">
        <f t="shared" si="1"/>
        <v>1173451.7</v>
      </c>
      <c r="F39" s="63">
        <v>-65419.699999999953</v>
      </c>
      <c r="G39" s="50">
        <f t="shared" si="2"/>
        <v>1108032</v>
      </c>
      <c r="H39" s="63">
        <v>30739</v>
      </c>
      <c r="I39" s="50">
        <f t="shared" si="3"/>
        <v>1138771</v>
      </c>
      <c r="J39" s="23">
        <f>D39+F39+H39</f>
        <v>-23984.100000000093</v>
      </c>
      <c r="K39" s="89"/>
    </row>
    <row r="40" spans="1:11" ht="25.5" x14ac:dyDescent="0.25">
      <c r="A40" s="48" t="s">
        <v>146</v>
      </c>
      <c r="B40" s="49" t="s">
        <v>147</v>
      </c>
      <c r="C40" s="14">
        <v>170610.4</v>
      </c>
      <c r="D40" s="22">
        <v>98382.500000000029</v>
      </c>
      <c r="E40" s="64">
        <f t="shared" si="1"/>
        <v>268992.90000000002</v>
      </c>
      <c r="F40" s="63">
        <v>20060.699999999953</v>
      </c>
      <c r="G40" s="50">
        <f t="shared" si="2"/>
        <v>289053.59999999998</v>
      </c>
      <c r="H40" s="63">
        <v>263.80000000004657</v>
      </c>
      <c r="I40" s="50">
        <f t="shared" si="3"/>
        <v>289317.40000000002</v>
      </c>
      <c r="J40" s="23">
        <f>D40+F40+H40</f>
        <v>118707.00000000003</v>
      </c>
      <c r="K40" s="89"/>
    </row>
    <row r="41" spans="1:11" s="11" customFormat="1" ht="18.75" customHeight="1" x14ac:dyDescent="0.25">
      <c r="A41" s="52" t="s">
        <v>148</v>
      </c>
      <c r="B41" s="27" t="s">
        <v>149</v>
      </c>
      <c r="C41" s="28">
        <f>SUM(C42:C45)</f>
        <v>185517.5</v>
      </c>
      <c r="D41" s="28">
        <f t="shared" ref="D41:J41" si="13">SUM(D42:D45)</f>
        <v>-3.7</v>
      </c>
      <c r="E41" s="28">
        <f t="shared" si="13"/>
        <v>185513.8</v>
      </c>
      <c r="F41" s="28">
        <f t="shared" si="13"/>
        <v>-89458.8</v>
      </c>
      <c r="G41" s="28">
        <f t="shared" si="13"/>
        <v>96055</v>
      </c>
      <c r="H41" s="28">
        <f t="shared" si="13"/>
        <v>1441.8000000000102</v>
      </c>
      <c r="I41" s="28">
        <f t="shared" si="13"/>
        <v>97496.8</v>
      </c>
      <c r="J41" s="28">
        <f t="shared" si="13"/>
        <v>-88020.7</v>
      </c>
      <c r="K41" s="89"/>
    </row>
    <row r="42" spans="1:11" ht="15.75" x14ac:dyDescent="0.25">
      <c r="A42" s="48" t="s">
        <v>150</v>
      </c>
      <c r="B42" s="49" t="s">
        <v>151</v>
      </c>
      <c r="C42" s="14">
        <v>33277.300000000003</v>
      </c>
      <c r="D42" s="22"/>
      <c r="E42" s="64">
        <f t="shared" si="1"/>
        <v>33277.300000000003</v>
      </c>
      <c r="F42" s="63"/>
      <c r="G42" s="50">
        <f t="shared" si="2"/>
        <v>33277.300000000003</v>
      </c>
      <c r="H42" s="63"/>
      <c r="I42" s="50">
        <f t="shared" si="3"/>
        <v>33277.300000000003</v>
      </c>
      <c r="J42" s="23"/>
      <c r="K42" s="89"/>
    </row>
    <row r="43" spans="1:11" ht="25.5" x14ac:dyDescent="0.25">
      <c r="A43" s="48" t="s">
        <v>152</v>
      </c>
      <c r="B43" s="49" t="s">
        <v>153</v>
      </c>
      <c r="C43" s="14">
        <v>16178</v>
      </c>
      <c r="D43" s="22"/>
      <c r="E43" s="64">
        <f t="shared" si="1"/>
        <v>16178</v>
      </c>
      <c r="F43" s="63">
        <v>655.79999999999927</v>
      </c>
      <c r="G43" s="50">
        <f t="shared" si="2"/>
        <v>16833.8</v>
      </c>
      <c r="H43" s="63">
        <v>761.90000000000146</v>
      </c>
      <c r="I43" s="50">
        <f t="shared" si="3"/>
        <v>17595.7</v>
      </c>
      <c r="J43" s="23">
        <f>D43+F43+H43</f>
        <v>1417.7000000000007</v>
      </c>
      <c r="K43" s="89"/>
    </row>
    <row r="44" spans="1:11" ht="25.5" x14ac:dyDescent="0.25">
      <c r="A44" s="48" t="s">
        <v>154</v>
      </c>
      <c r="B44" s="49" t="s">
        <v>155</v>
      </c>
      <c r="C44" s="14">
        <v>150</v>
      </c>
      <c r="D44" s="22"/>
      <c r="E44" s="64">
        <f t="shared" si="1"/>
        <v>150</v>
      </c>
      <c r="F44" s="63"/>
      <c r="G44" s="50">
        <f t="shared" si="2"/>
        <v>150</v>
      </c>
      <c r="H44" s="63"/>
      <c r="I44" s="50">
        <f t="shared" si="3"/>
        <v>150</v>
      </c>
      <c r="J44" s="23"/>
      <c r="K44" s="89"/>
    </row>
    <row r="45" spans="1:11" ht="20.25" customHeight="1" x14ac:dyDescent="0.25">
      <c r="A45" s="48" t="s">
        <v>156</v>
      </c>
      <c r="B45" s="49" t="s">
        <v>157</v>
      </c>
      <c r="C45" s="14">
        <v>135912.20000000001</v>
      </c>
      <c r="D45" s="22">
        <v>-3.7</v>
      </c>
      <c r="E45" s="64">
        <f t="shared" si="1"/>
        <v>135908.5</v>
      </c>
      <c r="F45" s="63">
        <v>-90114.6</v>
      </c>
      <c r="G45" s="50">
        <f t="shared" si="2"/>
        <v>45793.899999999994</v>
      </c>
      <c r="H45" s="63">
        <v>679.90000000000873</v>
      </c>
      <c r="I45" s="50">
        <f t="shared" si="3"/>
        <v>46473.8</v>
      </c>
      <c r="J45" s="23">
        <f>D45+F45+H45</f>
        <v>-89438.399999999994</v>
      </c>
      <c r="K45" s="89"/>
    </row>
    <row r="46" spans="1:11" s="11" customFormat="1" ht="15.75" x14ac:dyDescent="0.25">
      <c r="A46" s="52" t="s">
        <v>158</v>
      </c>
      <c r="B46" s="27" t="s">
        <v>159</v>
      </c>
      <c r="C46" s="28">
        <f>SUM(C47:C53)</f>
        <v>25127602.599999998</v>
      </c>
      <c r="D46" s="28">
        <f t="shared" ref="D46:J46" si="14">SUM(D47:D53)</f>
        <v>450114.60000000033</v>
      </c>
      <c r="E46" s="28">
        <f t="shared" si="14"/>
        <v>25577717.200000003</v>
      </c>
      <c r="F46" s="28">
        <f t="shared" si="14"/>
        <v>493732.60000000056</v>
      </c>
      <c r="G46" s="28">
        <f t="shared" si="14"/>
        <v>26071449.799999997</v>
      </c>
      <c r="H46" s="28">
        <f t="shared" si="14"/>
        <v>946482.20000000042</v>
      </c>
      <c r="I46" s="28">
        <f t="shared" si="14"/>
        <v>27017932.000000004</v>
      </c>
      <c r="J46" s="28">
        <f t="shared" si="14"/>
        <v>1890329.4000000013</v>
      </c>
      <c r="K46" s="89"/>
    </row>
    <row r="47" spans="1:11" ht="17.25" customHeight="1" x14ac:dyDescent="0.25">
      <c r="A47" s="48" t="s">
        <v>160</v>
      </c>
      <c r="B47" s="49" t="s">
        <v>161</v>
      </c>
      <c r="C47" s="14">
        <v>7004229.2999999998</v>
      </c>
      <c r="D47" s="22">
        <v>-121545</v>
      </c>
      <c r="E47" s="64">
        <f t="shared" si="1"/>
        <v>6882684.2999999998</v>
      </c>
      <c r="F47" s="63">
        <v>22600</v>
      </c>
      <c r="G47" s="50">
        <f t="shared" si="2"/>
        <v>6905284.2999999998</v>
      </c>
      <c r="H47" s="63">
        <v>542.5</v>
      </c>
      <c r="I47" s="50">
        <f t="shared" si="3"/>
        <v>6905826.7999999998</v>
      </c>
      <c r="J47" s="23">
        <f>D47+F47+H47</f>
        <v>-98402.5</v>
      </c>
      <c r="K47" s="89"/>
    </row>
    <row r="48" spans="1:11" ht="18" customHeight="1" x14ac:dyDescent="0.25">
      <c r="A48" s="48" t="s">
        <v>162</v>
      </c>
      <c r="B48" s="49" t="s">
        <v>163</v>
      </c>
      <c r="C48" s="14">
        <v>14340656.699999999</v>
      </c>
      <c r="D48" s="22">
        <v>211071.80000000075</v>
      </c>
      <c r="E48" s="64">
        <f t="shared" si="1"/>
        <v>14551728.5</v>
      </c>
      <c r="F48" s="63">
        <v>384246.90000000037</v>
      </c>
      <c r="G48" s="50">
        <f t="shared" si="2"/>
        <v>14935975.4</v>
      </c>
      <c r="H48" s="63">
        <v>939217.40000000037</v>
      </c>
      <c r="I48" s="50">
        <f t="shared" si="3"/>
        <v>15875192.800000001</v>
      </c>
      <c r="J48" s="23">
        <f>D48+F48+H48</f>
        <v>1534536.1000000015</v>
      </c>
      <c r="K48" s="89"/>
    </row>
    <row r="49" spans="1:12" ht="19.5" customHeight="1" x14ac:dyDescent="0.25">
      <c r="A49" s="48" t="s">
        <v>164</v>
      </c>
      <c r="B49" s="49" t="s">
        <v>165</v>
      </c>
      <c r="C49" s="14">
        <v>242215.1</v>
      </c>
      <c r="D49" s="22">
        <v>3978</v>
      </c>
      <c r="E49" s="64">
        <f t="shared" si="1"/>
        <v>246193.1</v>
      </c>
      <c r="F49" s="63">
        <v>6091.8999999999942</v>
      </c>
      <c r="G49" s="50">
        <f t="shared" si="2"/>
        <v>252285</v>
      </c>
      <c r="H49" s="63">
        <v>6308</v>
      </c>
      <c r="I49" s="50">
        <f t="shared" si="3"/>
        <v>258593</v>
      </c>
      <c r="J49" s="23">
        <f>D49+F49+H49</f>
        <v>16377.899999999994</v>
      </c>
      <c r="K49" s="89"/>
    </row>
    <row r="50" spans="1:12" ht="18" customHeight="1" x14ac:dyDescent="0.25">
      <c r="A50" s="48" t="s">
        <v>166</v>
      </c>
      <c r="B50" s="49" t="s">
        <v>167</v>
      </c>
      <c r="C50" s="14">
        <v>2574657.2000000002</v>
      </c>
      <c r="D50" s="22">
        <v>343782.59999999963</v>
      </c>
      <c r="E50" s="64">
        <f t="shared" si="1"/>
        <v>2918439.8</v>
      </c>
      <c r="F50" s="63">
        <v>42952.800000000279</v>
      </c>
      <c r="G50" s="50">
        <f t="shared" si="2"/>
        <v>2961392.6</v>
      </c>
      <c r="H50" s="63">
        <v>5003.1000000000931</v>
      </c>
      <c r="I50" s="50">
        <f t="shared" si="3"/>
        <v>2966395.7</v>
      </c>
      <c r="J50" s="23">
        <f>D50+F50+H50</f>
        <v>391738.5</v>
      </c>
      <c r="K50" s="89"/>
    </row>
    <row r="51" spans="1:12" ht="25.5" x14ac:dyDescent="0.25">
      <c r="A51" s="48" t="s">
        <v>168</v>
      </c>
      <c r="B51" s="49" t="s">
        <v>169</v>
      </c>
      <c r="C51" s="14">
        <v>139375</v>
      </c>
      <c r="D51" s="22">
        <v>5747.2999999999884</v>
      </c>
      <c r="E51" s="64">
        <f t="shared" si="1"/>
        <v>145122.29999999999</v>
      </c>
      <c r="F51" s="63">
        <v>9246.6000000000058</v>
      </c>
      <c r="G51" s="50">
        <f t="shared" si="2"/>
        <v>154368.9</v>
      </c>
      <c r="H51" s="63">
        <v>601.10000000000582</v>
      </c>
      <c r="I51" s="50">
        <f t="shared" si="3"/>
        <v>154970</v>
      </c>
      <c r="J51" s="23">
        <f>D51+F51+H51</f>
        <v>15595</v>
      </c>
      <c r="K51" s="89"/>
    </row>
    <row r="52" spans="1:12" ht="17.25" customHeight="1" x14ac:dyDescent="0.25">
      <c r="A52" s="48" t="s">
        <v>170</v>
      </c>
      <c r="B52" s="49" t="s">
        <v>171</v>
      </c>
      <c r="C52" s="14">
        <v>603731.4</v>
      </c>
      <c r="D52" s="22">
        <v>692.59999999997672</v>
      </c>
      <c r="E52" s="64">
        <f t="shared" si="1"/>
        <v>604424</v>
      </c>
      <c r="F52" s="63">
        <v>23463.199999999953</v>
      </c>
      <c r="G52" s="50">
        <f t="shared" si="2"/>
        <v>627887.19999999995</v>
      </c>
      <c r="H52" s="63">
        <v>-5216.0999999999767</v>
      </c>
      <c r="I52" s="50">
        <f t="shared" si="3"/>
        <v>622671.1</v>
      </c>
      <c r="J52" s="23">
        <f>D52+F52+H52</f>
        <v>18939.699999999953</v>
      </c>
      <c r="K52" s="89"/>
    </row>
    <row r="53" spans="1:12" ht="16.5" customHeight="1" x14ac:dyDescent="0.25">
      <c r="A53" s="48" t="s">
        <v>172</v>
      </c>
      <c r="B53" s="49" t="s">
        <v>173</v>
      </c>
      <c r="C53" s="14">
        <v>222737.9</v>
      </c>
      <c r="D53" s="22">
        <v>6387.3000000000175</v>
      </c>
      <c r="E53" s="64">
        <f t="shared" si="1"/>
        <v>229125.2</v>
      </c>
      <c r="F53" s="63">
        <v>5131.1999999999825</v>
      </c>
      <c r="G53" s="50">
        <f t="shared" si="2"/>
        <v>234256.4</v>
      </c>
      <c r="H53" s="63">
        <v>26.200000000011642</v>
      </c>
      <c r="I53" s="50">
        <f t="shared" si="3"/>
        <v>234282.6</v>
      </c>
      <c r="J53" s="23">
        <f>D53+F53+H53</f>
        <v>11544.700000000012</v>
      </c>
      <c r="K53" s="89"/>
    </row>
    <row r="54" spans="1:12" s="11" customFormat="1" ht="21" customHeight="1" x14ac:dyDescent="0.25">
      <c r="A54" s="52" t="s">
        <v>174</v>
      </c>
      <c r="B54" s="27" t="s">
        <v>175</v>
      </c>
      <c r="C54" s="28">
        <f>SUM(C55:C56)</f>
        <v>1288686.0999999999</v>
      </c>
      <c r="D54" s="28">
        <f t="shared" ref="D54:J54" si="15">SUM(D55:D56)</f>
        <v>90563</v>
      </c>
      <c r="E54" s="28">
        <f t="shared" si="15"/>
        <v>1379249.0999999999</v>
      </c>
      <c r="F54" s="28">
        <f t="shared" si="15"/>
        <v>212209.30000000005</v>
      </c>
      <c r="G54" s="28">
        <f t="shared" si="15"/>
        <v>1591458.4</v>
      </c>
      <c r="H54" s="28">
        <f t="shared" si="15"/>
        <v>174996.5</v>
      </c>
      <c r="I54" s="28">
        <f t="shared" si="15"/>
        <v>1766454.9</v>
      </c>
      <c r="J54" s="28">
        <f t="shared" si="15"/>
        <v>477768.80000000005</v>
      </c>
      <c r="K54" s="89"/>
    </row>
    <row r="55" spans="1:12" ht="18" customHeight="1" x14ac:dyDescent="0.25">
      <c r="A55" s="48" t="s">
        <v>176</v>
      </c>
      <c r="B55" s="49" t="s">
        <v>177</v>
      </c>
      <c r="C55" s="14">
        <v>1249910.2</v>
      </c>
      <c r="D55" s="22">
        <v>90565</v>
      </c>
      <c r="E55" s="64">
        <f t="shared" si="1"/>
        <v>1340475.2</v>
      </c>
      <c r="F55" s="63">
        <v>212209.30000000005</v>
      </c>
      <c r="G55" s="50">
        <f t="shared" si="2"/>
        <v>1552684.5</v>
      </c>
      <c r="H55" s="63">
        <v>165223.5</v>
      </c>
      <c r="I55" s="50">
        <f t="shared" si="3"/>
        <v>1717908</v>
      </c>
      <c r="J55" s="23">
        <f>D55+F55+H55</f>
        <v>467997.80000000005</v>
      </c>
      <c r="K55" s="89"/>
    </row>
    <row r="56" spans="1:12" ht="18.75" customHeight="1" x14ac:dyDescent="0.25">
      <c r="A56" s="48" t="s">
        <v>178</v>
      </c>
      <c r="B56" s="49" t="s">
        <v>179</v>
      </c>
      <c r="C56" s="14">
        <v>38775.9</v>
      </c>
      <c r="D56" s="22">
        <v>-2</v>
      </c>
      <c r="E56" s="64">
        <f t="shared" si="1"/>
        <v>38773.9</v>
      </c>
      <c r="F56" s="63"/>
      <c r="G56" s="50">
        <f t="shared" si="2"/>
        <v>38773.9</v>
      </c>
      <c r="H56" s="63">
        <v>9773</v>
      </c>
      <c r="I56" s="50">
        <f t="shared" si="3"/>
        <v>48546.9</v>
      </c>
      <c r="J56" s="23">
        <f>D56+F56+H56</f>
        <v>9771</v>
      </c>
      <c r="K56" s="89"/>
    </row>
    <row r="57" spans="1:12" s="11" customFormat="1" ht="20.25" customHeight="1" x14ac:dyDescent="0.25">
      <c r="A57" s="52" t="s">
        <v>180</v>
      </c>
      <c r="B57" s="27" t="s">
        <v>181</v>
      </c>
      <c r="C57" s="28">
        <f>SUM(C58:C64)</f>
        <v>5881524.0999999996</v>
      </c>
      <c r="D57" s="28">
        <f t="shared" ref="D57:J57" si="16">SUM(D58:D64)</f>
        <v>490215.3</v>
      </c>
      <c r="E57" s="28">
        <f t="shared" si="16"/>
        <v>6371739.3999999994</v>
      </c>
      <c r="F57" s="28">
        <f t="shared" si="16"/>
        <v>395578.8000000001</v>
      </c>
      <c r="G57" s="28">
        <f t="shared" si="16"/>
        <v>6767318.2000000002</v>
      </c>
      <c r="H57" s="28">
        <f t="shared" si="16"/>
        <v>230660.00000000023</v>
      </c>
      <c r="I57" s="28">
        <f t="shared" si="16"/>
        <v>6997978.2000000002</v>
      </c>
      <c r="J57" s="28">
        <f t="shared" si="16"/>
        <v>1116454.1000000003</v>
      </c>
      <c r="K57" s="89"/>
    </row>
    <row r="58" spans="1:12" ht="18.75" customHeight="1" x14ac:dyDescent="0.25">
      <c r="A58" s="48" t="s">
        <v>182</v>
      </c>
      <c r="B58" s="49" t="s">
        <v>183</v>
      </c>
      <c r="C58" s="14">
        <v>3447926.3</v>
      </c>
      <c r="D58" s="22">
        <v>3990</v>
      </c>
      <c r="E58" s="64">
        <f t="shared" si="1"/>
        <v>3451916.3</v>
      </c>
      <c r="F58" s="63">
        <v>129435.30000000028</v>
      </c>
      <c r="G58" s="50">
        <f t="shared" si="2"/>
        <v>3581351.6</v>
      </c>
      <c r="H58" s="63">
        <v>145957</v>
      </c>
      <c r="I58" s="50">
        <f t="shared" si="3"/>
        <v>3727308.6</v>
      </c>
      <c r="J58" s="23">
        <f>D58+F58+H58</f>
        <v>279382.30000000028</v>
      </c>
      <c r="K58" s="89"/>
      <c r="L58" s="53"/>
    </row>
    <row r="59" spans="1:12" ht="21" customHeight="1" x14ac:dyDescent="0.25">
      <c r="A59" s="48" t="s">
        <v>184</v>
      </c>
      <c r="B59" s="49" t="s">
        <v>185</v>
      </c>
      <c r="C59" s="14">
        <v>432561.1</v>
      </c>
      <c r="D59" s="22">
        <v>6701.2000000000116</v>
      </c>
      <c r="E59" s="64">
        <f t="shared" si="1"/>
        <v>439262.3</v>
      </c>
      <c r="F59" s="63">
        <v>79078.700000000012</v>
      </c>
      <c r="G59" s="50">
        <f t="shared" si="2"/>
        <v>518341</v>
      </c>
      <c r="H59" s="63">
        <v>12206.800000000047</v>
      </c>
      <c r="I59" s="50">
        <f t="shared" si="3"/>
        <v>530547.80000000005</v>
      </c>
      <c r="J59" s="23">
        <f>D59+F59+H59</f>
        <v>97986.70000000007</v>
      </c>
      <c r="K59" s="89"/>
    </row>
    <row r="60" spans="1:12" ht="17.25" customHeight="1" x14ac:dyDescent="0.25">
      <c r="A60" s="48" t="s">
        <v>186</v>
      </c>
      <c r="B60" s="49" t="s">
        <v>187</v>
      </c>
      <c r="C60" s="14">
        <v>55613.5</v>
      </c>
      <c r="D60" s="22">
        <v>-219.59999999999854</v>
      </c>
      <c r="E60" s="64">
        <f t="shared" si="1"/>
        <v>55393.9</v>
      </c>
      <c r="F60" s="63">
        <v>263</v>
      </c>
      <c r="G60" s="50">
        <f t="shared" si="2"/>
        <v>55656.9</v>
      </c>
      <c r="H60" s="63">
        <v>-10556.099999999999</v>
      </c>
      <c r="I60" s="50">
        <f t="shared" si="3"/>
        <v>45100.800000000003</v>
      </c>
      <c r="J60" s="23">
        <f>D60+F60+H60</f>
        <v>-10512.699999999997</v>
      </c>
      <c r="K60" s="89"/>
    </row>
    <row r="61" spans="1:12" ht="17.25" customHeight="1" x14ac:dyDescent="0.25">
      <c r="A61" s="48" t="s">
        <v>188</v>
      </c>
      <c r="B61" s="49" t="s">
        <v>189</v>
      </c>
      <c r="C61" s="14">
        <v>80706</v>
      </c>
      <c r="D61" s="22"/>
      <c r="E61" s="64">
        <f t="shared" si="1"/>
        <v>80706</v>
      </c>
      <c r="F61" s="63"/>
      <c r="G61" s="50">
        <f t="shared" si="2"/>
        <v>80706</v>
      </c>
      <c r="H61" s="63">
        <v>2000.8000000000029</v>
      </c>
      <c r="I61" s="50">
        <f t="shared" si="3"/>
        <v>82706.8</v>
      </c>
      <c r="J61" s="23">
        <f>H61</f>
        <v>2000.8000000000029</v>
      </c>
      <c r="K61" s="89"/>
    </row>
    <row r="62" spans="1:12" ht="25.5" x14ac:dyDescent="0.25">
      <c r="A62" s="48" t="s">
        <v>190</v>
      </c>
      <c r="B62" s="49" t="s">
        <v>191</v>
      </c>
      <c r="C62" s="14">
        <v>175358.4</v>
      </c>
      <c r="D62" s="22"/>
      <c r="E62" s="64">
        <f t="shared" si="1"/>
        <v>175358.4</v>
      </c>
      <c r="F62" s="63"/>
      <c r="G62" s="50">
        <f t="shared" si="2"/>
        <v>175358.4</v>
      </c>
      <c r="H62" s="63">
        <v>34.899999999994179</v>
      </c>
      <c r="I62" s="50">
        <f t="shared" si="3"/>
        <v>175393.3</v>
      </c>
      <c r="J62" s="23">
        <f>H62</f>
        <v>34.899999999994179</v>
      </c>
      <c r="K62" s="89"/>
    </row>
    <row r="63" spans="1:12" ht="17.25" customHeight="1" x14ac:dyDescent="0.25">
      <c r="A63" s="48" t="s">
        <v>192</v>
      </c>
      <c r="B63" s="49" t="s">
        <v>193</v>
      </c>
      <c r="C63" s="14">
        <v>6070.5</v>
      </c>
      <c r="D63" s="22"/>
      <c r="E63" s="64">
        <f t="shared" si="1"/>
        <v>6070.5</v>
      </c>
      <c r="F63" s="63"/>
      <c r="G63" s="50">
        <f t="shared" si="2"/>
        <v>6070.5</v>
      </c>
      <c r="H63" s="63">
        <v>181.89999999999964</v>
      </c>
      <c r="I63" s="50">
        <f t="shared" si="3"/>
        <v>6252.4</v>
      </c>
      <c r="J63" s="23">
        <f>H63</f>
        <v>181.89999999999964</v>
      </c>
      <c r="K63" s="89"/>
    </row>
    <row r="64" spans="1:12" ht="18.75" customHeight="1" x14ac:dyDescent="0.25">
      <c r="A64" s="48" t="s">
        <v>194</v>
      </c>
      <c r="B64" s="49" t="s">
        <v>195</v>
      </c>
      <c r="C64" s="14">
        <v>1683288.3</v>
      </c>
      <c r="D64" s="22">
        <v>479743.69999999995</v>
      </c>
      <c r="E64" s="64">
        <f t="shared" si="1"/>
        <v>2163032</v>
      </c>
      <c r="F64" s="63">
        <v>186801.79999999981</v>
      </c>
      <c r="G64" s="50">
        <f t="shared" si="2"/>
        <v>2349833.7999999998</v>
      </c>
      <c r="H64" s="63">
        <v>80834.700000000186</v>
      </c>
      <c r="I64" s="50">
        <f t="shared" si="3"/>
        <v>2430668.5</v>
      </c>
      <c r="J64" s="23">
        <f>D64+F64+H64</f>
        <v>747380.2</v>
      </c>
      <c r="K64" s="89"/>
    </row>
    <row r="65" spans="1:12" s="11" customFormat="1" ht="24" customHeight="1" x14ac:dyDescent="0.25">
      <c r="A65" s="52" t="s">
        <v>196</v>
      </c>
      <c r="B65" s="27" t="s">
        <v>197</v>
      </c>
      <c r="C65" s="28">
        <f>SUM(C66:C70)</f>
        <v>31691451.799999997</v>
      </c>
      <c r="D65" s="28">
        <f t="shared" ref="D65:J65" si="17">SUM(D66:D70)</f>
        <v>326818.20000000135</v>
      </c>
      <c r="E65" s="28">
        <f t="shared" si="17"/>
        <v>32018270</v>
      </c>
      <c r="F65" s="28">
        <f t="shared" si="17"/>
        <v>111731.90000000177</v>
      </c>
      <c r="G65" s="28">
        <f t="shared" si="17"/>
        <v>32130001.900000002</v>
      </c>
      <c r="H65" s="28">
        <f t="shared" si="17"/>
        <v>-238197.80000000141</v>
      </c>
      <c r="I65" s="28">
        <f t="shared" si="17"/>
        <v>31891804.099999998</v>
      </c>
      <c r="J65" s="28">
        <f t="shared" si="17"/>
        <v>200352.30000000171</v>
      </c>
      <c r="K65" s="89"/>
      <c r="L65" s="54"/>
    </row>
    <row r="66" spans="1:12" ht="19.5" customHeight="1" x14ac:dyDescent="0.25">
      <c r="A66" s="48" t="s">
        <v>198</v>
      </c>
      <c r="B66" s="49" t="s">
        <v>199</v>
      </c>
      <c r="C66" s="14">
        <v>135422.79999999999</v>
      </c>
      <c r="D66" s="22"/>
      <c r="E66" s="64">
        <f t="shared" si="1"/>
        <v>135422.79999999999</v>
      </c>
      <c r="F66" s="63"/>
      <c r="G66" s="50">
        <f t="shared" si="2"/>
        <v>135422.79999999999</v>
      </c>
      <c r="H66" s="63">
        <v>6215.6000000000058</v>
      </c>
      <c r="I66" s="50">
        <f t="shared" si="3"/>
        <v>141638.39999999999</v>
      </c>
      <c r="J66" s="23">
        <f>H66</f>
        <v>6215.6000000000058</v>
      </c>
      <c r="K66" s="89"/>
    </row>
    <row r="67" spans="1:12" ht="20.25" customHeight="1" x14ac:dyDescent="0.25">
      <c r="A67" s="48" t="s">
        <v>200</v>
      </c>
      <c r="B67" s="49" t="s">
        <v>201</v>
      </c>
      <c r="C67" s="14">
        <v>4877893.5</v>
      </c>
      <c r="D67" s="22">
        <v>315.40000000037253</v>
      </c>
      <c r="E67" s="64">
        <f t="shared" si="1"/>
        <v>4878208.9000000004</v>
      </c>
      <c r="F67" s="63">
        <v>25763.399999999441</v>
      </c>
      <c r="G67" s="50">
        <f t="shared" si="2"/>
        <v>4903972.3</v>
      </c>
      <c r="H67" s="63">
        <v>14061.100000000559</v>
      </c>
      <c r="I67" s="50">
        <f t="shared" si="3"/>
        <v>4918033.4000000004</v>
      </c>
      <c r="J67" s="23">
        <f>D67+F67+H67</f>
        <v>40139.900000000373</v>
      </c>
      <c r="K67" s="89"/>
    </row>
    <row r="68" spans="1:12" ht="20.25" customHeight="1" x14ac:dyDescent="0.25">
      <c r="A68" s="48" t="s">
        <v>202</v>
      </c>
      <c r="B68" s="49" t="s">
        <v>203</v>
      </c>
      <c r="C68" s="14">
        <v>19177686.399999999</v>
      </c>
      <c r="D68" s="22">
        <v>-77335.699999999255</v>
      </c>
      <c r="E68" s="64">
        <f t="shared" si="1"/>
        <v>19100350.699999999</v>
      </c>
      <c r="F68" s="63">
        <v>114972.40000000224</v>
      </c>
      <c r="G68" s="50">
        <f t="shared" si="2"/>
        <v>19215323.100000001</v>
      </c>
      <c r="H68" s="63">
        <v>-219184.90000000224</v>
      </c>
      <c r="I68" s="50">
        <f t="shared" si="3"/>
        <v>18996138.199999999</v>
      </c>
      <c r="J68" s="23">
        <f>D68+F68+H68</f>
        <v>-181548.19999999925</v>
      </c>
      <c r="K68" s="89"/>
    </row>
    <row r="69" spans="1:12" ht="20.25" customHeight="1" x14ac:dyDescent="0.25">
      <c r="A69" s="48" t="s">
        <v>204</v>
      </c>
      <c r="B69" s="49" t="s">
        <v>205</v>
      </c>
      <c r="C69" s="14">
        <v>6493185.5999999996</v>
      </c>
      <c r="D69" s="22">
        <v>361516.20000000019</v>
      </c>
      <c r="E69" s="64">
        <f t="shared" si="1"/>
        <v>6854701.7999999998</v>
      </c>
      <c r="F69" s="63">
        <v>-45028.799999999814</v>
      </c>
      <c r="G69" s="50">
        <f t="shared" si="2"/>
        <v>6809673</v>
      </c>
      <c r="H69" s="63">
        <v>-13584.799999999814</v>
      </c>
      <c r="I69" s="50">
        <f t="shared" si="3"/>
        <v>6796088.2000000002</v>
      </c>
      <c r="J69" s="23">
        <f>D69+F69+H69</f>
        <v>302902.60000000056</v>
      </c>
      <c r="K69" s="89"/>
    </row>
    <row r="70" spans="1:12" ht="18" customHeight="1" x14ac:dyDescent="0.25">
      <c r="A70" s="48" t="s">
        <v>206</v>
      </c>
      <c r="B70" s="49" t="s">
        <v>207</v>
      </c>
      <c r="C70" s="14">
        <v>1007263.5</v>
      </c>
      <c r="D70" s="22">
        <v>42322.300000000047</v>
      </c>
      <c r="E70" s="64">
        <f t="shared" si="1"/>
        <v>1049585.8</v>
      </c>
      <c r="F70" s="63">
        <v>16024.899999999907</v>
      </c>
      <c r="G70" s="50">
        <f t="shared" si="2"/>
        <v>1065610.7</v>
      </c>
      <c r="H70" s="63">
        <v>-25704.79999999993</v>
      </c>
      <c r="I70" s="50">
        <f t="shared" si="3"/>
        <v>1039905.9</v>
      </c>
      <c r="J70" s="23">
        <f>D70+F70+H70</f>
        <v>32642.400000000023</v>
      </c>
      <c r="K70" s="89"/>
    </row>
    <row r="71" spans="1:12" s="11" customFormat="1" ht="18.75" customHeight="1" x14ac:dyDescent="0.25">
      <c r="A71" s="52" t="s">
        <v>208</v>
      </c>
      <c r="B71" s="27" t="s">
        <v>209</v>
      </c>
      <c r="C71" s="28">
        <f>SUM(C72:C75)</f>
        <v>1141707.8</v>
      </c>
      <c r="D71" s="28">
        <f>SUM(D72:D75)</f>
        <v>367986.5</v>
      </c>
      <c r="E71" s="28">
        <f t="shared" ref="D71:J71" si="18">SUM(E72:E75)</f>
        <v>1509694.3</v>
      </c>
      <c r="F71" s="28">
        <f>SUM(F72:F75)</f>
        <v>95000</v>
      </c>
      <c r="G71" s="28">
        <f t="shared" si="18"/>
        <v>1604694.3</v>
      </c>
      <c r="H71" s="28">
        <f>SUM(H72:H75)</f>
        <v>132216.09999999992</v>
      </c>
      <c r="I71" s="28">
        <f t="shared" si="18"/>
        <v>1736910.4</v>
      </c>
      <c r="J71" s="28">
        <f>SUM(J72:J75)</f>
        <v>595202.59999999986</v>
      </c>
      <c r="K71" s="89"/>
    </row>
    <row r="72" spans="1:12" ht="20.25" customHeight="1" x14ac:dyDescent="0.25">
      <c r="A72" s="48" t="s">
        <v>210</v>
      </c>
      <c r="B72" s="49" t="s">
        <v>211</v>
      </c>
      <c r="C72" s="14">
        <v>469622.4</v>
      </c>
      <c r="D72" s="22">
        <v>71551.400000000023</v>
      </c>
      <c r="E72" s="64">
        <f t="shared" si="1"/>
        <v>541173.80000000005</v>
      </c>
      <c r="F72" s="63">
        <v>10500</v>
      </c>
      <c r="G72" s="50">
        <f t="shared" si="2"/>
        <v>551673.80000000005</v>
      </c>
      <c r="H72" s="63">
        <v>32113.199999999953</v>
      </c>
      <c r="I72" s="50">
        <f t="shared" si="3"/>
        <v>583787</v>
      </c>
      <c r="J72" s="23">
        <f>D72+F72+H72</f>
        <v>114164.59999999998</v>
      </c>
      <c r="K72" s="89"/>
    </row>
    <row r="73" spans="1:12" ht="19.5" customHeight="1" x14ac:dyDescent="0.25">
      <c r="A73" s="48" t="s">
        <v>212</v>
      </c>
      <c r="B73" s="49" t="s">
        <v>213</v>
      </c>
      <c r="C73" s="14">
        <v>372760.3</v>
      </c>
      <c r="D73" s="22">
        <v>39918.400000000023</v>
      </c>
      <c r="E73" s="64">
        <f t="shared" ref="E73:E85" si="19">C73+D73</f>
        <v>412678.7</v>
      </c>
      <c r="F73" s="63">
        <v>76500</v>
      </c>
      <c r="G73" s="50">
        <f t="shared" ref="G73:G85" si="20">E73+F73</f>
        <v>489178.7</v>
      </c>
      <c r="H73" s="63">
        <v>100103.49999999994</v>
      </c>
      <c r="I73" s="50">
        <f t="shared" ref="I73:I85" si="21">G73+H73</f>
        <v>589282.19999999995</v>
      </c>
      <c r="J73" s="23">
        <f>D73+F73+H73</f>
        <v>216521.89999999997</v>
      </c>
      <c r="K73" s="89"/>
    </row>
    <row r="74" spans="1:12" ht="19.5" customHeight="1" x14ac:dyDescent="0.25">
      <c r="A74" s="48" t="s">
        <v>214</v>
      </c>
      <c r="B74" s="49" t="s">
        <v>215</v>
      </c>
      <c r="C74" s="14">
        <v>280470.90000000002</v>
      </c>
      <c r="D74" s="22">
        <v>256516.69999999995</v>
      </c>
      <c r="E74" s="64">
        <f t="shared" si="19"/>
        <v>536987.6</v>
      </c>
      <c r="F74" s="63">
        <v>8000</v>
      </c>
      <c r="G74" s="50">
        <f t="shared" si="20"/>
        <v>544987.6</v>
      </c>
      <c r="H74" s="63">
        <v>-0.59999999997671694</v>
      </c>
      <c r="I74" s="50">
        <f t="shared" si="21"/>
        <v>544987</v>
      </c>
      <c r="J74" s="23">
        <f>D74+F74+H74</f>
        <v>264516.09999999998</v>
      </c>
      <c r="K74" s="89"/>
    </row>
    <row r="75" spans="1:12" ht="27.75" customHeight="1" x14ac:dyDescent="0.25">
      <c r="A75" s="48" t="s">
        <v>216</v>
      </c>
      <c r="B75" s="49" t="s">
        <v>217</v>
      </c>
      <c r="C75" s="14">
        <v>18854.2</v>
      </c>
      <c r="D75" s="22"/>
      <c r="E75" s="64">
        <f t="shared" si="19"/>
        <v>18854.2</v>
      </c>
      <c r="F75" s="63"/>
      <c r="G75" s="50">
        <f t="shared" si="20"/>
        <v>18854.2</v>
      </c>
      <c r="H75" s="63"/>
      <c r="I75" s="50">
        <f t="shared" si="21"/>
        <v>18854.2</v>
      </c>
      <c r="J75" s="23"/>
      <c r="K75" s="89"/>
    </row>
    <row r="76" spans="1:12" s="11" customFormat="1" ht="21" customHeight="1" x14ac:dyDescent="0.25">
      <c r="A76" s="52" t="s">
        <v>218</v>
      </c>
      <c r="B76" s="27" t="s">
        <v>219</v>
      </c>
      <c r="C76" s="28">
        <f t="shared" ref="C76:J76" si="22">SUM(C77:C79)</f>
        <v>49812</v>
      </c>
      <c r="D76" s="28">
        <f t="shared" si="22"/>
        <v>22657.5</v>
      </c>
      <c r="E76" s="28">
        <f t="shared" si="22"/>
        <v>72469.5</v>
      </c>
      <c r="F76" s="28">
        <f t="shared" si="22"/>
        <v>27367.000000000004</v>
      </c>
      <c r="G76" s="28">
        <f t="shared" si="22"/>
        <v>99836.5</v>
      </c>
      <c r="H76" s="28"/>
      <c r="I76" s="28">
        <f t="shared" si="22"/>
        <v>99836.5</v>
      </c>
      <c r="J76" s="28">
        <f t="shared" si="22"/>
        <v>50024.5</v>
      </c>
      <c r="K76" s="89"/>
    </row>
    <row r="77" spans="1:12" ht="22.5" customHeight="1" x14ac:dyDescent="0.25">
      <c r="A77" s="48" t="s">
        <v>220</v>
      </c>
      <c r="B77" s="49" t="s">
        <v>221</v>
      </c>
      <c r="C77" s="55">
        <v>10273.6</v>
      </c>
      <c r="D77" s="22">
        <v>20000</v>
      </c>
      <c r="E77" s="64">
        <f t="shared" si="19"/>
        <v>30273.599999999999</v>
      </c>
      <c r="F77" s="63"/>
      <c r="G77" s="50">
        <f t="shared" si="20"/>
        <v>30273.599999999999</v>
      </c>
      <c r="H77" s="63"/>
      <c r="I77" s="50">
        <f t="shared" si="21"/>
        <v>30273.599999999999</v>
      </c>
      <c r="J77" s="23">
        <f t="shared" ref="J73:J85" si="23">D77+F77</f>
        <v>20000</v>
      </c>
      <c r="K77" s="89"/>
    </row>
    <row r="78" spans="1:12" ht="21" customHeight="1" x14ac:dyDescent="0.25">
      <c r="A78" s="48" t="s">
        <v>222</v>
      </c>
      <c r="B78" s="49" t="s">
        <v>223</v>
      </c>
      <c r="C78" s="55">
        <v>17009.099999999999</v>
      </c>
      <c r="D78" s="22"/>
      <c r="E78" s="64">
        <f t="shared" si="19"/>
        <v>17009.099999999999</v>
      </c>
      <c r="F78" s="63"/>
      <c r="G78" s="50">
        <f t="shared" si="20"/>
        <v>17009.099999999999</v>
      </c>
      <c r="H78" s="63"/>
      <c r="I78" s="50">
        <f t="shared" si="21"/>
        <v>17009.099999999999</v>
      </c>
      <c r="J78" s="23"/>
      <c r="K78" s="89"/>
    </row>
    <row r="79" spans="1:12" ht="25.5" x14ac:dyDescent="0.25">
      <c r="A79" s="48" t="s">
        <v>224</v>
      </c>
      <c r="B79" s="49" t="s">
        <v>225</v>
      </c>
      <c r="C79" s="14">
        <v>22529.3</v>
      </c>
      <c r="D79" s="22">
        <v>2657.5</v>
      </c>
      <c r="E79" s="64">
        <f t="shared" si="19"/>
        <v>25186.799999999999</v>
      </c>
      <c r="F79" s="63">
        <v>27367.000000000004</v>
      </c>
      <c r="G79" s="50">
        <f t="shared" si="20"/>
        <v>52553.8</v>
      </c>
      <c r="H79" s="63"/>
      <c r="I79" s="50">
        <f t="shared" si="21"/>
        <v>52553.8</v>
      </c>
      <c r="J79" s="23">
        <f t="shared" si="23"/>
        <v>30024.500000000004</v>
      </c>
      <c r="K79" s="89"/>
    </row>
    <row r="80" spans="1:12" s="11" customFormat="1" ht="17.25" customHeight="1" x14ac:dyDescent="0.25">
      <c r="A80" s="52" t="s">
        <v>226</v>
      </c>
      <c r="B80" s="27" t="s">
        <v>227</v>
      </c>
      <c r="C80" s="28">
        <f>SUM(C81)</f>
        <v>3500000</v>
      </c>
      <c r="D80" s="28">
        <f t="shared" ref="D80:J80" si="24">SUM(D81)</f>
        <v>-1000000</v>
      </c>
      <c r="E80" s="28">
        <f t="shared" si="24"/>
        <v>2500000</v>
      </c>
      <c r="F80" s="28">
        <f t="shared" si="24"/>
        <v>-300000</v>
      </c>
      <c r="G80" s="28">
        <f t="shared" si="24"/>
        <v>2200000</v>
      </c>
      <c r="H80" s="28"/>
      <c r="I80" s="28">
        <f t="shared" si="24"/>
        <v>2200000</v>
      </c>
      <c r="J80" s="28">
        <f t="shared" si="24"/>
        <v>-1300000</v>
      </c>
      <c r="K80" s="89"/>
    </row>
    <row r="81" spans="1:11" ht="25.5" x14ac:dyDescent="0.25">
      <c r="A81" s="48" t="s">
        <v>228</v>
      </c>
      <c r="B81" s="49" t="s">
        <v>229</v>
      </c>
      <c r="C81" s="14">
        <v>3500000</v>
      </c>
      <c r="D81" s="22">
        <v>-1000000</v>
      </c>
      <c r="E81" s="64">
        <f t="shared" si="19"/>
        <v>2500000</v>
      </c>
      <c r="F81" s="63">
        <v>-300000</v>
      </c>
      <c r="G81" s="50">
        <f t="shared" si="20"/>
        <v>2200000</v>
      </c>
      <c r="H81" s="63"/>
      <c r="I81" s="50">
        <f t="shared" si="21"/>
        <v>2200000</v>
      </c>
      <c r="J81" s="23">
        <f t="shared" si="23"/>
        <v>-1300000</v>
      </c>
      <c r="K81" s="89"/>
    </row>
    <row r="82" spans="1:11" s="11" customFormat="1" ht="27" customHeight="1" x14ac:dyDescent="0.25">
      <c r="A82" s="52" t="s">
        <v>230</v>
      </c>
      <c r="B82" s="27" t="s">
        <v>231</v>
      </c>
      <c r="C82" s="28">
        <f t="shared" ref="C82:J82" si="25">SUM(C83:C85)</f>
        <v>5563985.9000000004</v>
      </c>
      <c r="D82" s="28">
        <f t="shared" si="25"/>
        <v>251187.30000000028</v>
      </c>
      <c r="E82" s="28">
        <f t="shared" si="25"/>
        <v>5815173.2000000002</v>
      </c>
      <c r="F82" s="28">
        <f t="shared" si="25"/>
        <v>295861.10000000009</v>
      </c>
      <c r="G82" s="28">
        <f t="shared" si="25"/>
        <v>6111034.3000000007</v>
      </c>
      <c r="H82" s="28">
        <f t="shared" si="25"/>
        <v>501986.59999999963</v>
      </c>
      <c r="I82" s="28">
        <f t="shared" si="25"/>
        <v>6613020.9000000004</v>
      </c>
      <c r="J82" s="28">
        <f t="shared" si="25"/>
        <v>1049035</v>
      </c>
      <c r="K82" s="89"/>
    </row>
    <row r="83" spans="1:11" ht="38.25" x14ac:dyDescent="0.25">
      <c r="A83" s="48" t="s">
        <v>232</v>
      </c>
      <c r="B83" s="49" t="s">
        <v>233</v>
      </c>
      <c r="C83" s="14">
        <v>3330951.9</v>
      </c>
      <c r="D83" s="22">
        <v>-5638.6999999997206</v>
      </c>
      <c r="E83" s="64">
        <f t="shared" si="19"/>
        <v>3325313.2</v>
      </c>
      <c r="F83" s="63">
        <v>-3441.2000000001863</v>
      </c>
      <c r="G83" s="50">
        <f t="shared" si="20"/>
        <v>3321872</v>
      </c>
      <c r="H83" s="63">
        <v>-3379.6000000000931</v>
      </c>
      <c r="I83" s="50">
        <f t="shared" si="21"/>
        <v>3318492.4</v>
      </c>
      <c r="J83" s="23">
        <f>D83+F83+H83</f>
        <v>-12459.5</v>
      </c>
      <c r="K83" s="89"/>
    </row>
    <row r="84" spans="1:11" ht="18" customHeight="1" x14ac:dyDescent="0.25">
      <c r="A84" s="48" t="s">
        <v>234</v>
      </c>
      <c r="B84" s="49" t="s">
        <v>235</v>
      </c>
      <c r="C84" s="14">
        <v>343339.1</v>
      </c>
      <c r="D84" s="22"/>
      <c r="E84" s="64">
        <f t="shared" si="19"/>
        <v>343339.1</v>
      </c>
      <c r="F84" s="63"/>
      <c r="G84" s="50">
        <f t="shared" si="20"/>
        <v>343339.1</v>
      </c>
      <c r="H84" s="63"/>
      <c r="I84" s="50">
        <f t="shared" si="21"/>
        <v>343339.1</v>
      </c>
      <c r="J84" s="23"/>
      <c r="K84" s="89"/>
    </row>
    <row r="85" spans="1:11" ht="20.25" customHeight="1" x14ac:dyDescent="0.25">
      <c r="A85" s="48" t="s">
        <v>236</v>
      </c>
      <c r="B85" s="49" t="s">
        <v>237</v>
      </c>
      <c r="C85" s="14">
        <v>1889694.9</v>
      </c>
      <c r="D85" s="22">
        <v>256826</v>
      </c>
      <c r="E85" s="64">
        <f t="shared" si="19"/>
        <v>2146520.9</v>
      </c>
      <c r="F85" s="63">
        <v>299302.30000000028</v>
      </c>
      <c r="G85" s="50">
        <f t="shared" si="20"/>
        <v>2445823.2000000002</v>
      </c>
      <c r="H85" s="63">
        <v>505366.19999999972</v>
      </c>
      <c r="I85" s="50">
        <f t="shared" si="21"/>
        <v>2951189.4</v>
      </c>
      <c r="J85" s="23">
        <f>D85+F85+H85</f>
        <v>1061494.5</v>
      </c>
      <c r="K85" s="89"/>
    </row>
    <row r="86" spans="1:11" s="11" customFormat="1" ht="15.75" customHeight="1" thickBot="1" x14ac:dyDescent="0.3">
      <c r="A86" s="84" t="s">
        <v>238</v>
      </c>
      <c r="B86" s="85"/>
      <c r="C86" s="33">
        <f>SUM(C7+C17+C20+C25+C36+C41+C46+C54+C57+C65+C71+C76+C80+C82)</f>
        <v>97672035.799999997</v>
      </c>
      <c r="D86" s="33">
        <f>SUM(D7+D17+D20+D25+D36+D41+D46+D54+D57+D65+D71+D76+D80+D82)</f>
        <v>2872836.100000001</v>
      </c>
      <c r="E86" s="33">
        <f t="shared" ref="E86:I86" si="26">SUM(E7+E17+E20+E25+E36+E41+E46+E54+E57+E65+E71+E76+E80+E82)</f>
        <v>100544871.90000001</v>
      </c>
      <c r="F86" s="33">
        <f t="shared" si="26"/>
        <v>1576345.1000000031</v>
      </c>
      <c r="G86" s="33">
        <f t="shared" si="26"/>
        <v>102121216.99999999</v>
      </c>
      <c r="H86" s="33">
        <f t="shared" si="26"/>
        <v>2153749.9999999972</v>
      </c>
      <c r="I86" s="33">
        <f t="shared" si="26"/>
        <v>104274967.00000001</v>
      </c>
      <c r="J86" s="34">
        <f>SUM(J7+J17+J20+J25+J36+J41+J46+J54+J57+J65+J71+J76+J80+J82)</f>
        <v>6602931.2000000011</v>
      </c>
      <c r="K86" s="47"/>
    </row>
    <row r="87" spans="1:11" x14ac:dyDescent="0.2">
      <c r="J87" s="36"/>
    </row>
    <row r="88" spans="1:11" x14ac:dyDescent="0.2">
      <c r="I88" s="37"/>
      <c r="J88" s="36"/>
    </row>
    <row r="89" spans="1:11" x14ac:dyDescent="0.2">
      <c r="C89" s="38"/>
      <c r="D89" s="56"/>
      <c r="E89" s="56"/>
      <c r="F89" s="56"/>
      <c r="G89" s="56"/>
      <c r="H89" s="56"/>
    </row>
    <row r="91" spans="1:11" x14ac:dyDescent="0.2">
      <c r="D91" s="56"/>
      <c r="E91" s="56"/>
      <c r="F91" s="56"/>
      <c r="G91" s="56"/>
      <c r="H91" s="56"/>
    </row>
    <row r="93" spans="1:11" x14ac:dyDescent="0.2">
      <c r="I93" s="37"/>
    </row>
  </sheetData>
  <mergeCells count="10">
    <mergeCell ref="A86:B86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39370078740157483" right="0.39370078740157483" top="0.39370078740157483" bottom="0.39370078740157483" header="0" footer="0"/>
  <pageSetup paperSize="9" scale="82" fitToHeight="0" orientation="landscape" r:id="rId1"/>
  <rowBreaks count="3" manualBreakCount="3">
    <brk id="24" max="9" man="1"/>
    <brk id="52" max="9" man="1"/>
    <brk id="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2019-09-17T06:31:01Z</cp:lastPrinted>
  <dcterms:created xsi:type="dcterms:W3CDTF">2019-03-28T10:41:51Z</dcterms:created>
  <dcterms:modified xsi:type="dcterms:W3CDTF">2019-09-17T06:31:18Z</dcterms:modified>
</cp:coreProperties>
</file>