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585" yWindow="225" windowWidth="13590" windowHeight="12135" tabRatio="691"/>
  </bookViews>
  <sheets>
    <sheet name="Итого по видам (распредел.) " sheetId="1" r:id="rId1"/>
    <sheet name="Всего (с учетом нераспред)" sheetId="2" r:id="rId2"/>
    <sheet name="Дотации" sheetId="3" r:id="rId3"/>
    <sheet name="Субсидии" sheetId="4" r:id="rId4"/>
    <sheet name="Субвенции " sheetId="5" r:id="rId5"/>
    <sheet name="Иные" sheetId="6" r:id="rId6"/>
  </sheets>
  <definedNames>
    <definedName name="_xlnm.Print_Titles" localSheetId="1">'Всего (с учетом нераспред)'!$A:$P,'Всего (с учетом нераспред)'!$3:$6</definedName>
    <definedName name="_xlnm.Print_Titles" localSheetId="5">Иные!$A:$A,Иные!$5:$7</definedName>
    <definedName name="_xlnm.Print_Titles" localSheetId="0">'Итого по видам (распредел.) '!$4:$5</definedName>
    <definedName name="_xlnm.Print_Titles" localSheetId="4">'Субвенции '!$A:$A,'Субвенции '!$7:$9</definedName>
    <definedName name="_xlnm.Print_Titles" localSheetId="3">Субсидии!$A:$A,Субсидии!$5:$7</definedName>
    <definedName name="_xlnm.Print_Area" localSheetId="1">'Всего (с учетом нераспред)'!$A$1:$P$384</definedName>
    <definedName name="_xlnm.Print_Area" localSheetId="2">Дотации!$A$1:$S$55</definedName>
    <definedName name="_xlnm.Print_Area" localSheetId="5">Иные!$A$1:$AH$118</definedName>
    <definedName name="_xlnm.Print_Area" localSheetId="0">'Итого по видам (распредел.) '!$A$1:$F$95</definedName>
    <definedName name="_xlnm.Print_Area" localSheetId="4">'Субвенции '!$A$1:$BL$366</definedName>
    <definedName name="_xlnm.Print_Area" localSheetId="3">Субсидии!$A$1:$DK$309</definedName>
  </definedNames>
  <calcPr calcId="145621"/>
</workbook>
</file>

<file path=xl/calcChain.xml><?xml version="1.0" encoding="utf-8"?>
<calcChain xmlns="http://schemas.openxmlformats.org/spreadsheetml/2006/main">
  <c r="E12" i="1" l="1"/>
  <c r="D12" i="1"/>
  <c r="E49" i="1"/>
  <c r="D49" i="1"/>
  <c r="B299" i="4" l="1"/>
  <c r="B298" i="4"/>
  <c r="B54" i="4"/>
  <c r="C54" i="4"/>
  <c r="B55" i="4"/>
  <c r="C55" i="4"/>
  <c r="B56" i="4"/>
  <c r="C56" i="4"/>
  <c r="B57" i="4"/>
  <c r="C57" i="4"/>
  <c r="B58" i="4"/>
  <c r="C58" i="4"/>
  <c r="B59" i="4"/>
  <c r="C59" i="4"/>
  <c r="B60" i="4"/>
  <c r="C60" i="4"/>
  <c r="B61" i="4"/>
  <c r="C61" i="4"/>
  <c r="B62" i="4"/>
  <c r="C62" i="4"/>
  <c r="B63" i="4"/>
  <c r="C63" i="4"/>
  <c r="B64" i="4"/>
  <c r="C64" i="4"/>
  <c r="B65" i="4"/>
  <c r="C65" i="4"/>
  <c r="B66" i="4"/>
  <c r="C66" i="4"/>
  <c r="B67" i="4"/>
  <c r="C67" i="4"/>
  <c r="B68" i="4"/>
  <c r="C68" i="4"/>
  <c r="B69" i="4"/>
  <c r="C69" i="4"/>
  <c r="B70" i="4"/>
  <c r="C70" i="4"/>
  <c r="B71" i="4"/>
  <c r="C71" i="4"/>
  <c r="B72" i="4"/>
  <c r="C72" i="4"/>
  <c r="B73" i="4"/>
  <c r="C73" i="4"/>
  <c r="B74" i="4"/>
  <c r="C74" i="4"/>
  <c r="B75" i="4"/>
  <c r="C75" i="4"/>
  <c r="B76" i="4"/>
  <c r="C76" i="4"/>
  <c r="B77" i="4"/>
  <c r="C77" i="4"/>
  <c r="B78" i="4"/>
  <c r="C78" i="4"/>
  <c r="B79" i="4"/>
  <c r="C79" i="4"/>
  <c r="B80" i="4"/>
  <c r="C80" i="4"/>
  <c r="B81" i="4"/>
  <c r="C81" i="4"/>
  <c r="B82" i="4"/>
  <c r="C82" i="4"/>
  <c r="B83" i="4"/>
  <c r="C83" i="4"/>
  <c r="B84" i="4"/>
  <c r="C84" i="4"/>
  <c r="B85" i="4"/>
  <c r="C85" i="4"/>
  <c r="B86" i="4"/>
  <c r="C86" i="4"/>
  <c r="B87" i="4"/>
  <c r="C87" i="4"/>
  <c r="B88" i="4"/>
  <c r="C88" i="4"/>
  <c r="B89" i="4"/>
  <c r="C89" i="4"/>
  <c r="B90" i="4"/>
  <c r="C90" i="4"/>
  <c r="B91" i="4"/>
  <c r="C91" i="4"/>
  <c r="B92" i="4"/>
  <c r="C92" i="4"/>
  <c r="B93" i="4"/>
  <c r="C93" i="4"/>
  <c r="B94" i="4"/>
  <c r="C94" i="4"/>
  <c r="B95" i="4"/>
  <c r="C95" i="4"/>
  <c r="B96" i="4"/>
  <c r="C96" i="4"/>
  <c r="B97" i="4"/>
  <c r="C97" i="4"/>
  <c r="B98" i="4"/>
  <c r="C98" i="4"/>
  <c r="B99" i="4"/>
  <c r="C99" i="4"/>
  <c r="B100" i="4"/>
  <c r="C100" i="4"/>
  <c r="B101" i="4"/>
  <c r="C101" i="4"/>
  <c r="B102" i="4"/>
  <c r="C102" i="4"/>
  <c r="B103" i="4"/>
  <c r="C103" i="4"/>
  <c r="B104" i="4"/>
  <c r="C104" i="4"/>
  <c r="B105" i="4"/>
  <c r="C105" i="4"/>
  <c r="B106" i="4"/>
  <c r="C106" i="4"/>
  <c r="B107" i="4"/>
  <c r="C107" i="4"/>
  <c r="B108" i="4"/>
  <c r="C108" i="4"/>
  <c r="B109" i="4"/>
  <c r="C109" i="4"/>
  <c r="B110" i="4"/>
  <c r="C110" i="4"/>
  <c r="B111" i="4"/>
  <c r="C111" i="4"/>
  <c r="B112" i="4"/>
  <c r="C112" i="4"/>
  <c r="B113" i="4"/>
  <c r="C113" i="4"/>
  <c r="B114" i="4"/>
  <c r="C114" i="4"/>
  <c r="B115" i="4"/>
  <c r="C115" i="4"/>
  <c r="B116" i="4"/>
  <c r="C116" i="4"/>
  <c r="B117" i="4"/>
  <c r="C117" i="4"/>
  <c r="B118" i="4"/>
  <c r="C118" i="4"/>
  <c r="B119" i="4"/>
  <c r="C119" i="4"/>
  <c r="B120" i="4"/>
  <c r="C120" i="4"/>
  <c r="B121" i="4"/>
  <c r="C121" i="4"/>
  <c r="B122" i="4"/>
  <c r="C122" i="4"/>
  <c r="B123" i="4"/>
  <c r="C123" i="4"/>
  <c r="B124" i="4"/>
  <c r="C124" i="4"/>
  <c r="B125" i="4"/>
  <c r="C125" i="4"/>
  <c r="B126" i="4"/>
  <c r="C126" i="4"/>
  <c r="B127" i="4"/>
  <c r="C127" i="4"/>
  <c r="B128" i="4"/>
  <c r="C128" i="4"/>
  <c r="B129" i="4"/>
  <c r="C129" i="4"/>
  <c r="B130" i="4"/>
  <c r="C130" i="4"/>
  <c r="B131" i="4"/>
  <c r="C131" i="4"/>
  <c r="B132" i="4"/>
  <c r="C132" i="4"/>
  <c r="B133" i="4"/>
  <c r="C133" i="4"/>
  <c r="B134" i="4"/>
  <c r="C134" i="4"/>
  <c r="B135" i="4"/>
  <c r="C135" i="4"/>
  <c r="B136" i="4"/>
  <c r="C136" i="4"/>
  <c r="B137" i="4"/>
  <c r="C137" i="4"/>
  <c r="B138" i="4"/>
  <c r="C138" i="4"/>
  <c r="B139" i="4"/>
  <c r="C139" i="4"/>
  <c r="B140" i="4"/>
  <c r="C140" i="4"/>
  <c r="B141" i="4"/>
  <c r="C141" i="4"/>
  <c r="B142" i="4"/>
  <c r="C142" i="4"/>
  <c r="B143" i="4"/>
  <c r="C143" i="4"/>
  <c r="B144" i="4"/>
  <c r="C144" i="4"/>
  <c r="B145" i="4"/>
  <c r="C145" i="4"/>
  <c r="B146" i="4"/>
  <c r="C146" i="4"/>
  <c r="B147" i="4"/>
  <c r="C147" i="4"/>
  <c r="B148" i="4"/>
  <c r="C148" i="4"/>
  <c r="B149" i="4"/>
  <c r="C149" i="4"/>
  <c r="B150" i="4"/>
  <c r="C150" i="4"/>
  <c r="B151" i="4"/>
  <c r="C151" i="4"/>
  <c r="B152" i="4"/>
  <c r="C152" i="4"/>
  <c r="B153" i="4"/>
  <c r="C153" i="4"/>
  <c r="B154" i="4"/>
  <c r="C154" i="4"/>
  <c r="B155" i="4"/>
  <c r="C155" i="4"/>
  <c r="B156" i="4"/>
  <c r="C156" i="4"/>
  <c r="B157" i="4"/>
  <c r="C157" i="4"/>
  <c r="B158" i="4"/>
  <c r="C158" i="4"/>
  <c r="B159" i="4"/>
  <c r="C159" i="4"/>
  <c r="B160" i="4"/>
  <c r="C160" i="4"/>
  <c r="B161" i="4"/>
  <c r="C161" i="4"/>
  <c r="B162" i="4"/>
  <c r="C162" i="4"/>
  <c r="B163" i="4"/>
  <c r="C163" i="4"/>
  <c r="B164" i="4"/>
  <c r="C164" i="4"/>
  <c r="B165" i="4"/>
  <c r="C165" i="4"/>
  <c r="B166" i="4"/>
  <c r="C166" i="4"/>
  <c r="B167" i="4"/>
  <c r="C167" i="4"/>
  <c r="B168" i="4"/>
  <c r="C168" i="4"/>
  <c r="B169" i="4"/>
  <c r="C169" i="4"/>
  <c r="B170" i="4"/>
  <c r="C170" i="4"/>
  <c r="B171" i="4"/>
  <c r="C171" i="4"/>
  <c r="B172" i="4"/>
  <c r="C172" i="4"/>
  <c r="B173" i="4"/>
  <c r="C173" i="4"/>
  <c r="B174" i="4"/>
  <c r="C174" i="4"/>
  <c r="B175" i="4"/>
  <c r="C175" i="4"/>
  <c r="B176" i="4"/>
  <c r="C176" i="4"/>
  <c r="B177" i="4"/>
  <c r="C177" i="4"/>
  <c r="B178" i="4"/>
  <c r="C178" i="4"/>
  <c r="B179" i="4"/>
  <c r="C179" i="4"/>
  <c r="B180" i="4"/>
  <c r="C180" i="4"/>
  <c r="B181" i="4"/>
  <c r="C181" i="4"/>
  <c r="B182" i="4"/>
  <c r="C182" i="4"/>
  <c r="B183" i="4"/>
  <c r="C183" i="4"/>
  <c r="B184" i="4"/>
  <c r="C184" i="4"/>
  <c r="B185" i="4"/>
  <c r="C185" i="4"/>
  <c r="B186" i="4"/>
  <c r="C186" i="4"/>
  <c r="B187" i="4"/>
  <c r="C187" i="4"/>
  <c r="B188" i="4"/>
  <c r="C188" i="4"/>
  <c r="B189" i="4"/>
  <c r="C189" i="4"/>
  <c r="B190" i="4"/>
  <c r="C190" i="4"/>
  <c r="B191" i="4"/>
  <c r="C191" i="4"/>
  <c r="B192" i="4"/>
  <c r="C192" i="4"/>
  <c r="B193" i="4"/>
  <c r="C193" i="4"/>
  <c r="B194" i="4"/>
  <c r="C194" i="4"/>
  <c r="B195" i="4"/>
  <c r="C195" i="4"/>
  <c r="B196" i="4"/>
  <c r="C196" i="4"/>
  <c r="B197" i="4"/>
  <c r="C197" i="4"/>
  <c r="B198" i="4"/>
  <c r="C198" i="4"/>
  <c r="B199" i="4"/>
  <c r="C199" i="4"/>
  <c r="B200" i="4"/>
  <c r="C200" i="4"/>
  <c r="B201" i="4"/>
  <c r="C201" i="4"/>
  <c r="B202" i="4"/>
  <c r="C202" i="4"/>
  <c r="B203" i="4"/>
  <c r="C203" i="4"/>
  <c r="B204" i="4"/>
  <c r="C204" i="4"/>
  <c r="B205" i="4"/>
  <c r="C205" i="4"/>
  <c r="B206" i="4"/>
  <c r="C206" i="4"/>
  <c r="B207" i="4"/>
  <c r="C207" i="4"/>
  <c r="B208" i="4"/>
  <c r="C208" i="4"/>
  <c r="B209" i="4"/>
  <c r="C209" i="4"/>
  <c r="B210" i="4"/>
  <c r="C210" i="4"/>
  <c r="B211" i="4"/>
  <c r="C211" i="4"/>
  <c r="B212" i="4"/>
  <c r="C212" i="4"/>
  <c r="B213" i="4"/>
  <c r="C213" i="4"/>
  <c r="B214" i="4"/>
  <c r="C214" i="4"/>
  <c r="B215" i="4"/>
  <c r="C215" i="4"/>
  <c r="B216" i="4"/>
  <c r="C216" i="4"/>
  <c r="B217" i="4"/>
  <c r="C217" i="4"/>
  <c r="B218" i="4"/>
  <c r="C218" i="4"/>
  <c r="B219" i="4"/>
  <c r="C219" i="4"/>
  <c r="B220" i="4"/>
  <c r="C220" i="4"/>
  <c r="B221" i="4"/>
  <c r="C221" i="4"/>
  <c r="B222" i="4"/>
  <c r="C222" i="4"/>
  <c r="B223" i="4"/>
  <c r="C223" i="4"/>
  <c r="B224" i="4"/>
  <c r="C224" i="4"/>
  <c r="B225" i="4"/>
  <c r="C225" i="4"/>
  <c r="B226" i="4"/>
  <c r="C226" i="4"/>
  <c r="B227" i="4"/>
  <c r="C227" i="4"/>
  <c r="B228" i="4"/>
  <c r="C228" i="4"/>
  <c r="B229" i="4"/>
  <c r="C229" i="4"/>
  <c r="B230" i="4"/>
  <c r="C230" i="4"/>
  <c r="B231" i="4"/>
  <c r="C231" i="4"/>
  <c r="B232" i="4"/>
  <c r="C232" i="4"/>
  <c r="B233" i="4"/>
  <c r="C233" i="4"/>
  <c r="B234" i="4"/>
  <c r="C234" i="4"/>
  <c r="B235" i="4"/>
  <c r="C235" i="4"/>
  <c r="B236" i="4"/>
  <c r="C236" i="4"/>
  <c r="B237" i="4"/>
  <c r="C237" i="4"/>
  <c r="B238" i="4"/>
  <c r="C238" i="4"/>
  <c r="B239" i="4"/>
  <c r="C239" i="4"/>
  <c r="B240" i="4"/>
  <c r="C240" i="4"/>
  <c r="B241" i="4"/>
  <c r="C241" i="4"/>
  <c r="B242" i="4"/>
  <c r="C242" i="4"/>
  <c r="B243" i="4"/>
  <c r="C243" i="4"/>
  <c r="B244" i="4"/>
  <c r="C244" i="4"/>
  <c r="B245" i="4"/>
  <c r="C245" i="4"/>
  <c r="B246" i="4"/>
  <c r="C246" i="4"/>
  <c r="B247" i="4"/>
  <c r="C247" i="4"/>
  <c r="B248" i="4"/>
  <c r="C248" i="4"/>
  <c r="B249" i="4"/>
  <c r="C249" i="4"/>
  <c r="B250" i="4"/>
  <c r="C250" i="4"/>
  <c r="B251" i="4"/>
  <c r="C251" i="4"/>
  <c r="B252" i="4"/>
  <c r="C252" i="4"/>
  <c r="B253" i="4"/>
  <c r="C253" i="4"/>
  <c r="B254" i="4"/>
  <c r="C254" i="4"/>
  <c r="B255" i="4"/>
  <c r="C255" i="4"/>
  <c r="B256" i="4"/>
  <c r="C256" i="4"/>
  <c r="B257" i="4"/>
  <c r="C257" i="4"/>
  <c r="B258" i="4"/>
  <c r="C258" i="4"/>
  <c r="B259" i="4"/>
  <c r="C259" i="4"/>
  <c r="B260" i="4"/>
  <c r="C260" i="4"/>
  <c r="B261" i="4"/>
  <c r="C261" i="4"/>
  <c r="B262" i="4"/>
  <c r="C262" i="4"/>
  <c r="B263" i="4"/>
  <c r="C263" i="4"/>
  <c r="B264" i="4"/>
  <c r="C264" i="4"/>
  <c r="B265" i="4"/>
  <c r="C265" i="4"/>
  <c r="B266" i="4"/>
  <c r="C266" i="4"/>
  <c r="B267" i="4"/>
  <c r="C267" i="4"/>
  <c r="B268" i="4"/>
  <c r="C268" i="4"/>
  <c r="B269" i="4"/>
  <c r="C269" i="4"/>
  <c r="B270" i="4"/>
  <c r="C270" i="4"/>
  <c r="B271" i="4"/>
  <c r="C271" i="4"/>
  <c r="B272" i="4"/>
  <c r="C272" i="4"/>
  <c r="B273" i="4"/>
  <c r="C273" i="4"/>
  <c r="B274" i="4"/>
  <c r="C274" i="4"/>
  <c r="B275" i="4"/>
  <c r="C275" i="4"/>
  <c r="B276" i="4"/>
  <c r="C276" i="4"/>
  <c r="B277" i="4"/>
  <c r="C277" i="4"/>
  <c r="B278" i="4"/>
  <c r="C278" i="4"/>
  <c r="B279" i="4"/>
  <c r="C279" i="4"/>
  <c r="B280" i="4"/>
  <c r="C280" i="4"/>
  <c r="B281" i="4"/>
  <c r="C281" i="4"/>
  <c r="B282" i="4"/>
  <c r="C282" i="4"/>
  <c r="B283" i="4"/>
  <c r="C283" i="4"/>
  <c r="B284" i="4"/>
  <c r="C284" i="4"/>
  <c r="B285" i="4"/>
  <c r="C285" i="4"/>
  <c r="B286" i="4"/>
  <c r="C286" i="4"/>
  <c r="B287" i="4"/>
  <c r="C287" i="4"/>
  <c r="B288" i="4"/>
  <c r="C288" i="4"/>
  <c r="B289" i="4"/>
  <c r="C289" i="4"/>
  <c r="B290" i="4"/>
  <c r="C290" i="4"/>
  <c r="B291" i="4"/>
  <c r="C291" i="4"/>
  <c r="B292" i="4"/>
  <c r="C292" i="4"/>
  <c r="B293" i="4"/>
  <c r="C293" i="4"/>
  <c r="B294" i="4"/>
  <c r="C294" i="4"/>
  <c r="B295" i="4"/>
  <c r="C295" i="4"/>
  <c r="B296" i="4"/>
  <c r="C296" i="4"/>
  <c r="B297" i="4"/>
  <c r="C297" i="4"/>
  <c r="C53" i="4"/>
  <c r="B53" i="4"/>
  <c r="B49" i="4"/>
  <c r="C49" i="4"/>
  <c r="B50" i="4"/>
  <c r="C50" i="4"/>
  <c r="B51" i="4"/>
  <c r="C51" i="4"/>
  <c r="C48" i="4"/>
  <c r="B48" i="4"/>
  <c r="B10" i="4"/>
  <c r="C10" i="4"/>
  <c r="B11" i="4"/>
  <c r="C11" i="4"/>
  <c r="B12" i="4"/>
  <c r="C12" i="4"/>
  <c r="B13" i="4"/>
  <c r="C13" i="4"/>
  <c r="B14" i="4"/>
  <c r="C14" i="4"/>
  <c r="B15" i="4"/>
  <c r="C15" i="4"/>
  <c r="B16" i="4"/>
  <c r="C16" i="4"/>
  <c r="B17" i="4"/>
  <c r="C17" i="4"/>
  <c r="B18" i="4"/>
  <c r="C18" i="4"/>
  <c r="B19" i="4"/>
  <c r="C19" i="4"/>
  <c r="B20" i="4"/>
  <c r="C20" i="4"/>
  <c r="B21" i="4"/>
  <c r="C21" i="4"/>
  <c r="B22" i="4"/>
  <c r="C22" i="4"/>
  <c r="B23" i="4"/>
  <c r="C23" i="4"/>
  <c r="B24" i="4"/>
  <c r="C24" i="4"/>
  <c r="B25" i="4"/>
  <c r="C25" i="4"/>
  <c r="B26" i="4"/>
  <c r="C26" i="4"/>
  <c r="B27" i="4"/>
  <c r="C27" i="4"/>
  <c r="B28" i="4"/>
  <c r="C28" i="4"/>
  <c r="B29" i="4"/>
  <c r="C29" i="4"/>
  <c r="B30" i="4"/>
  <c r="C30" i="4"/>
  <c r="B31" i="4"/>
  <c r="C31" i="4"/>
  <c r="B32" i="4"/>
  <c r="C32" i="4"/>
  <c r="B33" i="4"/>
  <c r="C33" i="4"/>
  <c r="B34" i="4"/>
  <c r="C34" i="4"/>
  <c r="B35" i="4"/>
  <c r="C35" i="4"/>
  <c r="B36" i="4"/>
  <c r="C36" i="4"/>
  <c r="B37" i="4"/>
  <c r="C37" i="4"/>
  <c r="B38" i="4"/>
  <c r="C38" i="4"/>
  <c r="B39" i="4"/>
  <c r="C39" i="4"/>
  <c r="B40" i="4"/>
  <c r="C40" i="4"/>
  <c r="B41" i="4"/>
  <c r="C41" i="4"/>
  <c r="B42" i="4"/>
  <c r="C42" i="4"/>
  <c r="B43" i="4"/>
  <c r="C43" i="4"/>
  <c r="B44" i="4"/>
  <c r="C44" i="4"/>
  <c r="B45" i="4"/>
  <c r="C45" i="4"/>
  <c r="B46" i="4"/>
  <c r="C46" i="4"/>
  <c r="C9" i="4"/>
  <c r="B9" i="4"/>
  <c r="DJ52" i="4"/>
  <c r="DJ299" i="4" s="1"/>
  <c r="DI52" i="4"/>
  <c r="DJ47" i="4"/>
  <c r="DI47" i="4"/>
  <c r="DJ8" i="4"/>
  <c r="DI8" i="4"/>
  <c r="DI299" i="4" l="1"/>
  <c r="DE25" i="4"/>
  <c r="CS269" i="4"/>
  <c r="BX9" i="4"/>
  <c r="BX10" i="4"/>
  <c r="BX11" i="4"/>
  <c r="BX12" i="4"/>
  <c r="BX13" i="4"/>
  <c r="BX14" i="4"/>
  <c r="BX15" i="4"/>
  <c r="BX16" i="4"/>
  <c r="BX17" i="4"/>
  <c r="BX18" i="4"/>
  <c r="BX19" i="4"/>
  <c r="BX20" i="4"/>
  <c r="BX21" i="4"/>
  <c r="BX22" i="4"/>
  <c r="BX23" i="4"/>
  <c r="BX24" i="4"/>
  <c r="BX25" i="4"/>
  <c r="BX26" i="4"/>
  <c r="BX27" i="4"/>
  <c r="BX28" i="4"/>
  <c r="BX29" i="4"/>
  <c r="BX30" i="4"/>
  <c r="BX31" i="4"/>
  <c r="BX32" i="4"/>
  <c r="BX33" i="4"/>
  <c r="BX34" i="4"/>
  <c r="BX35" i="4"/>
  <c r="BX36" i="4"/>
  <c r="BX37" i="4"/>
  <c r="BX38" i="4"/>
  <c r="BX39" i="4"/>
  <c r="BX40" i="4"/>
  <c r="BX41" i="4"/>
  <c r="BX42" i="4"/>
  <c r="BX43" i="4"/>
  <c r="BX44" i="4"/>
  <c r="BX45" i="4"/>
  <c r="BO47" i="4"/>
  <c r="BO49" i="4"/>
  <c r="BO50" i="4"/>
  <c r="BO270" i="4"/>
  <c r="I369" i="2" l="1"/>
  <c r="H367" i="2"/>
  <c r="D290" i="4"/>
  <c r="I367" i="2"/>
  <c r="H369" i="2"/>
  <c r="I363" i="2"/>
  <c r="H363" i="2"/>
  <c r="I359" i="2"/>
  <c r="H359" i="2"/>
  <c r="I357" i="2"/>
  <c r="H357" i="2"/>
  <c r="H336" i="2"/>
  <c r="I336" i="2"/>
  <c r="I315" i="2"/>
  <c r="H315" i="2"/>
  <c r="I313" i="2"/>
  <c r="H313" i="2"/>
  <c r="I311" i="2"/>
  <c r="H311" i="2"/>
  <c r="I310" i="2"/>
  <c r="H310" i="2"/>
  <c r="I308" i="2"/>
  <c r="H307" i="2"/>
  <c r="H308" i="2"/>
  <c r="I305" i="2"/>
  <c r="H305" i="2"/>
  <c r="I298" i="2"/>
  <c r="H298" i="2"/>
  <c r="I293" i="2"/>
  <c r="H293" i="2"/>
  <c r="I286" i="2"/>
  <c r="H286" i="2"/>
  <c r="I218" i="2"/>
  <c r="H218" i="2"/>
  <c r="D171" i="4" l="1"/>
  <c r="D289" i="4"/>
  <c r="J357" i="2"/>
  <c r="D247" i="4"/>
  <c r="I307" i="2"/>
  <c r="J307" i="2" s="1"/>
  <c r="D248" i="4"/>
  <c r="J308" i="2"/>
  <c r="D245" i="4"/>
  <c r="J286" i="2"/>
  <c r="J218" i="2"/>
  <c r="I214" i="2" l="1"/>
  <c r="H214" i="2"/>
  <c r="H213" i="2"/>
  <c r="D168" i="4"/>
  <c r="BL174" i="4"/>
  <c r="I175" i="2"/>
  <c r="D135" i="4"/>
  <c r="I169" i="2"/>
  <c r="H169" i="2"/>
  <c r="I168" i="2"/>
  <c r="H168" i="2"/>
  <c r="H173" i="2"/>
  <c r="I165" i="2"/>
  <c r="H155" i="2"/>
  <c r="I155" i="2"/>
  <c r="I106" i="2"/>
  <c r="H106" i="2"/>
  <c r="D85" i="4"/>
  <c r="I104" i="2"/>
  <c r="H104" i="2"/>
  <c r="BI16" i="4"/>
  <c r="D131" i="4" l="1"/>
  <c r="D83" i="4"/>
  <c r="D130" i="4"/>
  <c r="I213" i="2"/>
  <c r="D169" i="4"/>
  <c r="H175" i="2"/>
  <c r="J175" i="2" s="1"/>
  <c r="D128" i="4"/>
  <c r="J169" i="2"/>
  <c r="D133" i="4"/>
  <c r="J168" i="2"/>
  <c r="I173" i="2"/>
  <c r="J173" i="2" s="1"/>
  <c r="H165" i="2"/>
  <c r="J165" i="2" s="1"/>
  <c r="AK222" i="4"/>
  <c r="AK178" i="4"/>
  <c r="AK14" i="4"/>
  <c r="AK15" i="4"/>
  <c r="AK20" i="4"/>
  <c r="AK21" i="4"/>
  <c r="AK22" i="4"/>
  <c r="AK23" i="4"/>
  <c r="AK24" i="4"/>
  <c r="AK25" i="4"/>
  <c r="AK26" i="4"/>
  <c r="AK30" i="4"/>
  <c r="AK35" i="4"/>
  <c r="AK37" i="4"/>
  <c r="AK39" i="4"/>
  <c r="AK41" i="4"/>
  <c r="AK44" i="4"/>
  <c r="AK45" i="4"/>
  <c r="AK46" i="4"/>
  <c r="AK10" i="4"/>
  <c r="AH14" i="4" l="1"/>
  <c r="AH15" i="4"/>
  <c r="AH16" i="4"/>
  <c r="AH19" i="4"/>
  <c r="AH22" i="4"/>
  <c r="AH23" i="4"/>
  <c r="AH27" i="4"/>
  <c r="AH28" i="4"/>
  <c r="AH30" i="4"/>
  <c r="AH33" i="4"/>
  <c r="AH34" i="4"/>
  <c r="AH35" i="4"/>
  <c r="AH36" i="4"/>
  <c r="AH37" i="4"/>
  <c r="AH38" i="4"/>
  <c r="AH39" i="4"/>
  <c r="AH40" i="4"/>
  <c r="AH42" i="4"/>
  <c r="AH43" i="4"/>
  <c r="AH44" i="4"/>
  <c r="AH46" i="4"/>
  <c r="I78" i="2"/>
  <c r="H78" i="2"/>
  <c r="AH71" i="4"/>
  <c r="AH69" i="4"/>
  <c r="AH10" i="4"/>
  <c r="AH9" i="4"/>
  <c r="H322" i="2"/>
  <c r="D261" i="4"/>
  <c r="AE261" i="4"/>
  <c r="AE32" i="4"/>
  <c r="AE34" i="4"/>
  <c r="AE35" i="4"/>
  <c r="AE39" i="4"/>
  <c r="AE41" i="4"/>
  <c r="AE42" i="4"/>
  <c r="AE46" i="4"/>
  <c r="AE178" i="4"/>
  <c r="AE18" i="4"/>
  <c r="AE22" i="4"/>
  <c r="AE23" i="4"/>
  <c r="AE27" i="4"/>
  <c r="AE16" i="4"/>
  <c r="AE75" i="4"/>
  <c r="AE10" i="4"/>
  <c r="AB8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8" i="4"/>
  <c r="AB39" i="4"/>
  <c r="AB40" i="4"/>
  <c r="AB41" i="4"/>
  <c r="AB42" i="4"/>
  <c r="AB43" i="4"/>
  <c r="AB44" i="4"/>
  <c r="AB45" i="4"/>
  <c r="AB46" i="4"/>
  <c r="AB9" i="4"/>
  <c r="Y48" i="4"/>
  <c r="Y8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9" i="4"/>
  <c r="V8" i="4"/>
  <c r="V14" i="4"/>
  <c r="V52" i="4"/>
  <c r="V74" i="4"/>
  <c r="DB31" i="4"/>
  <c r="S50" i="4"/>
  <c r="S10" i="4"/>
  <c r="M36" i="4"/>
  <c r="M37" i="4"/>
  <c r="M25" i="4"/>
  <c r="I322" i="2" l="1"/>
  <c r="J322" i="2"/>
  <c r="J78" i="2"/>
  <c r="D71" i="4"/>
  <c r="BI48" i="5"/>
  <c r="AY54" i="5" l="1"/>
  <c r="AY49" i="5"/>
  <c r="C52" i="6"/>
  <c r="B52" i="6"/>
  <c r="C47" i="6"/>
  <c r="B47" i="6"/>
  <c r="C8" i="6"/>
  <c r="B8" i="6"/>
  <c r="B10" i="6"/>
  <c r="C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20" i="6"/>
  <c r="C20" i="6"/>
  <c r="B21" i="6"/>
  <c r="C21" i="6"/>
  <c r="B22" i="6"/>
  <c r="C22" i="6"/>
  <c r="B23" i="6"/>
  <c r="C23" i="6"/>
  <c r="B24" i="6"/>
  <c r="C24" i="6"/>
  <c r="B25" i="6"/>
  <c r="C25" i="6"/>
  <c r="B26" i="6"/>
  <c r="C26" i="6"/>
  <c r="B27" i="6"/>
  <c r="C27" i="6"/>
  <c r="B28" i="6"/>
  <c r="C28" i="6"/>
  <c r="B29" i="6"/>
  <c r="C29" i="6"/>
  <c r="B30" i="6"/>
  <c r="C30" i="6"/>
  <c r="B31" i="6"/>
  <c r="C31" i="6"/>
  <c r="B32" i="6"/>
  <c r="C32" i="6"/>
  <c r="B33" i="6"/>
  <c r="C33" i="6"/>
  <c r="B34" i="6"/>
  <c r="C34" i="6"/>
  <c r="B35" i="6"/>
  <c r="C35" i="6"/>
  <c r="B36" i="6"/>
  <c r="C36" i="6"/>
  <c r="B37" i="6"/>
  <c r="C37" i="6"/>
  <c r="B38" i="6"/>
  <c r="C38" i="6"/>
  <c r="B39" i="6"/>
  <c r="C39" i="6"/>
  <c r="B40" i="6"/>
  <c r="C40" i="6"/>
  <c r="B41" i="6"/>
  <c r="C41" i="6"/>
  <c r="B42" i="6"/>
  <c r="C42" i="6"/>
  <c r="B43" i="6"/>
  <c r="C43" i="6"/>
  <c r="B44" i="6"/>
  <c r="C44" i="6"/>
  <c r="B45" i="6"/>
  <c r="C45" i="6"/>
  <c r="B46" i="6"/>
  <c r="C46" i="6"/>
  <c r="B48" i="6"/>
  <c r="C48" i="6"/>
  <c r="B49" i="6"/>
  <c r="C49" i="6"/>
  <c r="B50" i="6"/>
  <c r="C50" i="6"/>
  <c r="B51" i="6"/>
  <c r="C51" i="6"/>
  <c r="B53" i="6"/>
  <c r="C53" i="6"/>
  <c r="B54" i="6"/>
  <c r="C54" i="6"/>
  <c r="B55" i="6"/>
  <c r="C55" i="6"/>
  <c r="B56" i="6"/>
  <c r="C56" i="6"/>
  <c r="B57" i="6"/>
  <c r="C57" i="6"/>
  <c r="B58" i="6"/>
  <c r="C58" i="6"/>
  <c r="B59" i="6"/>
  <c r="C59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B79" i="6"/>
  <c r="C79" i="6"/>
  <c r="B80" i="6"/>
  <c r="C80" i="6"/>
  <c r="B81" i="6"/>
  <c r="C81" i="6"/>
  <c r="B82" i="6"/>
  <c r="C82" i="6"/>
  <c r="B83" i="6"/>
  <c r="C83" i="6"/>
  <c r="B84" i="6"/>
  <c r="C84" i="6"/>
  <c r="B85" i="6"/>
  <c r="C85" i="6"/>
  <c r="B86" i="6"/>
  <c r="C86" i="6"/>
  <c r="B87" i="6"/>
  <c r="C87" i="6"/>
  <c r="B88" i="6"/>
  <c r="C88" i="6"/>
  <c r="B89" i="6"/>
  <c r="C89" i="6"/>
  <c r="B90" i="6"/>
  <c r="C90" i="6"/>
  <c r="B91" i="6"/>
  <c r="C91" i="6"/>
  <c r="B92" i="6"/>
  <c r="C92" i="6"/>
  <c r="B93" i="6"/>
  <c r="C93" i="6"/>
  <c r="B94" i="6"/>
  <c r="C94" i="6"/>
  <c r="B95" i="6"/>
  <c r="C95" i="6"/>
  <c r="B96" i="6"/>
  <c r="C96" i="6"/>
  <c r="B97" i="6"/>
  <c r="C97" i="6"/>
  <c r="B98" i="6"/>
  <c r="C98" i="6"/>
  <c r="B99" i="6"/>
  <c r="C99" i="6"/>
  <c r="B100" i="6"/>
  <c r="C100" i="6"/>
  <c r="B101" i="6"/>
  <c r="C101" i="6"/>
  <c r="B102" i="6"/>
  <c r="C102" i="6"/>
  <c r="B103" i="6"/>
  <c r="C103" i="6"/>
  <c r="B104" i="6"/>
  <c r="C104" i="6"/>
  <c r="B105" i="6"/>
  <c r="C105" i="6"/>
  <c r="B106" i="6"/>
  <c r="C106" i="6"/>
  <c r="B107" i="6"/>
  <c r="C107" i="6"/>
  <c r="B108" i="6"/>
  <c r="C108" i="6"/>
  <c r="B109" i="6"/>
  <c r="C109" i="6"/>
  <c r="C9" i="6"/>
  <c r="B9" i="6"/>
  <c r="AH52" i="6"/>
  <c r="AG52" i="6"/>
  <c r="AF52" i="6"/>
  <c r="AH60" i="6"/>
  <c r="AH48" i="6"/>
  <c r="AG47" i="6"/>
  <c r="AF47" i="6"/>
  <c r="AB42" i="6"/>
  <c r="AB55" i="6"/>
  <c r="AA8" i="6"/>
  <c r="Z8" i="6"/>
  <c r="AD8" i="6"/>
  <c r="AC8" i="6"/>
  <c r="AD52" i="6"/>
  <c r="AC52" i="6"/>
  <c r="AC110" i="6" s="1"/>
  <c r="D80" i="1" s="1"/>
  <c r="AD47" i="6"/>
  <c r="AC47" i="6"/>
  <c r="AA52" i="6"/>
  <c r="Z52" i="6"/>
  <c r="AA47" i="6"/>
  <c r="AA110" i="6" s="1"/>
  <c r="E79" i="1" s="1"/>
  <c r="Z47" i="6"/>
  <c r="S52" i="6"/>
  <c r="AF110" i="6" l="1"/>
  <c r="D81" i="1" s="1"/>
  <c r="AG110" i="6"/>
  <c r="E81" i="1" s="1"/>
  <c r="AH110" i="6"/>
  <c r="AH47" i="6"/>
  <c r="Z110" i="6"/>
  <c r="D79" i="1" s="1"/>
  <c r="F79" i="1" s="1"/>
  <c r="F80" i="1"/>
  <c r="AB52" i="6"/>
  <c r="AD110" i="6"/>
  <c r="S85" i="6"/>
  <c r="S86" i="6"/>
  <c r="S87" i="6"/>
  <c r="S88" i="6"/>
  <c r="S89" i="6"/>
  <c r="S90" i="6"/>
  <c r="S91" i="6"/>
  <c r="S92" i="6"/>
  <c r="S93" i="6"/>
  <c r="S94" i="6"/>
  <c r="S95" i="6"/>
  <c r="S84" i="6"/>
  <c r="S10" i="6"/>
  <c r="S11" i="6"/>
  <c r="S15" i="6"/>
  <c r="S18" i="6"/>
  <c r="S19" i="6"/>
  <c r="S20" i="6"/>
  <c r="S21" i="6"/>
  <c r="S22" i="6"/>
  <c r="S23" i="6"/>
  <c r="S25" i="6"/>
  <c r="S26" i="6"/>
  <c r="S27" i="6"/>
  <c r="S28" i="6"/>
  <c r="S30" i="6"/>
  <c r="S33" i="6"/>
  <c r="S34" i="6"/>
  <c r="S35" i="6"/>
  <c r="S36" i="6"/>
  <c r="S40" i="6"/>
  <c r="S42" i="6"/>
  <c r="S43" i="6"/>
  <c r="S44" i="6"/>
  <c r="S46" i="6"/>
  <c r="S9" i="6"/>
  <c r="Y106" i="6"/>
  <c r="Y57" i="6"/>
  <c r="L47" i="6"/>
  <c r="L8" i="6"/>
  <c r="L110" i="6" s="1"/>
  <c r="G108" i="6"/>
  <c r="F81" i="1" l="1"/>
  <c r="C298" i="4"/>
  <c r="BU10" i="4"/>
  <c r="BU11" i="4"/>
  <c r="BU12" i="4"/>
  <c r="BU13" i="4"/>
  <c r="BU14" i="4"/>
  <c r="BU15" i="4"/>
  <c r="BU16" i="4"/>
  <c r="BU17" i="4"/>
  <c r="BU18" i="4"/>
  <c r="BU19" i="4"/>
  <c r="BU20" i="4"/>
  <c r="BU21" i="4"/>
  <c r="BU22" i="4"/>
  <c r="BU23" i="4"/>
  <c r="BU24" i="4"/>
  <c r="BU25" i="4"/>
  <c r="BU26" i="4"/>
  <c r="BU27" i="4"/>
  <c r="BU28" i="4"/>
  <c r="BU29" i="4"/>
  <c r="BU30" i="4"/>
  <c r="BU31" i="4"/>
  <c r="BU32" i="4"/>
  <c r="BU33" i="4"/>
  <c r="BU34" i="4"/>
  <c r="BU35" i="4"/>
  <c r="BU36" i="4"/>
  <c r="BU37" i="4"/>
  <c r="BU38" i="4"/>
  <c r="BU39" i="4"/>
  <c r="BU40" i="4"/>
  <c r="BU41" i="4"/>
  <c r="BU42" i="4"/>
  <c r="BU43" i="4"/>
  <c r="BU44" i="4"/>
  <c r="BU45" i="4"/>
  <c r="BU46" i="4"/>
  <c r="BU9" i="4"/>
  <c r="BI196" i="4"/>
  <c r="BI197" i="4"/>
  <c r="BI199" i="4"/>
  <c r="BI200" i="4"/>
  <c r="BI201" i="4"/>
  <c r="BI202" i="4"/>
  <c r="BI203" i="4"/>
  <c r="BI204" i="4"/>
  <c r="BI205" i="4"/>
  <c r="BI206" i="4"/>
  <c r="BI207" i="4"/>
  <c r="BI209" i="4"/>
  <c r="BI210" i="4"/>
  <c r="BI211" i="4"/>
  <c r="BI212" i="4"/>
  <c r="BI213" i="4"/>
  <c r="BI215" i="4"/>
  <c r="BI217" i="4"/>
  <c r="BI218" i="4"/>
  <c r="BI219" i="4"/>
  <c r="BI220" i="4"/>
  <c r="BI221" i="4"/>
  <c r="BI223" i="4"/>
  <c r="BI224" i="4"/>
  <c r="BI225" i="4"/>
  <c r="BI226" i="4"/>
  <c r="BI227" i="4"/>
  <c r="BI228" i="4"/>
  <c r="BI230" i="4"/>
  <c r="BI246" i="4"/>
  <c r="BI263" i="4"/>
  <c r="BI264" i="4"/>
  <c r="BI265" i="4"/>
  <c r="BI271" i="4"/>
  <c r="BI275" i="4"/>
  <c r="BI276" i="4"/>
  <c r="BI278" i="4"/>
  <c r="BI279" i="4"/>
  <c r="BI280" i="4"/>
  <c r="BI288" i="4"/>
  <c r="BI293" i="4"/>
  <c r="BI294" i="4"/>
  <c r="BI295" i="4"/>
  <c r="BI296" i="4"/>
  <c r="BI297" i="4"/>
  <c r="BI173" i="4"/>
  <c r="BI174" i="4"/>
  <c r="BI175" i="4"/>
  <c r="BI176" i="4"/>
  <c r="BI177" i="4"/>
  <c r="BI178" i="4"/>
  <c r="BI179" i="4"/>
  <c r="BI180" i="4"/>
  <c r="BI57" i="4"/>
  <c r="BI58" i="4"/>
  <c r="BI60" i="4"/>
  <c r="BI61" i="4"/>
  <c r="BI62" i="4"/>
  <c r="BI63" i="4"/>
  <c r="BI64" i="4"/>
  <c r="BI70" i="4"/>
  <c r="BI74" i="4"/>
  <c r="BI88" i="4"/>
  <c r="BI89" i="4"/>
  <c r="BI90" i="4"/>
  <c r="BI91" i="4"/>
  <c r="BI92" i="4"/>
  <c r="BI93" i="4"/>
  <c r="BI94" i="4"/>
  <c r="BI95" i="4"/>
  <c r="BI96" i="4"/>
  <c r="BI97" i="4"/>
  <c r="BI98" i="4"/>
  <c r="BI99" i="4"/>
  <c r="BI100" i="4"/>
  <c r="BI101" i="4"/>
  <c r="BI104" i="4"/>
  <c r="BI105" i="4"/>
  <c r="BI106" i="4"/>
  <c r="BI108" i="4"/>
  <c r="BI109" i="4"/>
  <c r="BI110" i="4"/>
  <c r="BI111" i="4"/>
  <c r="BI112" i="4"/>
  <c r="BI113" i="4"/>
  <c r="BI114" i="4"/>
  <c r="BI115" i="4"/>
  <c r="BI116" i="4"/>
  <c r="BI117" i="4"/>
  <c r="BI119" i="4"/>
  <c r="BI120" i="4"/>
  <c r="BI127" i="4"/>
  <c r="BI136" i="4"/>
  <c r="BI138" i="4"/>
  <c r="BI139" i="4"/>
  <c r="BI140" i="4"/>
  <c r="BI141" i="4"/>
  <c r="BI142" i="4"/>
  <c r="BI143" i="4"/>
  <c r="BI145" i="4"/>
  <c r="BI146" i="4"/>
  <c r="BI147" i="4"/>
  <c r="BI148" i="4"/>
  <c r="BI149" i="4"/>
  <c r="BI150" i="4"/>
  <c r="BI151" i="4"/>
  <c r="BI152" i="4"/>
  <c r="BI153" i="4"/>
  <c r="BI154" i="4"/>
  <c r="BI155" i="4"/>
  <c r="BI156" i="4"/>
  <c r="BI157" i="4"/>
  <c r="BI158" i="4"/>
  <c r="BI159" i="4"/>
  <c r="BI160" i="4"/>
  <c r="BI161" i="4"/>
  <c r="BI162" i="4"/>
  <c r="BI163" i="4"/>
  <c r="BR236" i="4" l="1"/>
  <c r="BR232" i="4"/>
  <c r="I88" i="2"/>
  <c r="I87" i="2"/>
  <c r="I124" i="2"/>
  <c r="I148" i="2"/>
  <c r="D129" i="4"/>
  <c r="D132" i="4"/>
  <c r="D172" i="4"/>
  <c r="I264" i="2"/>
  <c r="I304" i="2"/>
  <c r="I318" i="2"/>
  <c r="I325" i="2"/>
  <c r="I341" i="2"/>
  <c r="I347" i="2"/>
  <c r="I354" i="2"/>
  <c r="I360" i="2"/>
  <c r="H88" i="2"/>
  <c r="H87" i="2"/>
  <c r="H124" i="2"/>
  <c r="H148" i="2"/>
  <c r="H264" i="2"/>
  <c r="H304" i="2"/>
  <c r="H347" i="2"/>
  <c r="H360" i="2"/>
  <c r="I284" i="2"/>
  <c r="H284" i="2"/>
  <c r="H354" i="2"/>
  <c r="H341" i="2"/>
  <c r="H325" i="2"/>
  <c r="H318" i="2"/>
  <c r="J354" i="2" l="1"/>
  <c r="B47" i="4"/>
  <c r="J325" i="2"/>
  <c r="B52" i="4"/>
  <c r="J347" i="2"/>
  <c r="X10" i="5"/>
  <c r="B11" i="5"/>
  <c r="C11" i="5"/>
  <c r="B10" i="5"/>
  <c r="C50" i="5"/>
  <c r="Q10" i="5"/>
  <c r="N110" i="6"/>
  <c r="F379" i="2" l="1"/>
  <c r="E379" i="2"/>
  <c r="L379" i="2"/>
  <c r="K379" i="2"/>
  <c r="B49" i="5"/>
  <c r="B54" i="5"/>
  <c r="B12" i="5"/>
  <c r="C12" i="5"/>
  <c r="B13" i="5"/>
  <c r="C13" i="5"/>
  <c r="B14" i="5"/>
  <c r="C14" i="5"/>
  <c r="B15" i="5"/>
  <c r="C15" i="5"/>
  <c r="B16" i="5"/>
  <c r="C16" i="5"/>
  <c r="B17" i="5"/>
  <c r="C17" i="5"/>
  <c r="B18" i="5"/>
  <c r="C18" i="5"/>
  <c r="B19" i="5"/>
  <c r="C19" i="5"/>
  <c r="B20" i="5"/>
  <c r="C20" i="5"/>
  <c r="B21" i="5"/>
  <c r="C21" i="5"/>
  <c r="B22" i="5"/>
  <c r="C22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50" i="5"/>
  <c r="B51" i="5"/>
  <c r="C51" i="5"/>
  <c r="B52" i="5"/>
  <c r="C52" i="5"/>
  <c r="B53" i="5"/>
  <c r="C53" i="5"/>
  <c r="B55" i="5"/>
  <c r="C55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B70" i="5"/>
  <c r="C70" i="5"/>
  <c r="B71" i="5"/>
  <c r="C71" i="5"/>
  <c r="B72" i="5"/>
  <c r="C72" i="5"/>
  <c r="B73" i="5"/>
  <c r="C73" i="5"/>
  <c r="B74" i="5"/>
  <c r="C74" i="5"/>
  <c r="B75" i="5"/>
  <c r="C75" i="5"/>
  <c r="B76" i="5"/>
  <c r="C76" i="5"/>
  <c r="B77" i="5"/>
  <c r="C77" i="5"/>
  <c r="B78" i="5"/>
  <c r="C78" i="5"/>
  <c r="B79" i="5"/>
  <c r="C79" i="5"/>
  <c r="B80" i="5"/>
  <c r="C80" i="5"/>
  <c r="B81" i="5"/>
  <c r="C81" i="5"/>
  <c r="B82" i="5"/>
  <c r="C82" i="5"/>
  <c r="B83" i="5"/>
  <c r="C83" i="5"/>
  <c r="B84" i="5"/>
  <c r="C84" i="5"/>
  <c r="B85" i="5"/>
  <c r="C85" i="5"/>
  <c r="B86" i="5"/>
  <c r="C86" i="5"/>
  <c r="B87" i="5"/>
  <c r="C87" i="5"/>
  <c r="B88" i="5"/>
  <c r="C88" i="5"/>
  <c r="B89" i="5"/>
  <c r="C89" i="5"/>
  <c r="B90" i="5"/>
  <c r="C90" i="5"/>
  <c r="B91" i="5"/>
  <c r="C91" i="5"/>
  <c r="B92" i="5"/>
  <c r="C92" i="5"/>
  <c r="B93" i="5"/>
  <c r="C93" i="5"/>
  <c r="B94" i="5"/>
  <c r="C94" i="5"/>
  <c r="B95" i="5"/>
  <c r="C95" i="5"/>
  <c r="B96" i="5"/>
  <c r="C96" i="5"/>
  <c r="B97" i="5"/>
  <c r="C97" i="5"/>
  <c r="B98" i="5"/>
  <c r="C98" i="5"/>
  <c r="B99" i="5"/>
  <c r="C99" i="5"/>
  <c r="B100" i="5"/>
  <c r="C100" i="5"/>
  <c r="B101" i="5"/>
  <c r="C101" i="5"/>
  <c r="B102" i="5"/>
  <c r="C102" i="5"/>
  <c r="B103" i="5"/>
  <c r="C103" i="5"/>
  <c r="B104" i="5"/>
  <c r="C104" i="5"/>
  <c r="B105" i="5"/>
  <c r="C105" i="5"/>
  <c r="B106" i="5"/>
  <c r="C106" i="5"/>
  <c r="B107" i="5"/>
  <c r="C107" i="5"/>
  <c r="B108" i="5"/>
  <c r="C108" i="5"/>
  <c r="B109" i="5"/>
  <c r="C109" i="5"/>
  <c r="B110" i="5"/>
  <c r="C110" i="5"/>
  <c r="B111" i="5"/>
  <c r="C111" i="5"/>
  <c r="B112" i="5"/>
  <c r="C112" i="5"/>
  <c r="B113" i="5"/>
  <c r="C113" i="5"/>
  <c r="B114" i="5"/>
  <c r="C114" i="5"/>
  <c r="B115" i="5"/>
  <c r="C115" i="5"/>
  <c r="B116" i="5"/>
  <c r="C116" i="5"/>
  <c r="B117" i="5"/>
  <c r="C117" i="5"/>
  <c r="B118" i="5"/>
  <c r="C118" i="5"/>
  <c r="B119" i="5"/>
  <c r="C119" i="5"/>
  <c r="B120" i="5"/>
  <c r="C120" i="5"/>
  <c r="B121" i="5"/>
  <c r="C121" i="5"/>
  <c r="B122" i="5"/>
  <c r="C122" i="5"/>
  <c r="B123" i="5"/>
  <c r="C123" i="5"/>
  <c r="B124" i="5"/>
  <c r="C124" i="5"/>
  <c r="B125" i="5"/>
  <c r="C125" i="5"/>
  <c r="B126" i="5"/>
  <c r="C126" i="5"/>
  <c r="B127" i="5"/>
  <c r="C127" i="5"/>
  <c r="B128" i="5"/>
  <c r="C128" i="5"/>
  <c r="B129" i="5"/>
  <c r="C129" i="5"/>
  <c r="B130" i="5"/>
  <c r="C130" i="5"/>
  <c r="B131" i="5"/>
  <c r="C131" i="5"/>
  <c r="B132" i="5"/>
  <c r="C132" i="5"/>
  <c r="B133" i="5"/>
  <c r="C133" i="5"/>
  <c r="B134" i="5"/>
  <c r="C134" i="5"/>
  <c r="B135" i="5"/>
  <c r="C135" i="5"/>
  <c r="B136" i="5"/>
  <c r="C136" i="5"/>
  <c r="B137" i="5"/>
  <c r="C137" i="5"/>
  <c r="B138" i="5"/>
  <c r="C138" i="5"/>
  <c r="B139" i="5"/>
  <c r="C139" i="5"/>
  <c r="B140" i="5"/>
  <c r="C140" i="5"/>
  <c r="B141" i="5"/>
  <c r="C141" i="5"/>
  <c r="B142" i="5"/>
  <c r="C142" i="5"/>
  <c r="B143" i="5"/>
  <c r="C143" i="5"/>
  <c r="B144" i="5"/>
  <c r="C144" i="5"/>
  <c r="B145" i="5"/>
  <c r="C145" i="5"/>
  <c r="B146" i="5"/>
  <c r="C146" i="5"/>
  <c r="B147" i="5"/>
  <c r="C147" i="5"/>
  <c r="B148" i="5"/>
  <c r="C148" i="5"/>
  <c r="B149" i="5"/>
  <c r="C149" i="5"/>
  <c r="B150" i="5"/>
  <c r="C150" i="5"/>
  <c r="B151" i="5"/>
  <c r="C151" i="5"/>
  <c r="B152" i="5"/>
  <c r="C152" i="5"/>
  <c r="B153" i="5"/>
  <c r="C153" i="5"/>
  <c r="B154" i="5"/>
  <c r="C154" i="5"/>
  <c r="B155" i="5"/>
  <c r="C155" i="5"/>
  <c r="B156" i="5"/>
  <c r="C156" i="5"/>
  <c r="B157" i="5"/>
  <c r="C157" i="5"/>
  <c r="B158" i="5"/>
  <c r="C158" i="5"/>
  <c r="B159" i="5"/>
  <c r="C159" i="5"/>
  <c r="B160" i="5"/>
  <c r="C160" i="5"/>
  <c r="B161" i="5"/>
  <c r="C161" i="5"/>
  <c r="B162" i="5"/>
  <c r="C162" i="5"/>
  <c r="B163" i="5"/>
  <c r="C163" i="5"/>
  <c r="B164" i="5"/>
  <c r="C164" i="5"/>
  <c r="B165" i="5"/>
  <c r="C165" i="5"/>
  <c r="B166" i="5"/>
  <c r="C166" i="5"/>
  <c r="B167" i="5"/>
  <c r="C167" i="5"/>
  <c r="B168" i="5"/>
  <c r="C168" i="5"/>
  <c r="B169" i="5"/>
  <c r="C169" i="5"/>
  <c r="B170" i="5"/>
  <c r="C170" i="5"/>
  <c r="B171" i="5"/>
  <c r="C171" i="5"/>
  <c r="B172" i="5"/>
  <c r="C172" i="5"/>
  <c r="B173" i="5"/>
  <c r="C173" i="5"/>
  <c r="B174" i="5"/>
  <c r="C174" i="5"/>
  <c r="B175" i="5"/>
  <c r="C175" i="5"/>
  <c r="B176" i="5"/>
  <c r="C176" i="5"/>
  <c r="B177" i="5"/>
  <c r="C177" i="5"/>
  <c r="B178" i="5"/>
  <c r="C178" i="5"/>
  <c r="B179" i="5"/>
  <c r="C179" i="5"/>
  <c r="B180" i="5"/>
  <c r="C180" i="5"/>
  <c r="B181" i="5"/>
  <c r="C181" i="5"/>
  <c r="B182" i="5"/>
  <c r="C182" i="5"/>
  <c r="B183" i="5"/>
  <c r="C183" i="5"/>
  <c r="B184" i="5"/>
  <c r="C184" i="5"/>
  <c r="B185" i="5"/>
  <c r="C185" i="5"/>
  <c r="B186" i="5"/>
  <c r="C186" i="5"/>
  <c r="B187" i="5"/>
  <c r="C187" i="5"/>
  <c r="B188" i="5"/>
  <c r="C188" i="5"/>
  <c r="B189" i="5"/>
  <c r="C189" i="5"/>
  <c r="B190" i="5"/>
  <c r="C190" i="5"/>
  <c r="B191" i="5"/>
  <c r="C191" i="5"/>
  <c r="B192" i="5"/>
  <c r="C192" i="5"/>
  <c r="B193" i="5"/>
  <c r="C193" i="5"/>
  <c r="B194" i="5"/>
  <c r="C194" i="5"/>
  <c r="B195" i="5"/>
  <c r="C195" i="5"/>
  <c r="B196" i="5"/>
  <c r="C196" i="5"/>
  <c r="B197" i="5"/>
  <c r="C197" i="5"/>
  <c r="B198" i="5"/>
  <c r="C198" i="5"/>
  <c r="B199" i="5"/>
  <c r="C199" i="5"/>
  <c r="B200" i="5"/>
  <c r="C200" i="5"/>
  <c r="B201" i="5"/>
  <c r="C201" i="5"/>
  <c r="B202" i="5"/>
  <c r="C202" i="5"/>
  <c r="B203" i="5"/>
  <c r="C203" i="5"/>
  <c r="B204" i="5"/>
  <c r="C204" i="5"/>
  <c r="B205" i="5"/>
  <c r="C205" i="5"/>
  <c r="B206" i="5"/>
  <c r="C206" i="5"/>
  <c r="B207" i="5"/>
  <c r="C207" i="5"/>
  <c r="B208" i="5"/>
  <c r="C208" i="5"/>
  <c r="B209" i="5"/>
  <c r="C209" i="5"/>
  <c r="B210" i="5"/>
  <c r="C210" i="5"/>
  <c r="B211" i="5"/>
  <c r="C211" i="5"/>
  <c r="B212" i="5"/>
  <c r="C212" i="5"/>
  <c r="B213" i="5"/>
  <c r="C213" i="5"/>
  <c r="B214" i="5"/>
  <c r="C214" i="5"/>
  <c r="B215" i="5"/>
  <c r="C215" i="5"/>
  <c r="B216" i="5"/>
  <c r="C216" i="5"/>
  <c r="B217" i="5"/>
  <c r="C217" i="5"/>
  <c r="B218" i="5"/>
  <c r="C218" i="5"/>
  <c r="B219" i="5"/>
  <c r="C219" i="5"/>
  <c r="B220" i="5"/>
  <c r="C220" i="5"/>
  <c r="B221" i="5"/>
  <c r="C221" i="5"/>
  <c r="B222" i="5"/>
  <c r="C222" i="5"/>
  <c r="B223" i="5"/>
  <c r="C223" i="5"/>
  <c r="B224" i="5"/>
  <c r="C224" i="5"/>
  <c r="B225" i="5"/>
  <c r="C225" i="5"/>
  <c r="B226" i="5"/>
  <c r="C226" i="5"/>
  <c r="B227" i="5"/>
  <c r="C227" i="5"/>
  <c r="B228" i="5"/>
  <c r="C228" i="5"/>
  <c r="B229" i="5"/>
  <c r="C229" i="5"/>
  <c r="B230" i="5"/>
  <c r="C230" i="5"/>
  <c r="B231" i="5"/>
  <c r="C231" i="5"/>
  <c r="B232" i="5"/>
  <c r="C232" i="5"/>
  <c r="B233" i="5"/>
  <c r="C233" i="5"/>
  <c r="B234" i="5"/>
  <c r="C234" i="5"/>
  <c r="B235" i="5"/>
  <c r="C235" i="5"/>
  <c r="B236" i="5"/>
  <c r="C236" i="5"/>
  <c r="B237" i="5"/>
  <c r="C237" i="5"/>
  <c r="B238" i="5"/>
  <c r="C238" i="5"/>
  <c r="B239" i="5"/>
  <c r="C239" i="5"/>
  <c r="B240" i="5"/>
  <c r="C240" i="5"/>
  <c r="B241" i="5"/>
  <c r="C241" i="5"/>
  <c r="B242" i="5"/>
  <c r="C242" i="5"/>
  <c r="B243" i="5"/>
  <c r="C243" i="5"/>
  <c r="B244" i="5"/>
  <c r="C244" i="5"/>
  <c r="B245" i="5"/>
  <c r="C245" i="5"/>
  <c r="B246" i="5"/>
  <c r="C246" i="5"/>
  <c r="B247" i="5"/>
  <c r="C247" i="5"/>
  <c r="B248" i="5"/>
  <c r="C248" i="5"/>
  <c r="B249" i="5"/>
  <c r="C249" i="5"/>
  <c r="B250" i="5"/>
  <c r="C250" i="5"/>
  <c r="B251" i="5"/>
  <c r="C251" i="5"/>
  <c r="B252" i="5"/>
  <c r="C252" i="5"/>
  <c r="B253" i="5"/>
  <c r="C253" i="5"/>
  <c r="B254" i="5"/>
  <c r="C254" i="5"/>
  <c r="B255" i="5"/>
  <c r="C255" i="5"/>
  <c r="B256" i="5"/>
  <c r="C256" i="5"/>
  <c r="B257" i="5"/>
  <c r="C257" i="5"/>
  <c r="B258" i="5"/>
  <c r="C258" i="5"/>
  <c r="B259" i="5"/>
  <c r="C259" i="5"/>
  <c r="B260" i="5"/>
  <c r="C260" i="5"/>
  <c r="B261" i="5"/>
  <c r="C261" i="5"/>
  <c r="B262" i="5"/>
  <c r="C262" i="5"/>
  <c r="B263" i="5"/>
  <c r="C263" i="5"/>
  <c r="B264" i="5"/>
  <c r="C264" i="5"/>
  <c r="B265" i="5"/>
  <c r="C265" i="5"/>
  <c r="B266" i="5"/>
  <c r="C266" i="5"/>
  <c r="B267" i="5"/>
  <c r="C267" i="5"/>
  <c r="B268" i="5"/>
  <c r="C268" i="5"/>
  <c r="B269" i="5"/>
  <c r="C269" i="5"/>
  <c r="B270" i="5"/>
  <c r="C270" i="5"/>
  <c r="B271" i="5"/>
  <c r="C271" i="5"/>
  <c r="B272" i="5"/>
  <c r="C272" i="5"/>
  <c r="B273" i="5"/>
  <c r="C273" i="5"/>
  <c r="B274" i="5"/>
  <c r="C274" i="5"/>
  <c r="B275" i="5"/>
  <c r="C275" i="5"/>
  <c r="B276" i="5"/>
  <c r="C276" i="5"/>
  <c r="B277" i="5"/>
  <c r="C277" i="5"/>
  <c r="B278" i="5"/>
  <c r="C278" i="5"/>
  <c r="B279" i="5"/>
  <c r="C279" i="5"/>
  <c r="B280" i="5"/>
  <c r="C280" i="5"/>
  <c r="B281" i="5"/>
  <c r="C281" i="5"/>
  <c r="B282" i="5"/>
  <c r="C282" i="5"/>
  <c r="B283" i="5"/>
  <c r="C283" i="5"/>
  <c r="B284" i="5"/>
  <c r="C284" i="5"/>
  <c r="B285" i="5"/>
  <c r="C285" i="5"/>
  <c r="B286" i="5"/>
  <c r="C286" i="5"/>
  <c r="B287" i="5"/>
  <c r="C287" i="5"/>
  <c r="B288" i="5"/>
  <c r="C288" i="5"/>
  <c r="B289" i="5"/>
  <c r="C289" i="5"/>
  <c r="B290" i="5"/>
  <c r="C290" i="5"/>
  <c r="B291" i="5"/>
  <c r="C291" i="5"/>
  <c r="B292" i="5"/>
  <c r="C292" i="5"/>
  <c r="B293" i="5"/>
  <c r="C293" i="5"/>
  <c r="B294" i="5"/>
  <c r="C294" i="5"/>
  <c r="B295" i="5"/>
  <c r="C295" i="5"/>
  <c r="B296" i="5"/>
  <c r="C296" i="5"/>
  <c r="B297" i="5"/>
  <c r="C297" i="5"/>
  <c r="B298" i="5"/>
  <c r="C298" i="5"/>
  <c r="B299" i="5"/>
  <c r="C299" i="5"/>
  <c r="B300" i="5"/>
  <c r="C300" i="5"/>
  <c r="B301" i="5"/>
  <c r="C301" i="5"/>
  <c r="B302" i="5"/>
  <c r="C302" i="5"/>
  <c r="B303" i="5"/>
  <c r="C303" i="5"/>
  <c r="B304" i="5"/>
  <c r="C304" i="5"/>
  <c r="B305" i="5"/>
  <c r="C305" i="5"/>
  <c r="B306" i="5"/>
  <c r="C306" i="5"/>
  <c r="B307" i="5"/>
  <c r="C307" i="5"/>
  <c r="B308" i="5"/>
  <c r="C308" i="5"/>
  <c r="B309" i="5"/>
  <c r="C309" i="5"/>
  <c r="B310" i="5"/>
  <c r="C310" i="5"/>
  <c r="B311" i="5"/>
  <c r="C311" i="5"/>
  <c r="B312" i="5"/>
  <c r="C312" i="5"/>
  <c r="B313" i="5"/>
  <c r="C313" i="5"/>
  <c r="B314" i="5"/>
  <c r="C314" i="5"/>
  <c r="B315" i="5"/>
  <c r="C315" i="5"/>
  <c r="B316" i="5"/>
  <c r="C316" i="5"/>
  <c r="B317" i="5"/>
  <c r="C317" i="5"/>
  <c r="B318" i="5"/>
  <c r="C318" i="5"/>
  <c r="B319" i="5"/>
  <c r="C319" i="5"/>
  <c r="B320" i="5"/>
  <c r="C320" i="5"/>
  <c r="B321" i="5"/>
  <c r="C321" i="5"/>
  <c r="B322" i="5"/>
  <c r="C322" i="5"/>
  <c r="B323" i="5"/>
  <c r="C323" i="5"/>
  <c r="B324" i="5"/>
  <c r="C324" i="5"/>
  <c r="B325" i="5"/>
  <c r="C325" i="5"/>
  <c r="B326" i="5"/>
  <c r="C326" i="5"/>
  <c r="B327" i="5"/>
  <c r="C327" i="5"/>
  <c r="B328" i="5"/>
  <c r="C328" i="5"/>
  <c r="B329" i="5"/>
  <c r="C329" i="5"/>
  <c r="B330" i="5"/>
  <c r="C330" i="5"/>
  <c r="B331" i="5"/>
  <c r="C331" i="5"/>
  <c r="B332" i="5"/>
  <c r="C332" i="5"/>
  <c r="B333" i="5"/>
  <c r="C333" i="5"/>
  <c r="B334" i="5"/>
  <c r="C334" i="5"/>
  <c r="B335" i="5"/>
  <c r="C335" i="5"/>
  <c r="B336" i="5"/>
  <c r="C336" i="5"/>
  <c r="B337" i="5"/>
  <c r="C337" i="5"/>
  <c r="B338" i="5"/>
  <c r="C338" i="5"/>
  <c r="B339" i="5"/>
  <c r="C339" i="5"/>
  <c r="B340" i="5"/>
  <c r="C340" i="5"/>
  <c r="B341" i="5"/>
  <c r="C341" i="5"/>
  <c r="B342" i="5"/>
  <c r="C342" i="5"/>
  <c r="B343" i="5"/>
  <c r="C343" i="5"/>
  <c r="B344" i="5"/>
  <c r="C344" i="5"/>
  <c r="B345" i="5"/>
  <c r="C345" i="5"/>
  <c r="B346" i="5"/>
  <c r="C346" i="5"/>
  <c r="B347" i="5"/>
  <c r="C347" i="5"/>
  <c r="B348" i="5"/>
  <c r="C348" i="5"/>
  <c r="B349" i="5"/>
  <c r="C349" i="5"/>
  <c r="B350" i="5"/>
  <c r="C350" i="5"/>
  <c r="B351" i="5"/>
  <c r="C351" i="5"/>
  <c r="B352" i="5"/>
  <c r="C352" i="5"/>
  <c r="B353" i="5"/>
  <c r="C353" i="5"/>
  <c r="B354" i="5"/>
  <c r="C354" i="5"/>
  <c r="B355" i="5"/>
  <c r="C355" i="5"/>
  <c r="B356" i="5"/>
  <c r="C356" i="5"/>
  <c r="B357" i="5"/>
  <c r="C357" i="5"/>
  <c r="B358" i="5"/>
  <c r="C358" i="5"/>
  <c r="B359" i="5"/>
  <c r="C359" i="5"/>
  <c r="B360" i="5"/>
  <c r="C360" i="5"/>
  <c r="B361" i="5"/>
  <c r="C361" i="5"/>
  <c r="B362" i="5"/>
  <c r="C362" i="5"/>
  <c r="B363" i="5"/>
  <c r="C363" i="5"/>
  <c r="B364" i="5"/>
  <c r="BG10" i="5"/>
  <c r="C49" i="5" l="1"/>
  <c r="C54" i="5"/>
  <c r="E75" i="1"/>
  <c r="D75" i="1"/>
  <c r="O379" i="2"/>
  <c r="C379" i="2" s="1"/>
  <c r="D55" i="6"/>
  <c r="H379" i="2"/>
  <c r="H53" i="2"/>
  <c r="H56" i="2"/>
  <c r="I56" i="2"/>
  <c r="H79" i="2"/>
  <c r="I79" i="2"/>
  <c r="H92" i="2"/>
  <c r="H107" i="2"/>
  <c r="I107" i="2"/>
  <c r="H126" i="2"/>
  <c r="I126" i="2"/>
  <c r="H145" i="2"/>
  <c r="I145" i="2"/>
  <c r="H171" i="2"/>
  <c r="I171" i="2"/>
  <c r="H188" i="2"/>
  <c r="I188" i="2"/>
  <c r="H190" i="2"/>
  <c r="I190" i="2"/>
  <c r="H191" i="2"/>
  <c r="H193" i="2"/>
  <c r="H196" i="2"/>
  <c r="I196" i="2"/>
  <c r="H200" i="2"/>
  <c r="I200" i="2"/>
  <c r="H201" i="2"/>
  <c r="I201" i="2"/>
  <c r="H202" i="2"/>
  <c r="I202" i="2"/>
  <c r="H203" i="2"/>
  <c r="I203" i="2"/>
  <c r="H204" i="2"/>
  <c r="I204" i="2"/>
  <c r="H205" i="2"/>
  <c r="I205" i="2"/>
  <c r="H206" i="2"/>
  <c r="I206" i="2"/>
  <c r="H207" i="2"/>
  <c r="I207" i="2"/>
  <c r="H209" i="2"/>
  <c r="I209" i="2"/>
  <c r="H216" i="2"/>
  <c r="I216" i="2"/>
  <c r="H232" i="2"/>
  <c r="I232" i="2"/>
  <c r="H245" i="2"/>
  <c r="I245" i="2"/>
  <c r="I246" i="2"/>
  <c r="H247" i="2"/>
  <c r="I247" i="2"/>
  <c r="H248" i="2"/>
  <c r="I248" i="2"/>
  <c r="H249" i="2"/>
  <c r="H250" i="2"/>
  <c r="H251" i="2"/>
  <c r="I251" i="2"/>
  <c r="H253" i="2"/>
  <c r="I253" i="2"/>
  <c r="H258" i="2"/>
  <c r="I258" i="2"/>
  <c r="H277" i="2"/>
  <c r="I277" i="2"/>
  <c r="H279" i="2"/>
  <c r="I279" i="2"/>
  <c r="H280" i="2"/>
  <c r="H285" i="2"/>
  <c r="H294" i="2"/>
  <c r="I294" i="2"/>
  <c r="H302" i="2"/>
  <c r="I302" i="2"/>
  <c r="H317" i="2"/>
  <c r="I317" i="2"/>
  <c r="H320" i="2"/>
  <c r="I320" i="2"/>
  <c r="H327" i="2"/>
  <c r="I327" i="2"/>
  <c r="H329" i="2"/>
  <c r="H340" i="2"/>
  <c r="H344" i="2"/>
  <c r="I344" i="2"/>
  <c r="H353" i="2"/>
  <c r="H358" i="2"/>
  <c r="H374" i="2"/>
  <c r="H376" i="2"/>
  <c r="CX52" i="4"/>
  <c r="CW52" i="4"/>
  <c r="CX47" i="4"/>
  <c r="CW47" i="4"/>
  <c r="CX8" i="4"/>
  <c r="CW8" i="4"/>
  <c r="DG52" i="4"/>
  <c r="DF52" i="4"/>
  <c r="DG47" i="4"/>
  <c r="DF47" i="4"/>
  <c r="DG8" i="4"/>
  <c r="DF8" i="4"/>
  <c r="DD52" i="4"/>
  <c r="DC52" i="4"/>
  <c r="DD47" i="4"/>
  <c r="DC47" i="4"/>
  <c r="DD8" i="4"/>
  <c r="DC8" i="4"/>
  <c r="DE8" i="4" s="1"/>
  <c r="DA52" i="4"/>
  <c r="CZ52" i="4"/>
  <c r="DA47" i="4"/>
  <c r="CZ47" i="4"/>
  <c r="DA8" i="4"/>
  <c r="DB8" i="4" s="1"/>
  <c r="CZ8" i="4"/>
  <c r="CU52" i="4"/>
  <c r="CT52" i="4"/>
  <c r="CU47" i="4"/>
  <c r="CT47" i="4"/>
  <c r="CU8" i="4"/>
  <c r="CT8" i="4"/>
  <c r="I358" i="2"/>
  <c r="I340" i="2"/>
  <c r="J284" i="2"/>
  <c r="I92" i="2"/>
  <c r="I329" i="2"/>
  <c r="I353" i="2"/>
  <c r="CR52" i="4"/>
  <c r="CQ52" i="4"/>
  <c r="CR47" i="4"/>
  <c r="CQ47" i="4"/>
  <c r="CR8" i="4"/>
  <c r="CQ8" i="4"/>
  <c r="BB52" i="4"/>
  <c r="BA52" i="4"/>
  <c r="CO52" i="4"/>
  <c r="CN52" i="4"/>
  <c r="CO47" i="4"/>
  <c r="CN47" i="4"/>
  <c r="CO8" i="4"/>
  <c r="CN8" i="4"/>
  <c r="CL52" i="4"/>
  <c r="CK52" i="4"/>
  <c r="CL47" i="4"/>
  <c r="CK47" i="4"/>
  <c r="CL8" i="4"/>
  <c r="CK8" i="4"/>
  <c r="CI52" i="4"/>
  <c r="CH52" i="4"/>
  <c r="CI47" i="4"/>
  <c r="CH47" i="4"/>
  <c r="CI8" i="4"/>
  <c r="CH8" i="4"/>
  <c r="CF52" i="4"/>
  <c r="CE52" i="4"/>
  <c r="CF47" i="4"/>
  <c r="CE47" i="4"/>
  <c r="CF8" i="4"/>
  <c r="CE8" i="4"/>
  <c r="CC52" i="4"/>
  <c r="CB52" i="4"/>
  <c r="CC47" i="4"/>
  <c r="CB47" i="4"/>
  <c r="CC8" i="4"/>
  <c r="CB8" i="4"/>
  <c r="BZ52" i="4"/>
  <c r="BY52" i="4"/>
  <c r="BZ47" i="4"/>
  <c r="BY47" i="4"/>
  <c r="BZ8" i="4"/>
  <c r="BY8" i="4"/>
  <c r="BW52" i="4"/>
  <c r="BV52" i="4"/>
  <c r="BX48" i="4"/>
  <c r="BW47" i="4"/>
  <c r="BV47" i="4"/>
  <c r="BX46" i="4"/>
  <c r="BW8" i="4"/>
  <c r="BV8" i="4"/>
  <c r="E8" i="6"/>
  <c r="S48" i="6"/>
  <c r="N86" i="2"/>
  <c r="M55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V18" i="6"/>
  <c r="V21" i="6"/>
  <c r="V42" i="6"/>
  <c r="V46" i="6"/>
  <c r="B52" i="3"/>
  <c r="C47" i="3"/>
  <c r="C48" i="3"/>
  <c r="C49" i="3"/>
  <c r="C50" i="3"/>
  <c r="S48" i="3"/>
  <c r="S11" i="3"/>
  <c r="S14" i="3"/>
  <c r="S19" i="3"/>
  <c r="S20" i="3"/>
  <c r="S21" i="3"/>
  <c r="S22" i="3"/>
  <c r="S26" i="3"/>
  <c r="S28" i="3"/>
  <c r="S31" i="3"/>
  <c r="S32" i="3"/>
  <c r="S33" i="3"/>
  <c r="S36" i="3"/>
  <c r="S37" i="3"/>
  <c r="S38" i="3"/>
  <c r="S42" i="3"/>
  <c r="J358" i="2" l="1"/>
  <c r="C46" i="3"/>
  <c r="J353" i="2"/>
  <c r="DF299" i="4"/>
  <c r="D48" i="1" s="1"/>
  <c r="CT299" i="4"/>
  <c r="D44" i="1" s="1"/>
  <c r="CW299" i="4"/>
  <c r="D45" i="1" s="1"/>
  <c r="DG299" i="4"/>
  <c r="E48" i="1" s="1"/>
  <c r="CU299" i="4"/>
  <c r="E44" i="1" s="1"/>
  <c r="DD299" i="4"/>
  <c r="E47" i="1" s="1"/>
  <c r="DC299" i="4"/>
  <c r="CI299" i="4"/>
  <c r="E40" i="1" s="1"/>
  <c r="DA299" i="4"/>
  <c r="E46" i="1" s="1"/>
  <c r="CX299" i="4"/>
  <c r="E45" i="1" s="1"/>
  <c r="D283" i="4"/>
  <c r="D288" i="4"/>
  <c r="C47" i="4"/>
  <c r="C8" i="4"/>
  <c r="B8" i="4"/>
  <c r="C52" i="4"/>
  <c r="N379" i="2"/>
  <c r="B379" i="2" s="1"/>
  <c r="D280" i="4"/>
  <c r="CZ299" i="4"/>
  <c r="D46" i="1" s="1"/>
  <c r="D258" i="4"/>
  <c r="D269" i="4"/>
  <c r="BZ299" i="4"/>
  <c r="E37" i="1" s="1"/>
  <c r="CL299" i="4"/>
  <c r="E41" i="1" s="1"/>
  <c r="CK299" i="4"/>
  <c r="D41" i="1" s="1"/>
  <c r="CN299" i="4"/>
  <c r="D42" i="1" s="1"/>
  <c r="D256" i="4"/>
  <c r="CF299" i="4"/>
  <c r="BW299" i="4"/>
  <c r="E36" i="1" s="1"/>
  <c r="CC299" i="4"/>
  <c r="CO299" i="4"/>
  <c r="E42" i="1" s="1"/>
  <c r="CR299" i="4"/>
  <c r="E43" i="1" s="1"/>
  <c r="D246" i="4"/>
  <c r="D242" i="4"/>
  <c r="D297" i="4"/>
  <c r="D259" i="4"/>
  <c r="J294" i="2"/>
  <c r="D243" i="4"/>
  <c r="D239" i="4"/>
  <c r="D233" i="4"/>
  <c r="D197" i="4"/>
  <c r="D198" i="4"/>
  <c r="I285" i="2"/>
  <c r="J285" i="2" s="1"/>
  <c r="D199" i="4"/>
  <c r="D200" i="4"/>
  <c r="D201" i="4"/>
  <c r="D125" i="4"/>
  <c r="D196" i="4"/>
  <c r="H246" i="2"/>
  <c r="D228" i="4"/>
  <c r="D170" i="4"/>
  <c r="D70" i="4"/>
  <c r="D122" i="4"/>
  <c r="D57" i="4"/>
  <c r="J145" i="2"/>
  <c r="D54" i="4"/>
  <c r="D86" i="4"/>
  <c r="J107" i="2"/>
  <c r="J92" i="2"/>
  <c r="D78" i="4"/>
  <c r="D55" i="4"/>
  <c r="D72" i="4"/>
  <c r="D56" i="4"/>
  <c r="I53" i="2"/>
  <c r="J53" i="2" s="1"/>
  <c r="I280" i="2"/>
  <c r="CQ299" i="4"/>
  <c r="CH299" i="4"/>
  <c r="CG47" i="4"/>
  <c r="CE299" i="4"/>
  <c r="D39" i="1" s="1"/>
  <c r="CD8" i="4"/>
  <c r="CB299" i="4"/>
  <c r="D38" i="1" s="1"/>
  <c r="CD47" i="4"/>
  <c r="D264" i="4"/>
  <c r="D294" i="4"/>
  <c r="I374" i="2"/>
  <c r="D296" i="4"/>
  <c r="D265" i="4"/>
  <c r="D295" i="4"/>
  <c r="D227" i="4"/>
  <c r="I376" i="2"/>
  <c r="CA8" i="4"/>
  <c r="BY299" i="4"/>
  <c r="D37" i="1" s="1"/>
  <c r="CA299" i="4"/>
  <c r="BX47" i="4"/>
  <c r="BX8" i="4"/>
  <c r="BV299" i="4"/>
  <c r="D225" i="4"/>
  <c r="D226" i="4"/>
  <c r="D203" i="4"/>
  <c r="D151" i="4"/>
  <c r="I250" i="2"/>
  <c r="D147" i="4"/>
  <c r="D148" i="4"/>
  <c r="I249" i="2"/>
  <c r="D202" i="4"/>
  <c r="D204" i="4"/>
  <c r="I191" i="2"/>
  <c r="D150" i="4"/>
  <c r="D149" i="4"/>
  <c r="D145" i="4"/>
  <c r="I193" i="2"/>
  <c r="J193" i="2" s="1"/>
  <c r="D146" i="4"/>
  <c r="J188" i="2"/>
  <c r="O86" i="2"/>
  <c r="P86" i="2" s="1"/>
  <c r="H186" i="2"/>
  <c r="H182" i="2"/>
  <c r="I182" i="2"/>
  <c r="H183" i="2"/>
  <c r="I183" i="2"/>
  <c r="I181" i="2"/>
  <c r="H181" i="2"/>
  <c r="I178" i="2"/>
  <c r="I179" i="2"/>
  <c r="H178" i="2"/>
  <c r="H179" i="2"/>
  <c r="D138" i="4"/>
  <c r="D139" i="4"/>
  <c r="D140" i="4"/>
  <c r="D141" i="4"/>
  <c r="D142" i="4"/>
  <c r="D143" i="4"/>
  <c r="I164" i="2"/>
  <c r="H164" i="2"/>
  <c r="D127" i="4"/>
  <c r="H143" i="2"/>
  <c r="I142" i="2"/>
  <c r="I143" i="2"/>
  <c r="H142" i="2"/>
  <c r="I137" i="2"/>
  <c r="I138" i="2"/>
  <c r="I139" i="2"/>
  <c r="I140" i="2"/>
  <c r="H137" i="2"/>
  <c r="H138" i="2"/>
  <c r="H139" i="2"/>
  <c r="H140" i="2"/>
  <c r="H119" i="2"/>
  <c r="I119" i="2"/>
  <c r="BU49" i="4"/>
  <c r="BU50" i="4"/>
  <c r="BU51" i="4"/>
  <c r="BU48" i="4"/>
  <c r="BT47" i="4"/>
  <c r="BS47" i="4"/>
  <c r="BT52" i="4"/>
  <c r="BS52" i="4"/>
  <c r="BT8" i="4"/>
  <c r="BS8" i="4"/>
  <c r="P46" i="4"/>
  <c r="P40" i="4"/>
  <c r="B7" i="3"/>
  <c r="B46" i="3"/>
  <c r="D8" i="1"/>
  <c r="B48" i="3"/>
  <c r="B49" i="3"/>
  <c r="B50" i="3"/>
  <c r="B47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8" i="3"/>
  <c r="J50" i="3"/>
  <c r="J48" i="3"/>
  <c r="I46" i="3"/>
  <c r="I52" i="3" s="1"/>
  <c r="E8" i="1" s="1"/>
  <c r="H46" i="3"/>
  <c r="H52" i="3" s="1"/>
  <c r="F44" i="1" l="1"/>
  <c r="F48" i="1"/>
  <c r="D47" i="1"/>
  <c r="DH299" i="4"/>
  <c r="CY299" i="4"/>
  <c r="F47" i="1"/>
  <c r="F37" i="1"/>
  <c r="DB299" i="4"/>
  <c r="F46" i="1"/>
  <c r="CV299" i="4"/>
  <c r="F42" i="1"/>
  <c r="F41" i="1"/>
  <c r="DE299" i="4"/>
  <c r="CM299" i="4"/>
  <c r="CG299" i="4"/>
  <c r="E39" i="1"/>
  <c r="F39" i="1" s="1"/>
  <c r="CS299" i="4"/>
  <c r="D43" i="1"/>
  <c r="F43" i="1" s="1"/>
  <c r="CJ299" i="4"/>
  <c r="D40" i="1"/>
  <c r="F40" i="1" s="1"/>
  <c r="CP299" i="4"/>
  <c r="CD299" i="4"/>
  <c r="E38" i="1"/>
  <c r="F38" i="1" s="1"/>
  <c r="BX299" i="4"/>
  <c r="D36" i="1"/>
  <c r="F36" i="1" s="1"/>
  <c r="BU47" i="4"/>
  <c r="BS299" i="4"/>
  <c r="D35" i="1" s="1"/>
  <c r="J183" i="2"/>
  <c r="J182" i="2"/>
  <c r="J179" i="2"/>
  <c r="J181" i="2"/>
  <c r="J137" i="2"/>
  <c r="J178" i="2"/>
  <c r="J143" i="2"/>
  <c r="J139" i="2"/>
  <c r="J138" i="2"/>
  <c r="J164" i="2"/>
  <c r="J140" i="2"/>
  <c r="J142" i="2"/>
  <c r="J119" i="2"/>
  <c r="BT299" i="4"/>
  <c r="BU8" i="4"/>
  <c r="J46" i="3"/>
  <c r="J52" i="3"/>
  <c r="J46" i="4"/>
  <c r="M46" i="4"/>
  <c r="BU299" i="4" l="1"/>
  <c r="E35" i="1"/>
  <c r="F35" i="1" s="1"/>
  <c r="L52" i="6"/>
  <c r="AJ10" i="5" l="1"/>
  <c r="AZ287" i="5" l="1"/>
  <c r="BE49" i="5"/>
  <c r="BI50" i="5"/>
  <c r="BH49" i="5"/>
  <c r="BI34" i="5"/>
  <c r="BI35" i="5"/>
  <c r="BI36" i="5"/>
  <c r="AC49" i="5"/>
  <c r="AU10" i="5"/>
  <c r="J18" i="5"/>
  <c r="J19" i="5"/>
  <c r="N10" i="5"/>
  <c r="N49" i="5"/>
  <c r="F52" i="6"/>
  <c r="E52" i="6"/>
  <c r="O74" i="2"/>
  <c r="O79" i="2"/>
  <c r="O96" i="2"/>
  <c r="O119" i="2"/>
  <c r="O139" i="2"/>
  <c r="O156" i="2"/>
  <c r="O170" i="2"/>
  <c r="O175" i="2"/>
  <c r="O187" i="2"/>
  <c r="O191" i="2"/>
  <c r="O210" i="2"/>
  <c r="O217" i="2"/>
  <c r="O222" i="2"/>
  <c r="O223" i="2"/>
  <c r="O224" i="2"/>
  <c r="O225" i="2"/>
  <c r="O227" i="2"/>
  <c r="O228" i="2"/>
  <c r="O232" i="2"/>
  <c r="O240" i="2"/>
  <c r="O242" i="2"/>
  <c r="O250" i="2"/>
  <c r="O268" i="2"/>
  <c r="O256" i="2"/>
  <c r="O257" i="2"/>
  <c r="O258" i="2"/>
  <c r="O260" i="2"/>
  <c r="O261" i="2"/>
  <c r="O262" i="2"/>
  <c r="O264" i="2"/>
  <c r="O265" i="2"/>
  <c r="O267" i="2"/>
  <c r="O281" i="2"/>
  <c r="O297" i="2"/>
  <c r="O304" i="2"/>
  <c r="O306" i="2"/>
  <c r="O318" i="2"/>
  <c r="O340" i="2"/>
  <c r="O338" i="2"/>
  <c r="O347" i="2"/>
  <c r="C347" i="2" s="1"/>
  <c r="O354" i="2"/>
  <c r="O373" i="2"/>
  <c r="O253" i="2"/>
  <c r="O378" i="2"/>
  <c r="O54" i="2"/>
  <c r="N74" i="2"/>
  <c r="N79" i="2"/>
  <c r="N89" i="2"/>
  <c r="N96" i="2"/>
  <c r="N109" i="2"/>
  <c r="N119" i="2"/>
  <c r="N130" i="2"/>
  <c r="N139" i="2"/>
  <c r="N148" i="2"/>
  <c r="N156" i="2"/>
  <c r="N191" i="2"/>
  <c r="N198" i="2"/>
  <c r="P198" i="2" s="1"/>
  <c r="N217" i="2"/>
  <c r="N222" i="2"/>
  <c r="N224" i="2"/>
  <c r="N227" i="2"/>
  <c r="N228" i="2"/>
  <c r="N232" i="2"/>
  <c r="N240" i="2"/>
  <c r="N268" i="2"/>
  <c r="N256" i="2"/>
  <c r="N258" i="2"/>
  <c r="N259" i="2"/>
  <c r="N260" i="2"/>
  <c r="N261" i="2"/>
  <c r="N262" i="2"/>
  <c r="N263" i="2"/>
  <c r="N264" i="2"/>
  <c r="N266" i="2"/>
  <c r="N267" i="2"/>
  <c r="N281" i="2"/>
  <c r="N297" i="2"/>
  <c r="N304" i="2"/>
  <c r="N338" i="2"/>
  <c r="N347" i="2"/>
  <c r="B347" i="2" s="1"/>
  <c r="N354" i="2"/>
  <c r="N360" i="2"/>
  <c r="N253" i="2"/>
  <c r="N54" i="2"/>
  <c r="O263" i="2"/>
  <c r="N225" i="2"/>
  <c r="O14" i="2"/>
  <c r="N14" i="2"/>
  <c r="M79" i="6"/>
  <c r="I52" i="6"/>
  <c r="H52" i="6"/>
  <c r="U8" i="6"/>
  <c r="Q52" i="6"/>
  <c r="X52" i="6"/>
  <c r="W52" i="6"/>
  <c r="N8" i="2"/>
  <c r="O8" i="2"/>
  <c r="N9" i="2"/>
  <c r="O9" i="2"/>
  <c r="N10" i="2"/>
  <c r="O10" i="2"/>
  <c r="N11" i="2"/>
  <c r="O11" i="2"/>
  <c r="N12" i="2"/>
  <c r="O12" i="2"/>
  <c r="N13" i="2"/>
  <c r="O13" i="2"/>
  <c r="N15" i="2"/>
  <c r="O15" i="2"/>
  <c r="N16" i="2"/>
  <c r="O16" i="2"/>
  <c r="N17" i="2"/>
  <c r="O17" i="2"/>
  <c r="N18" i="2"/>
  <c r="O18" i="2"/>
  <c r="N19" i="2"/>
  <c r="O19" i="2"/>
  <c r="N20" i="2"/>
  <c r="O20" i="2"/>
  <c r="N21" i="2"/>
  <c r="O21" i="2"/>
  <c r="N22" i="2"/>
  <c r="O22" i="2"/>
  <c r="N23" i="2"/>
  <c r="O23" i="2"/>
  <c r="N24" i="2"/>
  <c r="O24" i="2"/>
  <c r="N25" i="2"/>
  <c r="O25" i="2"/>
  <c r="N26" i="2"/>
  <c r="O26" i="2"/>
  <c r="N27" i="2"/>
  <c r="O27" i="2"/>
  <c r="N28" i="2"/>
  <c r="O28" i="2"/>
  <c r="N29" i="2"/>
  <c r="O29" i="2"/>
  <c r="N30" i="2"/>
  <c r="O30" i="2"/>
  <c r="N31" i="2"/>
  <c r="O31" i="2"/>
  <c r="N32" i="2"/>
  <c r="O32" i="2"/>
  <c r="N33" i="2"/>
  <c r="O33" i="2"/>
  <c r="N34" i="2"/>
  <c r="O34" i="2"/>
  <c r="N35" i="2"/>
  <c r="O35" i="2"/>
  <c r="N36" i="2"/>
  <c r="O36" i="2"/>
  <c r="N37" i="2"/>
  <c r="O37" i="2"/>
  <c r="N38" i="2"/>
  <c r="O38" i="2"/>
  <c r="N39" i="2"/>
  <c r="O39" i="2"/>
  <c r="N40" i="2"/>
  <c r="O40" i="2"/>
  <c r="N41" i="2"/>
  <c r="O41" i="2"/>
  <c r="N42" i="2"/>
  <c r="O42" i="2"/>
  <c r="N43" i="2"/>
  <c r="O43" i="2"/>
  <c r="N44" i="2"/>
  <c r="O44" i="2"/>
  <c r="N45" i="2"/>
  <c r="O45" i="2"/>
  <c r="N47" i="2"/>
  <c r="X47" i="6"/>
  <c r="W47" i="6"/>
  <c r="W110" i="6" s="1"/>
  <c r="D78" i="1" s="1"/>
  <c r="K52" i="6"/>
  <c r="M52" i="6" s="1"/>
  <c r="D70" i="6" l="1"/>
  <c r="P139" i="2"/>
  <c r="O259" i="2"/>
  <c r="P259" i="2" s="1"/>
  <c r="P74" i="2"/>
  <c r="P79" i="2"/>
  <c r="O266" i="2"/>
  <c r="P266" i="2" s="1"/>
  <c r="Y52" i="6"/>
  <c r="D79" i="6"/>
  <c r="N210" i="2"/>
  <c r="N265" i="2"/>
  <c r="P265" i="2" s="1"/>
  <c r="P267" i="2"/>
  <c r="P232" i="2"/>
  <c r="P260" i="2"/>
  <c r="N364" i="5"/>
  <c r="D108" i="6"/>
  <c r="P262" i="2"/>
  <c r="P256" i="2"/>
  <c r="P175" i="2"/>
  <c r="D106" i="6"/>
  <c r="P170" i="2"/>
  <c r="P258" i="2"/>
  <c r="P261" i="2"/>
  <c r="P156" i="2"/>
  <c r="D347" i="2"/>
  <c r="N340" i="2"/>
  <c r="P119" i="2"/>
  <c r="N175" i="2"/>
  <c r="N223" i="2"/>
  <c r="N250" i="2"/>
  <c r="N318" i="2"/>
  <c r="N378" i="2"/>
  <c r="P378" i="2" s="1"/>
  <c r="N170" i="2"/>
  <c r="N257" i="2"/>
  <c r="P257" i="2" s="1"/>
  <c r="P263" i="2"/>
  <c r="N306" i="2"/>
  <c r="N373" i="2"/>
  <c r="P373" i="2" s="1"/>
  <c r="P191" i="2"/>
  <c r="N187" i="2"/>
  <c r="P96" i="2"/>
  <c r="P264" i="2"/>
  <c r="N242" i="2"/>
  <c r="X110" i="6"/>
  <c r="E78" i="1" s="1"/>
  <c r="F78" i="1" s="1"/>
  <c r="N51" i="2" l="1"/>
  <c r="BO74" i="4"/>
  <c r="BO77" i="4"/>
  <c r="BO87" i="4"/>
  <c r="BO125" i="4"/>
  <c r="BO136" i="4"/>
  <c r="BO144" i="4"/>
  <c r="BO152" i="4"/>
  <c r="BO173" i="4"/>
  <c r="BO195" i="4"/>
  <c r="BO216" i="4"/>
  <c r="BO230" i="4"/>
  <c r="BO246" i="4"/>
  <c r="BO288" i="4"/>
  <c r="BO293" i="4"/>
  <c r="BO57" i="4"/>
  <c r="BO55" i="4"/>
  <c r="BN52" i="4"/>
  <c r="BK47" i="4"/>
  <c r="BI164" i="4"/>
  <c r="BI165" i="4"/>
  <c r="BI184" i="4"/>
  <c r="BI185" i="4"/>
  <c r="BI186" i="4"/>
  <c r="BI187" i="4"/>
  <c r="BI188" i="4"/>
  <c r="BI189" i="4"/>
  <c r="BI190" i="4"/>
  <c r="BI191" i="4"/>
  <c r="BI192" i="4"/>
  <c r="BI193" i="4"/>
  <c r="BI194" i="4"/>
  <c r="AT48" i="4" l="1"/>
  <c r="AN125" i="4"/>
  <c r="U52" i="4"/>
  <c r="I377" i="2" l="1"/>
  <c r="BK52" i="4"/>
  <c r="BJ52" i="4"/>
  <c r="BF9" i="4"/>
  <c r="BF10" i="4"/>
  <c r="BF11" i="4"/>
  <c r="BF12" i="4"/>
  <c r="BF13" i="4"/>
  <c r="BF14" i="4"/>
  <c r="BF15" i="4"/>
  <c r="BF16" i="4"/>
  <c r="BF17" i="4"/>
  <c r="BF18" i="4"/>
  <c r="BF19" i="4"/>
  <c r="BF20" i="4"/>
  <c r="BF21" i="4"/>
  <c r="BF22" i="4"/>
  <c r="BF23" i="4"/>
  <c r="BF24" i="4"/>
  <c r="BF25" i="4"/>
  <c r="BF26" i="4"/>
  <c r="BF27" i="4"/>
  <c r="BF28" i="4"/>
  <c r="BF29" i="4"/>
  <c r="BF30" i="4"/>
  <c r="BF31" i="4"/>
  <c r="BF32" i="4"/>
  <c r="BF33" i="4"/>
  <c r="BF34" i="4"/>
  <c r="BF35" i="4"/>
  <c r="BF36" i="4"/>
  <c r="BF37" i="4"/>
  <c r="BF38" i="4"/>
  <c r="BF39" i="4"/>
  <c r="BF40" i="4"/>
  <c r="BF41" i="4"/>
  <c r="BF42" i="4"/>
  <c r="BF43" i="4"/>
  <c r="BF44" i="4"/>
  <c r="BF45" i="4"/>
  <c r="BF46" i="4"/>
  <c r="H52" i="2"/>
  <c r="I52" i="2"/>
  <c r="H54" i="2"/>
  <c r="I54" i="2"/>
  <c r="H61" i="2"/>
  <c r="I61" i="2"/>
  <c r="H62" i="2"/>
  <c r="I62" i="2"/>
  <c r="H63" i="2"/>
  <c r="I63" i="2"/>
  <c r="H64" i="2"/>
  <c r="I64" i="2"/>
  <c r="H65" i="2"/>
  <c r="I65" i="2"/>
  <c r="H66" i="2"/>
  <c r="I66" i="2"/>
  <c r="H67" i="2"/>
  <c r="I67" i="2"/>
  <c r="H68" i="2"/>
  <c r="I68" i="2"/>
  <c r="H69" i="2"/>
  <c r="I69" i="2"/>
  <c r="H70" i="2"/>
  <c r="I70" i="2"/>
  <c r="H71" i="2"/>
  <c r="I71" i="2"/>
  <c r="H72" i="2"/>
  <c r="I72" i="2"/>
  <c r="H74" i="2"/>
  <c r="I74" i="2"/>
  <c r="C74" i="2" s="1"/>
  <c r="H81" i="2"/>
  <c r="I81" i="2"/>
  <c r="H86" i="2"/>
  <c r="I86" i="2"/>
  <c r="H89" i="2"/>
  <c r="I89" i="2"/>
  <c r="H97" i="2"/>
  <c r="H99" i="2"/>
  <c r="I99" i="2"/>
  <c r="H100" i="2"/>
  <c r="I100" i="2"/>
  <c r="H102" i="2"/>
  <c r="I102" i="2"/>
  <c r="H105" i="2"/>
  <c r="I105" i="2"/>
  <c r="H109" i="2"/>
  <c r="I109" i="2"/>
  <c r="H110" i="2"/>
  <c r="I110" i="2"/>
  <c r="H111" i="2"/>
  <c r="I111" i="2"/>
  <c r="H112" i="2"/>
  <c r="I112" i="2"/>
  <c r="H114" i="2"/>
  <c r="I114" i="2"/>
  <c r="H113" i="2"/>
  <c r="I113" i="2"/>
  <c r="H115" i="2"/>
  <c r="I115" i="2"/>
  <c r="H116" i="2"/>
  <c r="I116" i="2"/>
  <c r="H117" i="2"/>
  <c r="I117" i="2"/>
  <c r="H118" i="2"/>
  <c r="I118" i="2"/>
  <c r="H120" i="2"/>
  <c r="I120" i="2"/>
  <c r="H121" i="2"/>
  <c r="I121" i="2"/>
  <c r="H122" i="2"/>
  <c r="I122" i="2"/>
  <c r="H123" i="2"/>
  <c r="I123" i="2"/>
  <c r="H127" i="2"/>
  <c r="I127" i="2"/>
  <c r="H128" i="2"/>
  <c r="I128" i="2"/>
  <c r="H129" i="2"/>
  <c r="I129" i="2"/>
  <c r="H130" i="2"/>
  <c r="I130" i="2"/>
  <c r="H131" i="2"/>
  <c r="I131" i="2"/>
  <c r="H132" i="2"/>
  <c r="I132" i="2"/>
  <c r="H133" i="2"/>
  <c r="I133" i="2"/>
  <c r="H134" i="2"/>
  <c r="I134" i="2"/>
  <c r="H136" i="2"/>
  <c r="I136" i="2"/>
  <c r="H135" i="2"/>
  <c r="I135" i="2"/>
  <c r="H141" i="2"/>
  <c r="I141" i="2"/>
  <c r="H144" i="2"/>
  <c r="I144" i="2"/>
  <c r="H156" i="2"/>
  <c r="I156" i="2"/>
  <c r="H163" i="2"/>
  <c r="I163" i="2"/>
  <c r="H170" i="2"/>
  <c r="I170" i="2"/>
  <c r="H174" i="2"/>
  <c r="I174" i="2"/>
  <c r="H176" i="2"/>
  <c r="I176" i="2"/>
  <c r="H177" i="2"/>
  <c r="I177" i="2"/>
  <c r="H187" i="2"/>
  <c r="I187" i="2"/>
  <c r="H192" i="2"/>
  <c r="I192" i="2"/>
  <c r="H195" i="2"/>
  <c r="I195" i="2"/>
  <c r="H198" i="2"/>
  <c r="I198" i="2"/>
  <c r="H199" i="2"/>
  <c r="I199" i="2"/>
  <c r="H208" i="2"/>
  <c r="I208" i="2"/>
  <c r="H210" i="2"/>
  <c r="I210" i="2"/>
  <c r="H211" i="2"/>
  <c r="I211" i="2"/>
  <c r="H217" i="2"/>
  <c r="I217" i="2"/>
  <c r="H212" i="2"/>
  <c r="I212" i="2"/>
  <c r="H221" i="2"/>
  <c r="I221" i="2"/>
  <c r="H222" i="2"/>
  <c r="I222" i="2"/>
  <c r="H223" i="2"/>
  <c r="I223" i="2"/>
  <c r="H224" i="2"/>
  <c r="I224" i="2"/>
  <c r="H225" i="2"/>
  <c r="I225" i="2"/>
  <c r="H226" i="2"/>
  <c r="I226" i="2"/>
  <c r="H227" i="2"/>
  <c r="I227" i="2"/>
  <c r="H228" i="2"/>
  <c r="I228" i="2"/>
  <c r="H229" i="2"/>
  <c r="I229" i="2"/>
  <c r="H230" i="2"/>
  <c r="I230" i="2"/>
  <c r="H231" i="2"/>
  <c r="I231" i="2"/>
  <c r="H233" i="2"/>
  <c r="I233" i="2"/>
  <c r="H235" i="2"/>
  <c r="I235" i="2"/>
  <c r="H236" i="2"/>
  <c r="I236" i="2"/>
  <c r="H237" i="2"/>
  <c r="I237" i="2"/>
  <c r="H238" i="2"/>
  <c r="I238" i="2"/>
  <c r="H239" i="2"/>
  <c r="I239" i="2"/>
  <c r="H240" i="2"/>
  <c r="I240" i="2"/>
  <c r="H241" i="2"/>
  <c r="I241" i="2"/>
  <c r="H242" i="2"/>
  <c r="I242" i="2"/>
  <c r="H243" i="2"/>
  <c r="I243" i="2"/>
  <c r="H244" i="2"/>
  <c r="I244" i="2"/>
  <c r="H234" i="2"/>
  <c r="I234" i="2"/>
  <c r="H252" i="2"/>
  <c r="I252" i="2"/>
  <c r="H254" i="2"/>
  <c r="I254" i="2"/>
  <c r="H255" i="2"/>
  <c r="I255" i="2"/>
  <c r="H256" i="2"/>
  <c r="I256" i="2"/>
  <c r="H259" i="2"/>
  <c r="I259" i="2"/>
  <c r="H260" i="2"/>
  <c r="I260" i="2"/>
  <c r="H261" i="2"/>
  <c r="I261" i="2"/>
  <c r="H262" i="2"/>
  <c r="I262" i="2"/>
  <c r="H263" i="2"/>
  <c r="I263" i="2"/>
  <c r="H267" i="2"/>
  <c r="I267" i="2"/>
  <c r="H268" i="2"/>
  <c r="I268" i="2"/>
  <c r="H269" i="2"/>
  <c r="I269" i="2"/>
  <c r="H270" i="2"/>
  <c r="I270" i="2"/>
  <c r="H271" i="2"/>
  <c r="I271" i="2"/>
  <c r="H272" i="2"/>
  <c r="I272" i="2"/>
  <c r="H273" i="2"/>
  <c r="I273" i="2"/>
  <c r="H324" i="2"/>
  <c r="I324" i="2"/>
  <c r="H275" i="2"/>
  <c r="I275" i="2"/>
  <c r="H274" i="2"/>
  <c r="I274" i="2"/>
  <c r="H276" i="2"/>
  <c r="I276" i="2"/>
  <c r="H281" i="2"/>
  <c r="I281" i="2"/>
  <c r="H282" i="2"/>
  <c r="I282" i="2"/>
  <c r="H283" i="2"/>
  <c r="I283" i="2"/>
  <c r="H287" i="2"/>
  <c r="I287" i="2"/>
  <c r="H290" i="2"/>
  <c r="I290" i="2"/>
  <c r="H297" i="2"/>
  <c r="I297" i="2"/>
  <c r="H296" i="2"/>
  <c r="I296" i="2"/>
  <c r="H301" i="2"/>
  <c r="I301" i="2"/>
  <c r="H306" i="2"/>
  <c r="I306" i="2"/>
  <c r="H309" i="2"/>
  <c r="I309" i="2"/>
  <c r="H316" i="2"/>
  <c r="I316" i="2"/>
  <c r="H319" i="2"/>
  <c r="I319" i="2"/>
  <c r="H321" i="2"/>
  <c r="I321" i="2"/>
  <c r="H326" i="2"/>
  <c r="I326" i="2"/>
  <c r="H331" i="2"/>
  <c r="I331" i="2"/>
  <c r="H335" i="2"/>
  <c r="I335" i="2"/>
  <c r="H348" i="2"/>
  <c r="I348" i="2"/>
  <c r="H346" i="2"/>
  <c r="I346" i="2"/>
  <c r="H343" i="2"/>
  <c r="I343" i="2"/>
  <c r="H345" i="2"/>
  <c r="I345" i="2"/>
  <c r="H350" i="2"/>
  <c r="I350" i="2"/>
  <c r="H351" i="2"/>
  <c r="I351" i="2"/>
  <c r="H352" i="2"/>
  <c r="I352" i="2"/>
  <c r="H362" i="2"/>
  <c r="I362" i="2"/>
  <c r="H373" i="2"/>
  <c r="I373" i="2"/>
  <c r="H370" i="2"/>
  <c r="I370" i="2"/>
  <c r="H372" i="2"/>
  <c r="I372" i="2"/>
  <c r="H378" i="2"/>
  <c r="I378" i="2"/>
  <c r="H375" i="2"/>
  <c r="I375" i="2"/>
  <c r="H377" i="2"/>
  <c r="I47" i="2"/>
  <c r="I48" i="2"/>
  <c r="I49" i="2"/>
  <c r="I50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8" i="2"/>
  <c r="AR47" i="4"/>
  <c r="AY52" i="4"/>
  <c r="AX52" i="4"/>
  <c r="AJ52" i="4"/>
  <c r="AK52" i="4" s="1"/>
  <c r="AI52" i="4"/>
  <c r="AG52" i="4"/>
  <c r="AF52" i="4"/>
  <c r="AM52" i="4"/>
  <c r="BQ52" i="4"/>
  <c r="BP52" i="4"/>
  <c r="BM52" i="4"/>
  <c r="BG8" i="4"/>
  <c r="BG52" i="4"/>
  <c r="AZ125" i="4"/>
  <c r="BH52" i="4"/>
  <c r="T52" i="4"/>
  <c r="AD52" i="4"/>
  <c r="AC52" i="4"/>
  <c r="AS8" i="4"/>
  <c r="AR8" i="4"/>
  <c r="AH52" i="4" l="1"/>
  <c r="J174" i="2"/>
  <c r="J352" i="2"/>
  <c r="J348" i="2"/>
  <c r="J351" i="2"/>
  <c r="J377" i="2"/>
  <c r="J271" i="2"/>
  <c r="J136" i="2"/>
  <c r="AR299" i="4"/>
  <c r="D26" i="1" s="1"/>
  <c r="J236" i="2"/>
  <c r="J306" i="2"/>
  <c r="J281" i="2"/>
  <c r="J270" i="2"/>
  <c r="J259" i="2"/>
  <c r="J242" i="2"/>
  <c r="J233" i="2"/>
  <c r="J224" i="2"/>
  <c r="J208" i="2"/>
  <c r="J130" i="2"/>
  <c r="J118" i="2"/>
  <c r="J113" i="2"/>
  <c r="J110" i="2"/>
  <c r="J86" i="2"/>
  <c r="J68" i="2"/>
  <c r="J64" i="2"/>
  <c r="J54" i="2"/>
  <c r="J115" i="2"/>
  <c r="J134" i="2"/>
  <c r="J267" i="2"/>
  <c r="J111" i="2"/>
  <c r="J65" i="2"/>
  <c r="J304" i="2"/>
  <c r="J195" i="2"/>
  <c r="J87" i="2"/>
  <c r="J235" i="2"/>
  <c r="J373" i="2"/>
  <c r="J297" i="2"/>
  <c r="J210" i="2"/>
  <c r="J276" i="2"/>
  <c r="J269" i="2"/>
  <c r="J241" i="2"/>
  <c r="J199" i="2"/>
  <c r="J133" i="2"/>
  <c r="J129" i="2"/>
  <c r="J117" i="2"/>
  <c r="J67" i="2"/>
  <c r="J370" i="2"/>
  <c r="J274" i="2"/>
  <c r="J268" i="2"/>
  <c r="J255" i="2"/>
  <c r="J222" i="2"/>
  <c r="J198" i="2"/>
  <c r="J62" i="2"/>
  <c r="J89" i="2"/>
  <c r="J225" i="2"/>
  <c r="J243" i="2"/>
  <c r="J239" i="2"/>
  <c r="J229" i="2"/>
  <c r="J131" i="2"/>
  <c r="J120" i="2"/>
  <c r="J61" i="2"/>
  <c r="J123" i="2"/>
  <c r="J254" i="2"/>
  <c r="J275" i="2"/>
  <c r="J375" i="2"/>
  <c r="J301" i="2"/>
  <c r="J273" i="2"/>
  <c r="J256" i="2"/>
  <c r="J237" i="2"/>
  <c r="J223" i="2"/>
  <c r="J170" i="2"/>
  <c r="J122" i="2"/>
  <c r="J109" i="2"/>
  <c r="J326" i="2"/>
  <c r="J283" i="2"/>
  <c r="J261" i="2"/>
  <c r="J244" i="2"/>
  <c r="J226" i="2"/>
  <c r="J211" i="2"/>
  <c r="J112" i="2"/>
  <c r="J105" i="2"/>
  <c r="J74" i="2"/>
  <c r="J272" i="2"/>
  <c r="J176" i="2"/>
  <c r="J127" i="2"/>
  <c r="J192" i="2"/>
  <c r="J228" i="2"/>
  <c r="J260" i="2"/>
  <c r="J282" i="2"/>
  <c r="J121" i="2"/>
  <c r="J132" i="2"/>
  <c r="J114" i="2"/>
  <c r="J187" i="2"/>
  <c r="J141" i="2"/>
  <c r="J238" i="2"/>
  <c r="J263" i="2"/>
  <c r="J290" i="2"/>
  <c r="J345" i="2"/>
  <c r="J128" i="2"/>
  <c r="J240" i="2"/>
  <c r="J163" i="2"/>
  <c r="J66" i="2"/>
  <c r="J227" i="2"/>
  <c r="J262" i="2"/>
  <c r="J52" i="2"/>
  <c r="J319" i="2"/>
  <c r="BR52" i="4"/>
  <c r="J135" i="2"/>
  <c r="J217" i="2"/>
  <c r="J234" i="2"/>
  <c r="J252" i="2"/>
  <c r="J378" i="2"/>
  <c r="J116" i="2"/>
  <c r="BI52" i="4"/>
  <c r="J156" i="2"/>
  <c r="B74" i="2"/>
  <c r="D74" i="2" s="1"/>
  <c r="I46" i="2"/>
  <c r="I7" i="2"/>
  <c r="H51" i="2"/>
  <c r="I51" i="2"/>
  <c r="H7" i="2"/>
  <c r="D118" i="4"/>
  <c r="B61" i="2" l="1"/>
  <c r="B86" i="2"/>
  <c r="B89" i="2"/>
  <c r="B109" i="2"/>
  <c r="B156" i="2"/>
  <c r="B176" i="2"/>
  <c r="B187" i="2"/>
  <c r="B198" i="2"/>
  <c r="B222" i="2"/>
  <c r="B234" i="2"/>
  <c r="B268" i="2"/>
  <c r="B282" i="2"/>
  <c r="B306" i="2"/>
  <c r="B378" i="2"/>
  <c r="BD299" i="4" l="1"/>
  <c r="D30" i="1" s="1"/>
  <c r="R52" i="6"/>
  <c r="M51" i="6"/>
  <c r="M50" i="6"/>
  <c r="N49" i="2"/>
  <c r="M49" i="6"/>
  <c r="V48" i="6"/>
  <c r="M48" i="6"/>
  <c r="U47" i="6"/>
  <c r="U110" i="6" s="1"/>
  <c r="T47" i="6"/>
  <c r="R47" i="6"/>
  <c r="Q47" i="6"/>
  <c r="K47" i="6"/>
  <c r="I47" i="6"/>
  <c r="H47" i="6"/>
  <c r="F47" i="6"/>
  <c r="E47" i="6"/>
  <c r="J45" i="6"/>
  <c r="D43" i="6"/>
  <c r="D41" i="6"/>
  <c r="D39" i="6"/>
  <c r="J35" i="6"/>
  <c r="J34" i="6"/>
  <c r="J31" i="6"/>
  <c r="D31" i="6"/>
  <c r="J30" i="6"/>
  <c r="J22" i="6"/>
  <c r="J21" i="6"/>
  <c r="J19" i="6"/>
  <c r="J17" i="6"/>
  <c r="J14" i="6"/>
  <c r="D14" i="6"/>
  <c r="D12" i="6"/>
  <c r="J9" i="6"/>
  <c r="T8" i="6"/>
  <c r="V8" i="6" s="1"/>
  <c r="R8" i="6"/>
  <c r="Q8" i="6"/>
  <c r="K8" i="6"/>
  <c r="I8" i="6"/>
  <c r="H8" i="6"/>
  <c r="AZ362" i="5"/>
  <c r="L377" i="2"/>
  <c r="C377" i="2" s="1"/>
  <c r="K377" i="2"/>
  <c r="B377" i="2" s="1"/>
  <c r="AZ361" i="5"/>
  <c r="L376" i="2"/>
  <c r="K376" i="2"/>
  <c r="B376" i="2" s="1"/>
  <c r="AZ360" i="5"/>
  <c r="L375" i="2"/>
  <c r="C375" i="2" s="1"/>
  <c r="K375" i="2"/>
  <c r="B375" i="2" s="1"/>
  <c r="AZ359" i="5"/>
  <c r="L374" i="2"/>
  <c r="K374" i="2"/>
  <c r="B374" i="2" s="1"/>
  <c r="AZ358" i="5"/>
  <c r="L373" i="2"/>
  <c r="C373" i="2" s="1"/>
  <c r="K373" i="2"/>
  <c r="B373" i="2" s="1"/>
  <c r="AZ357" i="5"/>
  <c r="L372" i="2"/>
  <c r="C372" i="2" s="1"/>
  <c r="K372" i="2"/>
  <c r="B372" i="2" s="1"/>
  <c r="AZ356" i="5"/>
  <c r="L371" i="2"/>
  <c r="C371" i="2" s="1"/>
  <c r="AZ355" i="5"/>
  <c r="L370" i="2"/>
  <c r="C370" i="2" s="1"/>
  <c r="K370" i="2"/>
  <c r="B370" i="2" s="1"/>
  <c r="AZ354" i="5"/>
  <c r="L369" i="2"/>
  <c r="C369" i="2" s="1"/>
  <c r="K369" i="2"/>
  <c r="B369" i="2" s="1"/>
  <c r="AZ353" i="5"/>
  <c r="L368" i="2"/>
  <c r="K368" i="2"/>
  <c r="B368" i="2" s="1"/>
  <c r="AZ352" i="5"/>
  <c r="L367" i="2"/>
  <c r="C367" i="2" s="1"/>
  <c r="K367" i="2"/>
  <c r="B367" i="2" s="1"/>
  <c r="AZ351" i="5"/>
  <c r="L366" i="2"/>
  <c r="K366" i="2"/>
  <c r="B366" i="2" s="1"/>
  <c r="AZ350" i="5"/>
  <c r="L365" i="2"/>
  <c r="C365" i="2" s="1"/>
  <c r="K365" i="2"/>
  <c r="B365" i="2" s="1"/>
  <c r="AZ349" i="5"/>
  <c r="L364" i="2"/>
  <c r="C364" i="2" s="1"/>
  <c r="K364" i="2"/>
  <c r="B364" i="2" s="1"/>
  <c r="AZ348" i="5"/>
  <c r="L363" i="2"/>
  <c r="C363" i="2" s="1"/>
  <c r="K363" i="2"/>
  <c r="B363" i="2" s="1"/>
  <c r="AZ347" i="5"/>
  <c r="L362" i="2"/>
  <c r="C362" i="2" s="1"/>
  <c r="K362" i="2"/>
  <c r="B362" i="2" s="1"/>
  <c r="AZ346" i="5"/>
  <c r="L361" i="2"/>
  <c r="C361" i="2" s="1"/>
  <c r="K361" i="2"/>
  <c r="B361" i="2" s="1"/>
  <c r="AZ345" i="5"/>
  <c r="L360" i="2"/>
  <c r="K360" i="2"/>
  <c r="B360" i="2" s="1"/>
  <c r="AZ344" i="5"/>
  <c r="L359" i="2"/>
  <c r="C359" i="2" s="1"/>
  <c r="K359" i="2"/>
  <c r="B359" i="2" s="1"/>
  <c r="AZ343" i="5"/>
  <c r="L358" i="2"/>
  <c r="K358" i="2"/>
  <c r="B358" i="2" s="1"/>
  <c r="AZ342" i="5"/>
  <c r="L357" i="2"/>
  <c r="C357" i="2" s="1"/>
  <c r="K357" i="2"/>
  <c r="B357" i="2" s="1"/>
  <c r="AZ341" i="5"/>
  <c r="L356" i="2"/>
  <c r="C356" i="2" s="1"/>
  <c r="K356" i="2"/>
  <c r="B356" i="2" s="1"/>
  <c r="L355" i="2"/>
  <c r="C355" i="2" s="1"/>
  <c r="AZ339" i="5"/>
  <c r="L354" i="2"/>
  <c r="C354" i="2" s="1"/>
  <c r="K354" i="2"/>
  <c r="B354" i="2" s="1"/>
  <c r="AZ338" i="5"/>
  <c r="L353" i="2"/>
  <c r="C353" i="2" s="1"/>
  <c r="K353" i="2"/>
  <c r="B353" i="2" s="1"/>
  <c r="AZ337" i="5"/>
  <c r="L352" i="2"/>
  <c r="K352" i="2"/>
  <c r="B352" i="2" s="1"/>
  <c r="AZ336" i="5"/>
  <c r="L351" i="2"/>
  <c r="C351" i="2" s="1"/>
  <c r="K351" i="2"/>
  <c r="B351" i="2" s="1"/>
  <c r="L350" i="2"/>
  <c r="K350" i="2"/>
  <c r="B350" i="2" s="1"/>
  <c r="L349" i="2"/>
  <c r="C349" i="2" s="1"/>
  <c r="K349" i="2"/>
  <c r="B349" i="2" s="1"/>
  <c r="AZ333" i="5"/>
  <c r="L348" i="2"/>
  <c r="C348" i="2" s="1"/>
  <c r="K348" i="2"/>
  <c r="B348" i="2" s="1"/>
  <c r="AZ332" i="5"/>
  <c r="L346" i="2"/>
  <c r="C346" i="2" s="1"/>
  <c r="K346" i="2"/>
  <c r="B346" i="2" s="1"/>
  <c r="AZ331" i="5"/>
  <c r="L345" i="2"/>
  <c r="C345" i="2" s="1"/>
  <c r="K345" i="2"/>
  <c r="B345" i="2" s="1"/>
  <c r="AZ330" i="5"/>
  <c r="L344" i="2"/>
  <c r="C344" i="2" s="1"/>
  <c r="K344" i="2"/>
  <c r="B344" i="2" s="1"/>
  <c r="AZ329" i="5"/>
  <c r="L343" i="2"/>
  <c r="K343" i="2"/>
  <c r="B343" i="2" s="1"/>
  <c r="AZ328" i="5"/>
  <c r="L342" i="2"/>
  <c r="C342" i="2" s="1"/>
  <c r="K342" i="2"/>
  <c r="B342" i="2" s="1"/>
  <c r="AZ327" i="5"/>
  <c r="L340" i="2"/>
  <c r="K340" i="2"/>
  <c r="B340" i="2" s="1"/>
  <c r="AZ326" i="5"/>
  <c r="L339" i="2"/>
  <c r="C339" i="2" s="1"/>
  <c r="K339" i="2"/>
  <c r="B339" i="2" s="1"/>
  <c r="AZ325" i="5"/>
  <c r="L338" i="2"/>
  <c r="C338" i="2" s="1"/>
  <c r="K338" i="2"/>
  <c r="B338" i="2" s="1"/>
  <c r="L337" i="2"/>
  <c r="C337" i="2" s="1"/>
  <c r="AZ323" i="5"/>
  <c r="L336" i="2"/>
  <c r="C336" i="2" s="1"/>
  <c r="K336" i="2"/>
  <c r="B336" i="2" s="1"/>
  <c r="AZ322" i="5"/>
  <c r="L335" i="2"/>
  <c r="C335" i="2" s="1"/>
  <c r="K335" i="2"/>
  <c r="B335" i="2" s="1"/>
  <c r="L334" i="2"/>
  <c r="K334" i="2"/>
  <c r="B334" i="2" s="1"/>
  <c r="AZ320" i="5"/>
  <c r="L333" i="2"/>
  <c r="C333" i="2" s="1"/>
  <c r="K333" i="2"/>
  <c r="B333" i="2" s="1"/>
  <c r="AZ319" i="5"/>
  <c r="L332" i="2"/>
  <c r="K332" i="2"/>
  <c r="B332" i="2" s="1"/>
  <c r="AZ318" i="5"/>
  <c r="L331" i="2"/>
  <c r="C331" i="2" s="1"/>
  <c r="K331" i="2"/>
  <c r="B331" i="2" s="1"/>
  <c r="AZ317" i="5"/>
  <c r="L330" i="2"/>
  <c r="C330" i="2" s="1"/>
  <c r="K330" i="2"/>
  <c r="B330" i="2" s="1"/>
  <c r="AZ316" i="5"/>
  <c r="L329" i="2"/>
  <c r="C329" i="2" s="1"/>
  <c r="K329" i="2"/>
  <c r="B329" i="2" s="1"/>
  <c r="AZ315" i="5"/>
  <c r="L328" i="2"/>
  <c r="K328" i="2"/>
  <c r="B328" i="2" s="1"/>
  <c r="AZ314" i="5"/>
  <c r="L327" i="2"/>
  <c r="C327" i="2" s="1"/>
  <c r="K327" i="2"/>
  <c r="B327" i="2" s="1"/>
  <c r="AZ313" i="5"/>
  <c r="L326" i="2"/>
  <c r="K326" i="2"/>
  <c r="B326" i="2" s="1"/>
  <c r="AZ312" i="5"/>
  <c r="L325" i="2"/>
  <c r="C325" i="2" s="1"/>
  <c r="K325" i="2"/>
  <c r="B325" i="2" s="1"/>
  <c r="AZ311" i="5"/>
  <c r="L324" i="2"/>
  <c r="K324" i="2"/>
  <c r="B324" i="2" s="1"/>
  <c r="AZ310" i="5"/>
  <c r="L323" i="2"/>
  <c r="C323" i="2" s="1"/>
  <c r="K323" i="2"/>
  <c r="B323" i="2" s="1"/>
  <c r="AZ309" i="5"/>
  <c r="L322" i="2"/>
  <c r="C322" i="2" s="1"/>
  <c r="K322" i="2"/>
  <c r="B322" i="2" s="1"/>
  <c r="AZ308" i="5"/>
  <c r="L321" i="2"/>
  <c r="C321" i="2" s="1"/>
  <c r="AZ307" i="5"/>
  <c r="L320" i="2"/>
  <c r="C320" i="2" s="1"/>
  <c r="K320" i="2"/>
  <c r="B320" i="2" s="1"/>
  <c r="AZ306" i="5"/>
  <c r="L319" i="2"/>
  <c r="C319" i="2" s="1"/>
  <c r="K319" i="2"/>
  <c r="B319" i="2" s="1"/>
  <c r="AZ305" i="5"/>
  <c r="L318" i="2"/>
  <c r="K318" i="2"/>
  <c r="B318" i="2" s="1"/>
  <c r="AZ304" i="5"/>
  <c r="L317" i="2"/>
  <c r="C317" i="2" s="1"/>
  <c r="K317" i="2"/>
  <c r="B317" i="2" s="1"/>
  <c r="AZ303" i="5"/>
  <c r="L316" i="2"/>
  <c r="K316" i="2"/>
  <c r="B316" i="2" s="1"/>
  <c r="AZ302" i="5"/>
  <c r="L315" i="2"/>
  <c r="C315" i="2" s="1"/>
  <c r="K315" i="2"/>
  <c r="B315" i="2" s="1"/>
  <c r="AZ301" i="5"/>
  <c r="L314" i="2"/>
  <c r="C314" i="2" s="1"/>
  <c r="K314" i="2"/>
  <c r="B314" i="2" s="1"/>
  <c r="AZ300" i="5"/>
  <c r="L313" i="2"/>
  <c r="C313" i="2" s="1"/>
  <c r="K313" i="2"/>
  <c r="B313" i="2" s="1"/>
  <c r="AZ299" i="5"/>
  <c r="L312" i="2"/>
  <c r="C312" i="2" s="1"/>
  <c r="K312" i="2"/>
  <c r="B312" i="2" s="1"/>
  <c r="AZ298" i="5"/>
  <c r="L311" i="2"/>
  <c r="C311" i="2" s="1"/>
  <c r="K311" i="2"/>
  <c r="B311" i="2" s="1"/>
  <c r="AZ297" i="5"/>
  <c r="L310" i="2"/>
  <c r="K310" i="2"/>
  <c r="B310" i="2" s="1"/>
  <c r="AZ296" i="5"/>
  <c r="L309" i="2"/>
  <c r="C309" i="2" s="1"/>
  <c r="K309" i="2"/>
  <c r="B309" i="2" s="1"/>
  <c r="AZ295" i="5"/>
  <c r="L308" i="2"/>
  <c r="K308" i="2"/>
  <c r="B308" i="2" s="1"/>
  <c r="AZ294" i="5"/>
  <c r="L307" i="2"/>
  <c r="C307" i="2" s="1"/>
  <c r="K307" i="2"/>
  <c r="B307" i="2" s="1"/>
  <c r="AZ293" i="5"/>
  <c r="L305" i="2"/>
  <c r="C305" i="2" s="1"/>
  <c r="AZ292" i="5"/>
  <c r="L304" i="2"/>
  <c r="C304" i="2" s="1"/>
  <c r="K304" i="2"/>
  <c r="B304" i="2" s="1"/>
  <c r="AZ291" i="5"/>
  <c r="L303" i="2"/>
  <c r="K303" i="2"/>
  <c r="B303" i="2" s="1"/>
  <c r="AZ290" i="5"/>
  <c r="L302" i="2"/>
  <c r="K302" i="2"/>
  <c r="B302" i="2" s="1"/>
  <c r="AZ289" i="5"/>
  <c r="L301" i="2"/>
  <c r="C301" i="2" s="1"/>
  <c r="K301" i="2"/>
  <c r="B301" i="2" s="1"/>
  <c r="AZ288" i="5"/>
  <c r="L300" i="2"/>
  <c r="C300" i="2" s="1"/>
  <c r="K300" i="2"/>
  <c r="B300" i="2" s="1"/>
  <c r="L299" i="2"/>
  <c r="C299" i="2" s="1"/>
  <c r="K299" i="2"/>
  <c r="B299" i="2" s="1"/>
  <c r="AZ286" i="5"/>
  <c r="L298" i="2"/>
  <c r="K298" i="2"/>
  <c r="B298" i="2" s="1"/>
  <c r="AZ285" i="5"/>
  <c r="L296" i="2"/>
  <c r="C296" i="2" s="1"/>
  <c r="K296" i="2"/>
  <c r="B296" i="2" s="1"/>
  <c r="AZ284" i="5"/>
  <c r="L295" i="2"/>
  <c r="C295" i="2" s="1"/>
  <c r="K295" i="2"/>
  <c r="B295" i="2" s="1"/>
  <c r="AZ283" i="5"/>
  <c r="L294" i="2"/>
  <c r="C294" i="2" s="1"/>
  <c r="K294" i="2"/>
  <c r="B294" i="2" s="1"/>
  <c r="AZ282" i="5"/>
  <c r="L293" i="2"/>
  <c r="C293" i="2" s="1"/>
  <c r="K293" i="2"/>
  <c r="B293" i="2" s="1"/>
  <c r="AZ281" i="5"/>
  <c r="L292" i="2"/>
  <c r="C292" i="2" s="1"/>
  <c r="K292" i="2"/>
  <c r="B292" i="2" s="1"/>
  <c r="AZ280" i="5"/>
  <c r="L291" i="2"/>
  <c r="C291" i="2" s="1"/>
  <c r="K291" i="2"/>
  <c r="B291" i="2" s="1"/>
  <c r="AZ279" i="5"/>
  <c r="L290" i="2"/>
  <c r="C290" i="2" s="1"/>
  <c r="K290" i="2"/>
  <c r="B290" i="2" s="1"/>
  <c r="AZ278" i="5"/>
  <c r="L289" i="2"/>
  <c r="K289" i="2"/>
  <c r="B289" i="2" s="1"/>
  <c r="AZ277" i="5"/>
  <c r="L288" i="2"/>
  <c r="C288" i="2" s="1"/>
  <c r="K288" i="2"/>
  <c r="B288" i="2" s="1"/>
  <c r="AZ276" i="5"/>
  <c r="L287" i="2"/>
  <c r="C287" i="2" s="1"/>
  <c r="K287" i="2"/>
  <c r="B287" i="2" s="1"/>
  <c r="AZ275" i="5"/>
  <c r="L286" i="2"/>
  <c r="C286" i="2" s="1"/>
  <c r="K286" i="2"/>
  <c r="B286" i="2" s="1"/>
  <c r="AZ274" i="5"/>
  <c r="L285" i="2"/>
  <c r="C285" i="2" s="1"/>
  <c r="K285" i="2"/>
  <c r="B285" i="2" s="1"/>
  <c r="AZ273" i="5"/>
  <c r="L284" i="2"/>
  <c r="C284" i="2" s="1"/>
  <c r="K284" i="2"/>
  <c r="B284" i="2" s="1"/>
  <c r="AZ272" i="5"/>
  <c r="L283" i="2"/>
  <c r="C283" i="2" s="1"/>
  <c r="K283" i="2"/>
  <c r="B283" i="2" s="1"/>
  <c r="AZ271" i="5"/>
  <c r="L281" i="2"/>
  <c r="C281" i="2" s="1"/>
  <c r="K281" i="2"/>
  <c r="B281" i="2" s="1"/>
  <c r="AZ270" i="5"/>
  <c r="L280" i="2"/>
  <c r="K280" i="2"/>
  <c r="B280" i="2" s="1"/>
  <c r="AZ269" i="5"/>
  <c r="L279" i="2"/>
  <c r="C279" i="2" s="1"/>
  <c r="K279" i="2"/>
  <c r="B279" i="2" s="1"/>
  <c r="AZ268" i="5"/>
  <c r="L278" i="2"/>
  <c r="C278" i="2" s="1"/>
  <c r="AZ267" i="5"/>
  <c r="L277" i="2"/>
  <c r="C277" i="2" s="1"/>
  <c r="K277" i="2"/>
  <c r="B277" i="2" s="1"/>
  <c r="AZ266" i="5"/>
  <c r="L276" i="2"/>
  <c r="C276" i="2" s="1"/>
  <c r="K276" i="2"/>
  <c r="B276" i="2" s="1"/>
  <c r="AZ265" i="5"/>
  <c r="L275" i="2"/>
  <c r="C275" i="2" s="1"/>
  <c r="K275" i="2"/>
  <c r="B275" i="2" s="1"/>
  <c r="AZ264" i="5"/>
  <c r="L274" i="2"/>
  <c r="C274" i="2" s="1"/>
  <c r="K274" i="2"/>
  <c r="B274" i="2" s="1"/>
  <c r="AZ263" i="5"/>
  <c r="L273" i="2"/>
  <c r="C273" i="2" s="1"/>
  <c r="K273" i="2"/>
  <c r="B273" i="2" s="1"/>
  <c r="AZ262" i="5"/>
  <c r="L272" i="2"/>
  <c r="K272" i="2"/>
  <c r="B272" i="2" s="1"/>
  <c r="AZ261" i="5"/>
  <c r="L271" i="2"/>
  <c r="C271" i="2" s="1"/>
  <c r="AZ260" i="5"/>
  <c r="L270" i="2"/>
  <c r="C270" i="2" s="1"/>
  <c r="AZ259" i="5"/>
  <c r="L269" i="2"/>
  <c r="C269" i="2" s="1"/>
  <c r="K269" i="2"/>
  <c r="B269" i="2" s="1"/>
  <c r="AZ258" i="5"/>
  <c r="L267" i="2"/>
  <c r="C267" i="2" s="1"/>
  <c r="K267" i="2"/>
  <c r="B267" i="2" s="1"/>
  <c r="AZ257" i="5"/>
  <c r="L266" i="2"/>
  <c r="C266" i="2" s="1"/>
  <c r="K266" i="2"/>
  <c r="B266" i="2" s="1"/>
  <c r="AZ256" i="5"/>
  <c r="L265" i="2"/>
  <c r="C265" i="2" s="1"/>
  <c r="K265" i="2"/>
  <c r="B265" i="2" s="1"/>
  <c r="AZ255" i="5"/>
  <c r="L264" i="2"/>
  <c r="K264" i="2"/>
  <c r="B264" i="2" s="1"/>
  <c r="AZ254" i="5"/>
  <c r="L263" i="2"/>
  <c r="C263" i="2" s="1"/>
  <c r="K263" i="2"/>
  <c r="B263" i="2" s="1"/>
  <c r="AZ253" i="5"/>
  <c r="L262" i="2"/>
  <c r="C262" i="2" s="1"/>
  <c r="K262" i="2"/>
  <c r="B262" i="2" s="1"/>
  <c r="AZ252" i="5"/>
  <c r="L261" i="2"/>
  <c r="K261" i="2"/>
  <c r="B261" i="2" s="1"/>
  <c r="AZ251" i="5"/>
  <c r="L260" i="2"/>
  <c r="K260" i="2"/>
  <c r="B260" i="2" s="1"/>
  <c r="AZ250" i="5"/>
  <c r="L259" i="2"/>
  <c r="C259" i="2" s="1"/>
  <c r="K259" i="2"/>
  <c r="B259" i="2" s="1"/>
  <c r="AZ249" i="5"/>
  <c r="L258" i="2"/>
  <c r="C258" i="2" s="1"/>
  <c r="K258" i="2"/>
  <c r="B258" i="2" s="1"/>
  <c r="AZ248" i="5"/>
  <c r="L257" i="2"/>
  <c r="C257" i="2" s="1"/>
  <c r="K257" i="2"/>
  <c r="B257" i="2" s="1"/>
  <c r="AZ247" i="5"/>
  <c r="L256" i="2"/>
  <c r="K256" i="2"/>
  <c r="B256" i="2" s="1"/>
  <c r="AZ246" i="5"/>
  <c r="L255" i="2"/>
  <c r="C255" i="2" s="1"/>
  <c r="K255" i="2"/>
  <c r="B255" i="2" s="1"/>
  <c r="AZ245" i="5"/>
  <c r="L254" i="2"/>
  <c r="C254" i="2" s="1"/>
  <c r="K254" i="2"/>
  <c r="B254" i="2" s="1"/>
  <c r="AZ244" i="5"/>
  <c r="L253" i="2"/>
  <c r="C253" i="2" s="1"/>
  <c r="AZ243" i="5"/>
  <c r="L252" i="2"/>
  <c r="K252" i="2"/>
  <c r="B252" i="2" s="1"/>
  <c r="AZ242" i="5"/>
  <c r="L251" i="2"/>
  <c r="C251" i="2" s="1"/>
  <c r="K251" i="2"/>
  <c r="B251" i="2" s="1"/>
  <c r="AZ241" i="5"/>
  <c r="L250" i="2"/>
  <c r="C250" i="2" s="1"/>
  <c r="K250" i="2"/>
  <c r="B250" i="2" s="1"/>
  <c r="AZ240" i="5"/>
  <c r="L249" i="2"/>
  <c r="C249" i="2" s="1"/>
  <c r="K249" i="2"/>
  <c r="B249" i="2" s="1"/>
  <c r="AZ239" i="5"/>
  <c r="L248" i="2"/>
  <c r="K248" i="2"/>
  <c r="B248" i="2" s="1"/>
  <c r="AZ238" i="5"/>
  <c r="L247" i="2"/>
  <c r="C247" i="2" s="1"/>
  <c r="K247" i="2"/>
  <c r="B247" i="2" s="1"/>
  <c r="AZ237" i="5"/>
  <c r="L246" i="2"/>
  <c r="C246" i="2" s="1"/>
  <c r="K246" i="2"/>
  <c r="B246" i="2" s="1"/>
  <c r="AZ236" i="5"/>
  <c r="L245" i="2"/>
  <c r="K245" i="2"/>
  <c r="B245" i="2" s="1"/>
  <c r="AZ235" i="5"/>
  <c r="L244" i="2"/>
  <c r="K244" i="2"/>
  <c r="B244" i="2" s="1"/>
  <c r="AZ234" i="5"/>
  <c r="L243" i="2"/>
  <c r="C243" i="2" s="1"/>
  <c r="K243" i="2"/>
  <c r="B243" i="2" s="1"/>
  <c r="AZ233" i="5"/>
  <c r="L242" i="2"/>
  <c r="C242" i="2" s="1"/>
  <c r="K242" i="2"/>
  <c r="B242" i="2" s="1"/>
  <c r="AZ232" i="5"/>
  <c r="L241" i="2"/>
  <c r="C241" i="2" s="1"/>
  <c r="K241" i="2"/>
  <c r="B241" i="2" s="1"/>
  <c r="AZ231" i="5"/>
  <c r="L240" i="2"/>
  <c r="K240" i="2"/>
  <c r="B240" i="2" s="1"/>
  <c r="AZ230" i="5"/>
  <c r="L239" i="2"/>
  <c r="C239" i="2" s="1"/>
  <c r="K239" i="2"/>
  <c r="B239" i="2" s="1"/>
  <c r="AZ229" i="5"/>
  <c r="L238" i="2"/>
  <c r="C238" i="2" s="1"/>
  <c r="AZ228" i="5"/>
  <c r="L237" i="2"/>
  <c r="C237" i="2" s="1"/>
  <c r="K237" i="2"/>
  <c r="B237" i="2" s="1"/>
  <c r="AZ227" i="5"/>
  <c r="L236" i="2"/>
  <c r="K236" i="2"/>
  <c r="B236" i="2" s="1"/>
  <c r="AZ226" i="5"/>
  <c r="L235" i="2"/>
  <c r="C235" i="2" s="1"/>
  <c r="K235" i="2"/>
  <c r="B235" i="2" s="1"/>
  <c r="AZ225" i="5"/>
  <c r="L233" i="2"/>
  <c r="C233" i="2" s="1"/>
  <c r="K233" i="2"/>
  <c r="B233" i="2" s="1"/>
  <c r="AZ224" i="5"/>
  <c r="L232" i="2"/>
  <c r="C232" i="2" s="1"/>
  <c r="K232" i="2"/>
  <c r="B232" i="2" s="1"/>
  <c r="L231" i="2"/>
  <c r="K231" i="2"/>
  <c r="B231" i="2" s="1"/>
  <c r="L230" i="2"/>
  <c r="C230" i="2" s="1"/>
  <c r="K230" i="2"/>
  <c r="B230" i="2" s="1"/>
  <c r="AZ221" i="5"/>
  <c r="L229" i="2"/>
  <c r="C229" i="2" s="1"/>
  <c r="K229" i="2"/>
  <c r="B229" i="2" s="1"/>
  <c r="AZ220" i="5"/>
  <c r="L228" i="2"/>
  <c r="C228" i="2" s="1"/>
  <c r="K228" i="2"/>
  <c r="B228" i="2" s="1"/>
  <c r="AZ219" i="5"/>
  <c r="L227" i="2"/>
  <c r="K227" i="2"/>
  <c r="B227" i="2" s="1"/>
  <c r="AZ218" i="5"/>
  <c r="L226" i="2"/>
  <c r="C226" i="2" s="1"/>
  <c r="K226" i="2"/>
  <c r="B226" i="2" s="1"/>
  <c r="AZ217" i="5"/>
  <c r="L225" i="2"/>
  <c r="C225" i="2" s="1"/>
  <c r="K225" i="2"/>
  <c r="B225" i="2" s="1"/>
  <c r="AZ216" i="5"/>
  <c r="L224" i="2"/>
  <c r="K224" i="2"/>
  <c r="B224" i="2" s="1"/>
  <c r="AZ215" i="5"/>
  <c r="L223" i="2"/>
  <c r="K223" i="2"/>
  <c r="B223" i="2" s="1"/>
  <c r="AZ214" i="5"/>
  <c r="L221" i="2"/>
  <c r="C221" i="2" s="1"/>
  <c r="K221" i="2"/>
  <c r="B221" i="2" s="1"/>
  <c r="AZ213" i="5"/>
  <c r="L220" i="2"/>
  <c r="C220" i="2" s="1"/>
  <c r="K220" i="2"/>
  <c r="B220" i="2" s="1"/>
  <c r="AZ212" i="5"/>
  <c r="L219" i="2"/>
  <c r="K219" i="2"/>
  <c r="B219" i="2" s="1"/>
  <c r="AZ211" i="5"/>
  <c r="L218" i="2"/>
  <c r="K218" i="2"/>
  <c r="B218" i="2" s="1"/>
  <c r="AZ210" i="5"/>
  <c r="L217" i="2"/>
  <c r="C217" i="2" s="1"/>
  <c r="K217" i="2"/>
  <c r="B217" i="2" s="1"/>
  <c r="AZ209" i="5"/>
  <c r="L216" i="2"/>
  <c r="C216" i="2" s="1"/>
  <c r="K216" i="2"/>
  <c r="B216" i="2" s="1"/>
  <c r="AZ208" i="5"/>
  <c r="L215" i="2"/>
  <c r="C215" i="2" s="1"/>
  <c r="K215" i="2"/>
  <c r="B215" i="2" s="1"/>
  <c r="AZ207" i="5"/>
  <c r="L214" i="2"/>
  <c r="C214" i="2" s="1"/>
  <c r="K214" i="2"/>
  <c r="B214" i="2" s="1"/>
  <c r="AZ206" i="5"/>
  <c r="L213" i="2"/>
  <c r="C213" i="2" s="1"/>
  <c r="K213" i="2"/>
  <c r="B213" i="2" s="1"/>
  <c r="AZ205" i="5"/>
  <c r="L212" i="2"/>
  <c r="C212" i="2" s="1"/>
  <c r="AZ204" i="5"/>
  <c r="L211" i="2"/>
  <c r="K211" i="2"/>
  <c r="B211" i="2" s="1"/>
  <c r="AZ203" i="5"/>
  <c r="L210" i="2"/>
  <c r="K210" i="2"/>
  <c r="B210" i="2" s="1"/>
  <c r="AZ202" i="5"/>
  <c r="L209" i="2"/>
  <c r="C209" i="2" s="1"/>
  <c r="K209" i="2"/>
  <c r="B209" i="2" s="1"/>
  <c r="AZ201" i="5"/>
  <c r="L208" i="2"/>
  <c r="C208" i="2" s="1"/>
  <c r="K208" i="2"/>
  <c r="B208" i="2" s="1"/>
  <c r="AZ200" i="5"/>
  <c r="L207" i="2"/>
  <c r="C207" i="2" s="1"/>
  <c r="K207" i="2"/>
  <c r="B207" i="2" s="1"/>
  <c r="AZ199" i="5"/>
  <c r="L206" i="2"/>
  <c r="C206" i="2" s="1"/>
  <c r="K206" i="2"/>
  <c r="B206" i="2" s="1"/>
  <c r="AZ198" i="5"/>
  <c r="L205" i="2"/>
  <c r="C205" i="2" s="1"/>
  <c r="K205" i="2"/>
  <c r="B205" i="2" s="1"/>
  <c r="AZ197" i="5"/>
  <c r="L204" i="2"/>
  <c r="C204" i="2" s="1"/>
  <c r="K204" i="2"/>
  <c r="B204" i="2" s="1"/>
  <c r="AZ196" i="5"/>
  <c r="L203" i="2"/>
  <c r="K203" i="2"/>
  <c r="B203" i="2" s="1"/>
  <c r="AZ195" i="5"/>
  <c r="L202" i="2"/>
  <c r="K202" i="2"/>
  <c r="B202" i="2" s="1"/>
  <c r="AZ194" i="5"/>
  <c r="L201" i="2"/>
  <c r="C201" i="2" s="1"/>
  <c r="K201" i="2"/>
  <c r="B201" i="2" s="1"/>
  <c r="AZ193" i="5"/>
  <c r="L200" i="2"/>
  <c r="C200" i="2" s="1"/>
  <c r="K200" i="2"/>
  <c r="B200" i="2" s="1"/>
  <c r="AZ192" i="5"/>
  <c r="L199" i="2"/>
  <c r="C199" i="2" s="1"/>
  <c r="K199" i="2"/>
  <c r="B199" i="2" s="1"/>
  <c r="AZ191" i="5"/>
  <c r="L197" i="2"/>
  <c r="C197" i="2" s="1"/>
  <c r="K197" i="2"/>
  <c r="B197" i="2" s="1"/>
  <c r="AZ190" i="5"/>
  <c r="L196" i="2"/>
  <c r="C196" i="2" s="1"/>
  <c r="K196" i="2"/>
  <c r="B196" i="2" s="1"/>
  <c r="AZ189" i="5"/>
  <c r="L195" i="2"/>
  <c r="C195" i="2" s="1"/>
  <c r="AZ188" i="5"/>
  <c r="L194" i="2"/>
  <c r="K194" i="2"/>
  <c r="B194" i="2" s="1"/>
  <c r="AZ187" i="5"/>
  <c r="L193" i="2"/>
  <c r="C193" i="2" s="1"/>
  <c r="K193" i="2"/>
  <c r="B193" i="2" s="1"/>
  <c r="AZ186" i="5"/>
  <c r="L192" i="2"/>
  <c r="C192" i="2" s="1"/>
  <c r="K192" i="2"/>
  <c r="B192" i="2" s="1"/>
  <c r="AZ185" i="5"/>
  <c r="L191" i="2"/>
  <c r="C191" i="2" s="1"/>
  <c r="K191" i="2"/>
  <c r="B191" i="2" s="1"/>
  <c r="AZ184" i="5"/>
  <c r="L190" i="2"/>
  <c r="C190" i="2" s="1"/>
  <c r="K190" i="2"/>
  <c r="B190" i="2" s="1"/>
  <c r="AZ183" i="5"/>
  <c r="L189" i="2"/>
  <c r="C189" i="2" s="1"/>
  <c r="K189" i="2"/>
  <c r="B189" i="2" s="1"/>
  <c r="AZ182" i="5"/>
  <c r="L188" i="2"/>
  <c r="C188" i="2" s="1"/>
  <c r="K188" i="2"/>
  <c r="B188" i="2" s="1"/>
  <c r="AZ181" i="5"/>
  <c r="L186" i="2"/>
  <c r="C186" i="2" s="1"/>
  <c r="K186" i="2"/>
  <c r="B186" i="2" s="1"/>
  <c r="AZ180" i="5"/>
  <c r="L185" i="2"/>
  <c r="K185" i="2"/>
  <c r="B185" i="2" s="1"/>
  <c r="AZ179" i="5"/>
  <c r="L184" i="2"/>
  <c r="C184" i="2" s="1"/>
  <c r="K184" i="2"/>
  <c r="B184" i="2" s="1"/>
  <c r="AZ178" i="5"/>
  <c r="L183" i="2"/>
  <c r="C183" i="2" s="1"/>
  <c r="K183" i="2"/>
  <c r="B183" i="2" s="1"/>
  <c r="AZ177" i="5"/>
  <c r="L182" i="2"/>
  <c r="C182" i="2" s="1"/>
  <c r="K182" i="2"/>
  <c r="B182" i="2" s="1"/>
  <c r="AZ176" i="5"/>
  <c r="K181" i="2"/>
  <c r="B181" i="2" s="1"/>
  <c r="AZ175" i="5"/>
  <c r="L180" i="2"/>
  <c r="C180" i="2" s="1"/>
  <c r="K180" i="2"/>
  <c r="B180" i="2" s="1"/>
  <c r="AZ174" i="5"/>
  <c r="L179" i="2"/>
  <c r="C179" i="2" s="1"/>
  <c r="K179" i="2"/>
  <c r="B179" i="2" s="1"/>
  <c r="AZ173" i="5"/>
  <c r="L178" i="2"/>
  <c r="C178" i="2" s="1"/>
  <c r="K178" i="2"/>
  <c r="B178" i="2" s="1"/>
  <c r="AZ172" i="5"/>
  <c r="L177" i="2"/>
  <c r="K177" i="2"/>
  <c r="B177" i="2" s="1"/>
  <c r="AZ171" i="5"/>
  <c r="L175" i="2"/>
  <c r="K175" i="2"/>
  <c r="B175" i="2" s="1"/>
  <c r="AZ170" i="5"/>
  <c r="L174" i="2"/>
  <c r="C174" i="2" s="1"/>
  <c r="K174" i="2"/>
  <c r="B174" i="2" s="1"/>
  <c r="AZ169" i="5"/>
  <c r="L173" i="2"/>
  <c r="C173" i="2" s="1"/>
  <c r="K173" i="2"/>
  <c r="B173" i="2" s="1"/>
  <c r="AZ168" i="5"/>
  <c r="L172" i="2"/>
  <c r="C172" i="2" s="1"/>
  <c r="K172" i="2"/>
  <c r="B172" i="2" s="1"/>
  <c r="AZ167" i="5"/>
  <c r="L171" i="2"/>
  <c r="C171" i="2" s="1"/>
  <c r="K171" i="2"/>
  <c r="B171" i="2" s="1"/>
  <c r="AZ166" i="5"/>
  <c r="L170" i="2"/>
  <c r="C170" i="2" s="1"/>
  <c r="K170" i="2"/>
  <c r="B170" i="2" s="1"/>
  <c r="AZ165" i="5"/>
  <c r="L169" i="2"/>
  <c r="C169" i="2" s="1"/>
  <c r="K169" i="2"/>
  <c r="B169" i="2" s="1"/>
  <c r="AZ164" i="5"/>
  <c r="L168" i="2"/>
  <c r="K168" i="2"/>
  <c r="B168" i="2" s="1"/>
  <c r="AZ163" i="5"/>
  <c r="L167" i="2"/>
  <c r="K167" i="2"/>
  <c r="B167" i="2" s="1"/>
  <c r="L166" i="2"/>
  <c r="C166" i="2" s="1"/>
  <c r="K166" i="2"/>
  <c r="B166" i="2" s="1"/>
  <c r="AZ161" i="5"/>
  <c r="L165" i="2"/>
  <c r="C165" i="2" s="1"/>
  <c r="AZ160" i="5"/>
  <c r="L164" i="2"/>
  <c r="K164" i="2"/>
  <c r="B164" i="2" s="1"/>
  <c r="AZ159" i="5"/>
  <c r="L163" i="2"/>
  <c r="C163" i="2" s="1"/>
  <c r="K163" i="2"/>
  <c r="B163" i="2" s="1"/>
  <c r="AZ158" i="5"/>
  <c r="L162" i="2"/>
  <c r="C162" i="2" s="1"/>
  <c r="K162" i="2"/>
  <c r="B162" i="2" s="1"/>
  <c r="AZ157" i="5"/>
  <c r="L161" i="2"/>
  <c r="C161" i="2" s="1"/>
  <c r="K161" i="2"/>
  <c r="B161" i="2" s="1"/>
  <c r="AZ156" i="5"/>
  <c r="L160" i="2"/>
  <c r="C160" i="2" s="1"/>
  <c r="K160" i="2"/>
  <c r="B160" i="2" s="1"/>
  <c r="L159" i="2"/>
  <c r="K159" i="2"/>
  <c r="B159" i="2" s="1"/>
  <c r="AZ154" i="5"/>
  <c r="L158" i="2"/>
  <c r="C158" i="2" s="1"/>
  <c r="K158" i="2"/>
  <c r="B158" i="2" s="1"/>
  <c r="AZ153" i="5"/>
  <c r="L157" i="2"/>
  <c r="C157" i="2" s="1"/>
  <c r="K157" i="2"/>
  <c r="B157" i="2" s="1"/>
  <c r="AZ152" i="5"/>
  <c r="L155" i="2"/>
  <c r="C155" i="2" s="1"/>
  <c r="K155" i="2"/>
  <c r="B155" i="2" s="1"/>
  <c r="L154" i="2"/>
  <c r="C154" i="2" s="1"/>
  <c r="K154" i="2"/>
  <c r="B154" i="2" s="1"/>
  <c r="AZ150" i="5"/>
  <c r="L153" i="2"/>
  <c r="K153" i="2"/>
  <c r="B153" i="2" s="1"/>
  <c r="AZ149" i="5"/>
  <c r="L152" i="2"/>
  <c r="C152" i="2" s="1"/>
  <c r="K152" i="2"/>
  <c r="B152" i="2" s="1"/>
  <c r="AZ148" i="5"/>
  <c r="L151" i="2"/>
  <c r="C151" i="2" s="1"/>
  <c r="K151" i="2"/>
  <c r="B151" i="2" s="1"/>
  <c r="AZ147" i="5"/>
  <c r="L150" i="2"/>
  <c r="K150" i="2"/>
  <c r="B150" i="2" s="1"/>
  <c r="AZ146" i="5"/>
  <c r="L149" i="2"/>
  <c r="C149" i="2" s="1"/>
  <c r="K149" i="2"/>
  <c r="B149" i="2" s="1"/>
  <c r="AZ145" i="5"/>
  <c r="L148" i="2"/>
  <c r="C148" i="2" s="1"/>
  <c r="AZ144" i="5"/>
  <c r="L147" i="2"/>
  <c r="C147" i="2" s="1"/>
  <c r="K147" i="2"/>
  <c r="B147" i="2" s="1"/>
  <c r="AZ143" i="5"/>
  <c r="L146" i="2"/>
  <c r="C146" i="2" s="1"/>
  <c r="K146" i="2"/>
  <c r="B146" i="2" s="1"/>
  <c r="AZ142" i="5"/>
  <c r="L145" i="2"/>
  <c r="K145" i="2"/>
  <c r="B145" i="2" s="1"/>
  <c r="AZ141" i="5"/>
  <c r="L144" i="2"/>
  <c r="C144" i="2" s="1"/>
  <c r="K144" i="2"/>
  <c r="B144" i="2" s="1"/>
  <c r="AZ140" i="5"/>
  <c r="L143" i="2"/>
  <c r="C143" i="2" s="1"/>
  <c r="K143" i="2"/>
  <c r="B143" i="2" s="1"/>
  <c r="AZ139" i="5"/>
  <c r="L142" i="2"/>
  <c r="K142" i="2"/>
  <c r="B142" i="2" s="1"/>
  <c r="AZ138" i="5"/>
  <c r="L141" i="2"/>
  <c r="C141" i="2" s="1"/>
  <c r="K141" i="2"/>
  <c r="B141" i="2" s="1"/>
  <c r="AZ137" i="5"/>
  <c r="L140" i="2"/>
  <c r="C140" i="2" s="1"/>
  <c r="K140" i="2"/>
  <c r="B140" i="2" s="1"/>
  <c r="AZ136" i="5"/>
  <c r="L139" i="2"/>
  <c r="C139" i="2" s="1"/>
  <c r="K139" i="2"/>
  <c r="B139" i="2" s="1"/>
  <c r="AZ135" i="5"/>
  <c r="L138" i="2"/>
  <c r="C138" i="2" s="1"/>
  <c r="K138" i="2"/>
  <c r="B138" i="2" s="1"/>
  <c r="AZ134" i="5"/>
  <c r="L137" i="2"/>
  <c r="K137" i="2"/>
  <c r="B137" i="2" s="1"/>
  <c r="AZ133" i="5"/>
  <c r="L136" i="2"/>
  <c r="C136" i="2" s="1"/>
  <c r="K136" i="2"/>
  <c r="B136" i="2" s="1"/>
  <c r="AZ132" i="5"/>
  <c r="L135" i="2"/>
  <c r="C135" i="2" s="1"/>
  <c r="K135" i="2"/>
  <c r="B135" i="2" s="1"/>
  <c r="AZ131" i="5"/>
  <c r="L134" i="2"/>
  <c r="K134" i="2"/>
  <c r="B134" i="2" s="1"/>
  <c r="AZ130" i="5"/>
  <c r="L133" i="2"/>
  <c r="C133" i="2" s="1"/>
  <c r="K133" i="2"/>
  <c r="B133" i="2" s="1"/>
  <c r="AZ129" i="5"/>
  <c r="L132" i="2"/>
  <c r="C132" i="2" s="1"/>
  <c r="K132" i="2"/>
  <c r="B132" i="2" s="1"/>
  <c r="AZ128" i="5"/>
  <c r="L131" i="2"/>
  <c r="C131" i="2" s="1"/>
  <c r="K131" i="2"/>
  <c r="B131" i="2" s="1"/>
  <c r="AZ127" i="5"/>
  <c r="L129" i="2"/>
  <c r="C129" i="2" s="1"/>
  <c r="K129" i="2"/>
  <c r="B129" i="2" s="1"/>
  <c r="AZ126" i="5"/>
  <c r="L128" i="2"/>
  <c r="K128" i="2"/>
  <c r="B128" i="2" s="1"/>
  <c r="AZ125" i="5"/>
  <c r="L127" i="2"/>
  <c r="C127" i="2" s="1"/>
  <c r="K127" i="2"/>
  <c r="B127" i="2" s="1"/>
  <c r="AZ124" i="5"/>
  <c r="L126" i="2"/>
  <c r="C126" i="2" s="1"/>
  <c r="K126" i="2"/>
  <c r="B126" i="2" s="1"/>
  <c r="AZ123" i="5"/>
  <c r="L125" i="2"/>
  <c r="K125" i="2"/>
  <c r="B125" i="2" s="1"/>
  <c r="AZ122" i="5"/>
  <c r="L124" i="2"/>
  <c r="C124" i="2" s="1"/>
  <c r="K124" i="2"/>
  <c r="B124" i="2" s="1"/>
  <c r="AZ121" i="5"/>
  <c r="L123" i="2"/>
  <c r="C123" i="2" s="1"/>
  <c r="K123" i="2"/>
  <c r="B123" i="2" s="1"/>
  <c r="AZ120" i="5"/>
  <c r="L122" i="2"/>
  <c r="C122" i="2" s="1"/>
  <c r="K122" i="2"/>
  <c r="B122" i="2" s="1"/>
  <c r="AZ119" i="5"/>
  <c r="L121" i="2"/>
  <c r="C121" i="2" s="1"/>
  <c r="K121" i="2"/>
  <c r="B121" i="2" s="1"/>
  <c r="AZ118" i="5"/>
  <c r="L120" i="2"/>
  <c r="K120" i="2"/>
  <c r="B120" i="2" s="1"/>
  <c r="AZ117" i="5"/>
  <c r="L119" i="2"/>
  <c r="C119" i="2" s="1"/>
  <c r="K119" i="2"/>
  <c r="B119" i="2" s="1"/>
  <c r="AZ116" i="5"/>
  <c r="L118" i="2"/>
  <c r="C118" i="2" s="1"/>
  <c r="K118" i="2"/>
  <c r="B118" i="2" s="1"/>
  <c r="AZ115" i="5"/>
  <c r="L117" i="2"/>
  <c r="K117" i="2"/>
  <c r="B117" i="2" s="1"/>
  <c r="AZ114" i="5"/>
  <c r="L116" i="2"/>
  <c r="C116" i="2" s="1"/>
  <c r="K116" i="2"/>
  <c r="B116" i="2" s="1"/>
  <c r="AZ113" i="5"/>
  <c r="L115" i="2"/>
  <c r="C115" i="2" s="1"/>
  <c r="K115" i="2"/>
  <c r="B115" i="2" s="1"/>
  <c r="AZ112" i="5"/>
  <c r="L114" i="2"/>
  <c r="C114" i="2" s="1"/>
  <c r="K114" i="2"/>
  <c r="B114" i="2" s="1"/>
  <c r="AZ111" i="5"/>
  <c r="L113" i="2"/>
  <c r="K113" i="2"/>
  <c r="B113" i="2" s="1"/>
  <c r="AZ110" i="5"/>
  <c r="L112" i="2"/>
  <c r="K112" i="2"/>
  <c r="B112" i="2" s="1"/>
  <c r="AZ109" i="5"/>
  <c r="L111" i="2"/>
  <c r="C111" i="2" s="1"/>
  <c r="K111" i="2"/>
  <c r="B111" i="2" s="1"/>
  <c r="AZ108" i="5"/>
  <c r="L110" i="2"/>
  <c r="C110" i="2" s="1"/>
  <c r="K110" i="2"/>
  <c r="B110" i="2" s="1"/>
  <c r="AZ107" i="5"/>
  <c r="L108" i="2"/>
  <c r="C108" i="2" s="1"/>
  <c r="K108" i="2"/>
  <c r="B108" i="2" s="1"/>
  <c r="AZ106" i="5"/>
  <c r="L107" i="2"/>
  <c r="C107" i="2" s="1"/>
  <c r="K107" i="2"/>
  <c r="B107" i="2" s="1"/>
  <c r="AZ105" i="5"/>
  <c r="L106" i="2"/>
  <c r="C106" i="2" s="1"/>
  <c r="K106" i="2"/>
  <c r="B106" i="2" s="1"/>
  <c r="AZ104" i="5"/>
  <c r="L105" i="2"/>
  <c r="C105" i="2" s="1"/>
  <c r="K105" i="2"/>
  <c r="B105" i="2" s="1"/>
  <c r="AZ103" i="5"/>
  <c r="L104" i="2"/>
  <c r="C104" i="2" s="1"/>
  <c r="K104" i="2"/>
  <c r="B104" i="2" s="1"/>
  <c r="AZ102" i="5"/>
  <c r="L103" i="2"/>
  <c r="K103" i="2"/>
  <c r="B103" i="2" s="1"/>
  <c r="AZ101" i="5"/>
  <c r="L102" i="2"/>
  <c r="C102" i="2" s="1"/>
  <c r="K102" i="2"/>
  <c r="B102" i="2" s="1"/>
  <c r="AZ100" i="5"/>
  <c r="L101" i="2"/>
  <c r="K101" i="2"/>
  <c r="B101" i="2" s="1"/>
  <c r="AZ99" i="5"/>
  <c r="L100" i="2"/>
  <c r="C100" i="2" s="1"/>
  <c r="K100" i="2"/>
  <c r="B100" i="2" s="1"/>
  <c r="AZ98" i="5"/>
  <c r="L99" i="2"/>
  <c r="C99" i="2" s="1"/>
  <c r="K99" i="2"/>
  <c r="B99" i="2" s="1"/>
  <c r="AZ97" i="5"/>
  <c r="L98" i="2"/>
  <c r="C98" i="2" s="1"/>
  <c r="K98" i="2"/>
  <c r="B98" i="2" s="1"/>
  <c r="AZ96" i="5"/>
  <c r="L97" i="2"/>
  <c r="C97" i="2" s="1"/>
  <c r="K97" i="2"/>
  <c r="B97" i="2" s="1"/>
  <c r="AZ95" i="5"/>
  <c r="L96" i="2"/>
  <c r="C96" i="2" s="1"/>
  <c r="K96" i="2"/>
  <c r="B96" i="2" s="1"/>
  <c r="AZ94" i="5"/>
  <c r="L95" i="2"/>
  <c r="K95" i="2"/>
  <c r="B95" i="2" s="1"/>
  <c r="AZ93" i="5"/>
  <c r="L94" i="2"/>
  <c r="C94" i="2" s="1"/>
  <c r="K94" i="2"/>
  <c r="B94" i="2" s="1"/>
  <c r="AZ92" i="5"/>
  <c r="L93" i="2"/>
  <c r="K93" i="2"/>
  <c r="B93" i="2" s="1"/>
  <c r="AZ91" i="5"/>
  <c r="L92" i="2"/>
  <c r="C92" i="2" s="1"/>
  <c r="K92" i="2"/>
  <c r="B92" i="2" s="1"/>
  <c r="AZ90" i="5"/>
  <c r="L91" i="2"/>
  <c r="C91" i="2" s="1"/>
  <c r="K91" i="2"/>
  <c r="B91" i="2" s="1"/>
  <c r="AZ89" i="5"/>
  <c r="L90" i="2"/>
  <c r="C90" i="2" s="1"/>
  <c r="K90" i="2"/>
  <c r="B90" i="2" s="1"/>
  <c r="AZ88" i="5"/>
  <c r="L88" i="2"/>
  <c r="C88" i="2" s="1"/>
  <c r="K88" i="2"/>
  <c r="B88" i="2" s="1"/>
  <c r="AZ87" i="5"/>
  <c r="L87" i="2"/>
  <c r="K87" i="2"/>
  <c r="B87" i="2" s="1"/>
  <c r="AZ86" i="5"/>
  <c r="L85" i="2"/>
  <c r="C85" i="2" s="1"/>
  <c r="K85" i="2"/>
  <c r="B85" i="2" s="1"/>
  <c r="AZ85" i="5"/>
  <c r="L84" i="2"/>
  <c r="C84" i="2" s="1"/>
  <c r="K84" i="2"/>
  <c r="B84" i="2" s="1"/>
  <c r="L83" i="2"/>
  <c r="C83" i="2" s="1"/>
  <c r="K83" i="2"/>
  <c r="B83" i="2" s="1"/>
  <c r="L82" i="2"/>
  <c r="K82" i="2"/>
  <c r="B82" i="2" s="1"/>
  <c r="AZ82" i="5"/>
  <c r="L81" i="2"/>
  <c r="C81" i="2" s="1"/>
  <c r="K81" i="2"/>
  <c r="B81" i="2" s="1"/>
  <c r="AZ81" i="5"/>
  <c r="L80" i="2"/>
  <c r="C80" i="2" s="1"/>
  <c r="K80" i="2"/>
  <c r="B80" i="2" s="1"/>
  <c r="AZ80" i="5"/>
  <c r="L79" i="2"/>
  <c r="C79" i="2" s="1"/>
  <c r="K79" i="2"/>
  <c r="B79" i="2" s="1"/>
  <c r="AZ79" i="5"/>
  <c r="L78" i="2"/>
  <c r="K78" i="2"/>
  <c r="B78" i="2" s="1"/>
  <c r="AZ78" i="5"/>
  <c r="L77" i="2"/>
  <c r="C77" i="2" s="1"/>
  <c r="K77" i="2"/>
  <c r="B77" i="2" s="1"/>
  <c r="L76" i="2"/>
  <c r="C76" i="2" s="1"/>
  <c r="K76" i="2"/>
  <c r="B76" i="2" s="1"/>
  <c r="AZ76" i="5"/>
  <c r="L75" i="2"/>
  <c r="C75" i="2" s="1"/>
  <c r="K75" i="2"/>
  <c r="B75" i="2" s="1"/>
  <c r="AZ75" i="5"/>
  <c r="L73" i="2"/>
  <c r="K73" i="2"/>
  <c r="B73" i="2" s="1"/>
  <c r="L72" i="2"/>
  <c r="C72" i="2" s="1"/>
  <c r="K72" i="2"/>
  <c r="B72" i="2" s="1"/>
  <c r="L71" i="2"/>
  <c r="C71" i="2" s="1"/>
  <c r="K71" i="2"/>
  <c r="B71" i="2" s="1"/>
  <c r="L70" i="2"/>
  <c r="C70" i="2" s="1"/>
  <c r="K70" i="2"/>
  <c r="B70" i="2" s="1"/>
  <c r="L69" i="2"/>
  <c r="K69" i="2"/>
  <c r="B69" i="2" s="1"/>
  <c r="AZ70" i="5"/>
  <c r="L68" i="2"/>
  <c r="C68" i="2" s="1"/>
  <c r="K68" i="2"/>
  <c r="B68" i="2" s="1"/>
  <c r="AZ69" i="5"/>
  <c r="L67" i="2"/>
  <c r="C67" i="2" s="1"/>
  <c r="K67" i="2"/>
  <c r="B67" i="2" s="1"/>
  <c r="AZ68" i="5"/>
  <c r="L66" i="2"/>
  <c r="C66" i="2" s="1"/>
  <c r="K66" i="2"/>
  <c r="B66" i="2" s="1"/>
  <c r="AZ67" i="5"/>
  <c r="L65" i="2"/>
  <c r="K65" i="2"/>
  <c r="B65" i="2" s="1"/>
  <c r="AZ66" i="5"/>
  <c r="L64" i="2"/>
  <c r="C64" i="2" s="1"/>
  <c r="K64" i="2"/>
  <c r="B64" i="2" s="1"/>
  <c r="L63" i="2"/>
  <c r="C63" i="2" s="1"/>
  <c r="K63" i="2"/>
  <c r="B63" i="2" s="1"/>
  <c r="AZ64" i="5"/>
  <c r="L62" i="2"/>
  <c r="C62" i="2" s="1"/>
  <c r="K62" i="2"/>
  <c r="B62" i="2" s="1"/>
  <c r="AZ63" i="5"/>
  <c r="L60" i="2"/>
  <c r="C60" i="2" s="1"/>
  <c r="K60" i="2"/>
  <c r="B60" i="2" s="1"/>
  <c r="AZ62" i="5"/>
  <c r="L59" i="2"/>
  <c r="C59" i="2" s="1"/>
  <c r="K59" i="2"/>
  <c r="B59" i="2" s="1"/>
  <c r="AZ61" i="5"/>
  <c r="L58" i="2"/>
  <c r="C58" i="2" s="1"/>
  <c r="K58" i="2"/>
  <c r="B58" i="2" s="1"/>
  <c r="AZ60" i="5"/>
  <c r="L57" i="2"/>
  <c r="K57" i="2"/>
  <c r="B57" i="2" s="1"/>
  <c r="AZ59" i="5"/>
  <c r="L56" i="2"/>
  <c r="K56" i="2"/>
  <c r="B56" i="2" s="1"/>
  <c r="AZ58" i="5"/>
  <c r="L55" i="2"/>
  <c r="C55" i="2" s="1"/>
  <c r="K55" i="2"/>
  <c r="B55" i="2" s="1"/>
  <c r="AZ57" i="5"/>
  <c r="L54" i="2"/>
  <c r="C54" i="2" s="1"/>
  <c r="K54" i="2"/>
  <c r="B54" i="2" s="1"/>
  <c r="AZ56" i="5"/>
  <c r="L53" i="2"/>
  <c r="C53" i="2" s="1"/>
  <c r="K53" i="2"/>
  <c r="B53" i="2" s="1"/>
  <c r="AZ55" i="5"/>
  <c r="L52" i="2"/>
  <c r="C52" i="2" s="1"/>
  <c r="K52" i="2"/>
  <c r="B52" i="2" s="1"/>
  <c r="AX54" i="5"/>
  <c r="BF53" i="5"/>
  <c r="BC53" i="5"/>
  <c r="AZ53" i="5"/>
  <c r="AQ53" i="5"/>
  <c r="AN53" i="5"/>
  <c r="AK53" i="5"/>
  <c r="AH53" i="5"/>
  <c r="AB53" i="5"/>
  <c r="Y53" i="5"/>
  <c r="V53" i="5"/>
  <c r="S53" i="5"/>
  <c r="P53" i="5"/>
  <c r="M53" i="5"/>
  <c r="J53" i="5"/>
  <c r="G53" i="5"/>
  <c r="L50" i="2"/>
  <c r="K50" i="2"/>
  <c r="BF52" i="5"/>
  <c r="BC52" i="5"/>
  <c r="AZ52" i="5"/>
  <c r="AQ52" i="5"/>
  <c r="AN52" i="5"/>
  <c r="AK52" i="5"/>
  <c r="AH52" i="5"/>
  <c r="AB52" i="5"/>
  <c r="Y52" i="5"/>
  <c r="V52" i="5"/>
  <c r="S52" i="5"/>
  <c r="P52" i="5"/>
  <c r="M52" i="5"/>
  <c r="J52" i="5"/>
  <c r="G52" i="5"/>
  <c r="L49" i="2"/>
  <c r="K49" i="2"/>
  <c r="BF51" i="5"/>
  <c r="BC51" i="5"/>
  <c r="AZ51" i="5"/>
  <c r="AQ51" i="5"/>
  <c r="AN51" i="5"/>
  <c r="AK51" i="5"/>
  <c r="AH51" i="5"/>
  <c r="AB51" i="5"/>
  <c r="Y51" i="5"/>
  <c r="V51" i="5"/>
  <c r="S51" i="5"/>
  <c r="P51" i="5"/>
  <c r="M51" i="5"/>
  <c r="J51" i="5"/>
  <c r="G51" i="5"/>
  <c r="L48" i="2"/>
  <c r="K48" i="2"/>
  <c r="BL50" i="5"/>
  <c r="BF50" i="5"/>
  <c r="BC50" i="5"/>
  <c r="AW50" i="5"/>
  <c r="AQ50" i="5"/>
  <c r="AN50" i="5"/>
  <c r="AK50" i="5"/>
  <c r="AH50" i="5"/>
  <c r="AE50" i="5"/>
  <c r="AB50" i="5"/>
  <c r="Y50" i="5"/>
  <c r="V50" i="5"/>
  <c r="S50" i="5"/>
  <c r="P50" i="5"/>
  <c r="M50" i="5"/>
  <c r="J50" i="5"/>
  <c r="G50" i="5"/>
  <c r="L47" i="2"/>
  <c r="K47" i="2"/>
  <c r="BK49" i="5"/>
  <c r="BJ49" i="5"/>
  <c r="BG49" i="5"/>
  <c r="BI49" i="5" s="1"/>
  <c r="BD49" i="5"/>
  <c r="BB49" i="5"/>
  <c r="BA49" i="5"/>
  <c r="AX49" i="5"/>
  <c r="AV49" i="5"/>
  <c r="AU49" i="5"/>
  <c r="AP49" i="5"/>
  <c r="AO49" i="5"/>
  <c r="AM49" i="5"/>
  <c r="AL49" i="5"/>
  <c r="AJ49" i="5"/>
  <c r="AI49" i="5"/>
  <c r="AG49" i="5"/>
  <c r="AF49" i="5"/>
  <c r="AD49" i="5"/>
  <c r="AA49" i="5"/>
  <c r="Z49" i="5"/>
  <c r="X49" i="5"/>
  <c r="W49" i="5"/>
  <c r="U49" i="5"/>
  <c r="T49" i="5"/>
  <c r="R49" i="5"/>
  <c r="Q49" i="5"/>
  <c r="O49" i="5"/>
  <c r="P49" i="5" s="1"/>
  <c r="L49" i="5"/>
  <c r="K49" i="5"/>
  <c r="I49" i="5"/>
  <c r="H49" i="5"/>
  <c r="F49" i="5"/>
  <c r="E49" i="5"/>
  <c r="BL48" i="5"/>
  <c r="BF48" i="5"/>
  <c r="BC48" i="5"/>
  <c r="AW48" i="5"/>
  <c r="AT48" i="5"/>
  <c r="AQ48" i="5"/>
  <c r="AN48" i="5"/>
  <c r="AK48" i="5"/>
  <c r="AH48" i="5"/>
  <c r="AE48" i="5"/>
  <c r="AB48" i="5"/>
  <c r="Y48" i="5"/>
  <c r="V48" i="5"/>
  <c r="S48" i="5"/>
  <c r="P48" i="5"/>
  <c r="M48" i="5"/>
  <c r="J48" i="5"/>
  <c r="G48" i="5"/>
  <c r="K45" i="2"/>
  <c r="BL47" i="5"/>
  <c r="BF47" i="5"/>
  <c r="BC47" i="5"/>
  <c r="AT47" i="5"/>
  <c r="AQ47" i="5"/>
  <c r="AN47" i="5"/>
  <c r="AK47" i="5"/>
  <c r="AH47" i="5"/>
  <c r="AB47" i="5"/>
  <c r="Y47" i="5"/>
  <c r="V47" i="5"/>
  <c r="S47" i="5"/>
  <c r="P47" i="5"/>
  <c r="M47" i="5"/>
  <c r="J47" i="5"/>
  <c r="G47" i="5"/>
  <c r="K44" i="2"/>
  <c r="BF46" i="5"/>
  <c r="BC46" i="5"/>
  <c r="AT46" i="5"/>
  <c r="AQ46" i="5"/>
  <c r="AN46" i="5"/>
  <c r="AK46" i="5"/>
  <c r="AH46" i="5"/>
  <c r="AB46" i="5"/>
  <c r="Y46" i="5"/>
  <c r="V46" i="5"/>
  <c r="S46" i="5"/>
  <c r="P46" i="5"/>
  <c r="M46" i="5"/>
  <c r="J46" i="5"/>
  <c r="G46" i="5"/>
  <c r="L43" i="2"/>
  <c r="K43" i="2"/>
  <c r="BF45" i="5"/>
  <c r="BC45" i="5"/>
  <c r="AT45" i="5"/>
  <c r="AQ45" i="5"/>
  <c r="AN45" i="5"/>
  <c r="AK45" i="5"/>
  <c r="AH45" i="5"/>
  <c r="AB45" i="5"/>
  <c r="Y45" i="5"/>
  <c r="V45" i="5"/>
  <c r="S45" i="5"/>
  <c r="P45" i="5"/>
  <c r="M45" i="5"/>
  <c r="J45" i="5"/>
  <c r="G45" i="5"/>
  <c r="K42" i="2"/>
  <c r="BL44" i="5"/>
  <c r="BF44" i="5"/>
  <c r="BC44" i="5"/>
  <c r="AT44" i="5"/>
  <c r="AQ44" i="5"/>
  <c r="AN44" i="5"/>
  <c r="AK44" i="5"/>
  <c r="AH44" i="5"/>
  <c r="AE44" i="5"/>
  <c r="AB44" i="5"/>
  <c r="Y44" i="5"/>
  <c r="V44" i="5"/>
  <c r="S44" i="5"/>
  <c r="P44" i="5"/>
  <c r="M44" i="5"/>
  <c r="J44" i="5"/>
  <c r="G44" i="5"/>
  <c r="L41" i="2"/>
  <c r="K41" i="2"/>
  <c r="BL43" i="5"/>
  <c r="BF43" i="5"/>
  <c r="BC43" i="5"/>
  <c r="AT43" i="5"/>
  <c r="AQ43" i="5"/>
  <c r="AN43" i="5"/>
  <c r="AK43" i="5"/>
  <c r="AH43" i="5"/>
  <c r="AB43" i="5"/>
  <c r="Y43" i="5"/>
  <c r="V43" i="5"/>
  <c r="S43" i="5"/>
  <c r="P43" i="5"/>
  <c r="M43" i="5"/>
  <c r="J43" i="5"/>
  <c r="G43" i="5"/>
  <c r="L40" i="2"/>
  <c r="K40" i="2"/>
  <c r="BF42" i="5"/>
  <c r="BC42" i="5"/>
  <c r="AT42" i="5"/>
  <c r="AQ42" i="5"/>
  <c r="AN42" i="5"/>
  <c r="AK42" i="5"/>
  <c r="AH42" i="5"/>
  <c r="AB42" i="5"/>
  <c r="Y42" i="5"/>
  <c r="V42" i="5"/>
  <c r="S42" i="5"/>
  <c r="P42" i="5"/>
  <c r="M42" i="5"/>
  <c r="J42" i="5"/>
  <c r="G42" i="5"/>
  <c r="L39" i="2"/>
  <c r="K39" i="2"/>
  <c r="BF41" i="5"/>
  <c r="BC41" i="5"/>
  <c r="AT41" i="5"/>
  <c r="AQ41" i="5"/>
  <c r="AN41" i="5"/>
  <c r="AK41" i="5"/>
  <c r="AH41" i="5"/>
  <c r="AB41" i="5"/>
  <c r="Y41" i="5"/>
  <c r="V41" i="5"/>
  <c r="S41" i="5"/>
  <c r="P41" i="5"/>
  <c r="M41" i="5"/>
  <c r="J41" i="5"/>
  <c r="G41" i="5"/>
  <c r="L38" i="2"/>
  <c r="K38" i="2"/>
  <c r="BF40" i="5"/>
  <c r="BC40" i="5"/>
  <c r="AT40" i="5"/>
  <c r="AQ40" i="5"/>
  <c r="AN40" i="5"/>
  <c r="AK40" i="5"/>
  <c r="AH40" i="5"/>
  <c r="AE40" i="5"/>
  <c r="AB40" i="5"/>
  <c r="Y40" i="5"/>
  <c r="V40" i="5"/>
  <c r="S40" i="5"/>
  <c r="P40" i="5"/>
  <c r="M40" i="5"/>
  <c r="J40" i="5"/>
  <c r="G40" i="5"/>
  <c r="L37" i="2"/>
  <c r="K37" i="2"/>
  <c r="BF39" i="5"/>
  <c r="BC39" i="5"/>
  <c r="AT39" i="5"/>
  <c r="AQ39" i="5"/>
  <c r="AN39" i="5"/>
  <c r="AK39" i="5"/>
  <c r="AH39" i="5"/>
  <c r="AB39" i="5"/>
  <c r="Y39" i="5"/>
  <c r="V39" i="5"/>
  <c r="S39" i="5"/>
  <c r="P39" i="5"/>
  <c r="M39" i="5"/>
  <c r="J39" i="5"/>
  <c r="G39" i="5"/>
  <c r="K36" i="2"/>
  <c r="BL38" i="5"/>
  <c r="BF38" i="5"/>
  <c r="BC38" i="5"/>
  <c r="AT38" i="5"/>
  <c r="AQ38" i="5"/>
  <c r="AN38" i="5"/>
  <c r="AK38" i="5"/>
  <c r="AH38" i="5"/>
  <c r="AB38" i="5"/>
  <c r="Y38" i="5"/>
  <c r="V38" i="5"/>
  <c r="S38" i="5"/>
  <c r="P38" i="5"/>
  <c r="M38" i="5"/>
  <c r="J38" i="5"/>
  <c r="G38" i="5"/>
  <c r="K35" i="2"/>
  <c r="BF37" i="5"/>
  <c r="BC37" i="5"/>
  <c r="AT37" i="5"/>
  <c r="AQ37" i="5"/>
  <c r="AN37" i="5"/>
  <c r="AK37" i="5"/>
  <c r="AH37" i="5"/>
  <c r="AB37" i="5"/>
  <c r="Y37" i="5"/>
  <c r="V37" i="5"/>
  <c r="S37" i="5"/>
  <c r="P37" i="5"/>
  <c r="M37" i="5"/>
  <c r="J37" i="5"/>
  <c r="G37" i="5"/>
  <c r="L34" i="2"/>
  <c r="K34" i="2"/>
  <c r="BL36" i="5"/>
  <c r="BF36" i="5"/>
  <c r="BC36" i="5"/>
  <c r="AT36" i="5"/>
  <c r="AQ36" i="5"/>
  <c r="AN36" i="5"/>
  <c r="AK36" i="5"/>
  <c r="AH36" i="5"/>
  <c r="AB36" i="5"/>
  <c r="Y36" i="5"/>
  <c r="V36" i="5"/>
  <c r="S36" i="5"/>
  <c r="P36" i="5"/>
  <c r="M36" i="5"/>
  <c r="J36" i="5"/>
  <c r="G36" i="5"/>
  <c r="L33" i="2"/>
  <c r="K33" i="2"/>
  <c r="BL35" i="5"/>
  <c r="BF35" i="5"/>
  <c r="BC35" i="5"/>
  <c r="AW35" i="5"/>
  <c r="AT35" i="5"/>
  <c r="AQ35" i="5"/>
  <c r="AN35" i="5"/>
  <c r="AK35" i="5"/>
  <c r="AH35" i="5"/>
  <c r="AE35" i="5"/>
  <c r="AB35" i="5"/>
  <c r="Y35" i="5"/>
  <c r="V35" i="5"/>
  <c r="S35" i="5"/>
  <c r="P35" i="5"/>
  <c r="M35" i="5"/>
  <c r="J35" i="5"/>
  <c r="G35" i="5"/>
  <c r="K32" i="2"/>
  <c r="BL34" i="5"/>
  <c r="BF34" i="5"/>
  <c r="BC34" i="5"/>
  <c r="AT34" i="5"/>
  <c r="AQ34" i="5"/>
  <c r="AN34" i="5"/>
  <c r="AK34" i="5"/>
  <c r="AH34" i="5"/>
  <c r="AB34" i="5"/>
  <c r="Y34" i="5"/>
  <c r="V34" i="5"/>
  <c r="S34" i="5"/>
  <c r="P34" i="5"/>
  <c r="M34" i="5"/>
  <c r="J34" i="5"/>
  <c r="G34" i="5"/>
  <c r="K31" i="2"/>
  <c r="BL33" i="5"/>
  <c r="BI33" i="5"/>
  <c r="BF33" i="5"/>
  <c r="BC33" i="5"/>
  <c r="AT33" i="5"/>
  <c r="AQ33" i="5"/>
  <c r="AN33" i="5"/>
  <c r="AK33" i="5"/>
  <c r="AH33" i="5"/>
  <c r="AE33" i="5"/>
  <c r="AB33" i="5"/>
  <c r="Y33" i="5"/>
  <c r="V33" i="5"/>
  <c r="S33" i="5"/>
  <c r="P33" i="5"/>
  <c r="M33" i="5"/>
  <c r="J33" i="5"/>
  <c r="G33" i="5"/>
  <c r="K30" i="2"/>
  <c r="BL32" i="5"/>
  <c r="BI32" i="5"/>
  <c r="BF32" i="5"/>
  <c r="BC32" i="5"/>
  <c r="AW32" i="5"/>
  <c r="AT32" i="5"/>
  <c r="AQ32" i="5"/>
  <c r="AN32" i="5"/>
  <c r="AK32" i="5"/>
  <c r="AH32" i="5"/>
  <c r="AE32" i="5"/>
  <c r="AB32" i="5"/>
  <c r="Y32" i="5"/>
  <c r="V32" i="5"/>
  <c r="S32" i="5"/>
  <c r="P32" i="5"/>
  <c r="M32" i="5"/>
  <c r="J32" i="5"/>
  <c r="G32" i="5"/>
  <c r="L29" i="2"/>
  <c r="BL31" i="5"/>
  <c r="BI31" i="5"/>
  <c r="BF31" i="5"/>
  <c r="BC31" i="5"/>
  <c r="AT31" i="5"/>
  <c r="AQ31" i="5"/>
  <c r="AN31" i="5"/>
  <c r="AK31" i="5"/>
  <c r="AH31" i="5"/>
  <c r="AB31" i="5"/>
  <c r="Y31" i="5"/>
  <c r="V31" i="5"/>
  <c r="S31" i="5"/>
  <c r="P31" i="5"/>
  <c r="M31" i="5"/>
  <c r="J31" i="5"/>
  <c r="G31" i="5"/>
  <c r="L28" i="2"/>
  <c r="K28" i="2"/>
  <c r="BL30" i="5"/>
  <c r="BI30" i="5"/>
  <c r="BF30" i="5"/>
  <c r="BC30" i="5"/>
  <c r="AT30" i="5"/>
  <c r="AQ30" i="5"/>
  <c r="AN30" i="5"/>
  <c r="AK30" i="5"/>
  <c r="AH30" i="5"/>
  <c r="AE30" i="5"/>
  <c r="AB30" i="5"/>
  <c r="Y30" i="5"/>
  <c r="V30" i="5"/>
  <c r="S30" i="5"/>
  <c r="P30" i="5"/>
  <c r="M30" i="5"/>
  <c r="J30" i="5"/>
  <c r="G30" i="5"/>
  <c r="K27" i="2"/>
  <c r="BL29" i="5"/>
  <c r="BI29" i="5"/>
  <c r="BF29" i="5"/>
  <c r="BC29" i="5"/>
  <c r="AT29" i="5"/>
  <c r="AQ29" i="5"/>
  <c r="AN29" i="5"/>
  <c r="AK29" i="5"/>
  <c r="AH29" i="5"/>
  <c r="AB29" i="5"/>
  <c r="Y29" i="5"/>
  <c r="V29" i="5"/>
  <c r="S29" i="5"/>
  <c r="P29" i="5"/>
  <c r="M29" i="5"/>
  <c r="J29" i="5"/>
  <c r="G29" i="5"/>
  <c r="L26" i="2"/>
  <c r="K26" i="2"/>
  <c r="BL28" i="5"/>
  <c r="BI28" i="5"/>
  <c r="BF28" i="5"/>
  <c r="BC28" i="5"/>
  <c r="AT28" i="5"/>
  <c r="AQ28" i="5"/>
  <c r="AN28" i="5"/>
  <c r="AK28" i="5"/>
  <c r="AH28" i="5"/>
  <c r="AB28" i="5"/>
  <c r="Y28" i="5"/>
  <c r="V28" i="5"/>
  <c r="S28" i="5"/>
  <c r="P28" i="5"/>
  <c r="M28" i="5"/>
  <c r="J28" i="5"/>
  <c r="G28" i="5"/>
  <c r="L25" i="2"/>
  <c r="BL27" i="5"/>
  <c r="BI27" i="5"/>
  <c r="BF27" i="5"/>
  <c r="BC27" i="5"/>
  <c r="AT27" i="5"/>
  <c r="AQ27" i="5"/>
  <c r="AN27" i="5"/>
  <c r="AK27" i="5"/>
  <c r="AH27" i="5"/>
  <c r="AE27" i="5"/>
  <c r="AB27" i="5"/>
  <c r="Y27" i="5"/>
  <c r="V27" i="5"/>
  <c r="S27" i="5"/>
  <c r="P27" i="5"/>
  <c r="M27" i="5"/>
  <c r="J27" i="5"/>
  <c r="G27" i="5"/>
  <c r="L24" i="2"/>
  <c r="BL26" i="5"/>
  <c r="BI26" i="5"/>
  <c r="BF26" i="5"/>
  <c r="BC26" i="5"/>
  <c r="AT26" i="5"/>
  <c r="AQ26" i="5"/>
  <c r="AN26" i="5"/>
  <c r="AK26" i="5"/>
  <c r="AH26" i="5"/>
  <c r="AB26" i="5"/>
  <c r="Y26" i="5"/>
  <c r="V26" i="5"/>
  <c r="S26" i="5"/>
  <c r="P26" i="5"/>
  <c r="M26" i="5"/>
  <c r="J26" i="5"/>
  <c r="G26" i="5"/>
  <c r="L23" i="2"/>
  <c r="K23" i="2"/>
  <c r="BF25" i="5"/>
  <c r="BC25" i="5"/>
  <c r="AT25" i="5"/>
  <c r="AQ25" i="5"/>
  <c r="AN25" i="5"/>
  <c r="AK25" i="5"/>
  <c r="AH25" i="5"/>
  <c r="AB25" i="5"/>
  <c r="Y25" i="5"/>
  <c r="V25" i="5"/>
  <c r="S25" i="5"/>
  <c r="P25" i="5"/>
  <c r="M25" i="5"/>
  <c r="J25" i="5"/>
  <c r="G25" i="5"/>
  <c r="L22" i="2"/>
  <c r="K22" i="2"/>
  <c r="BL24" i="5"/>
  <c r="BI24" i="5"/>
  <c r="BF24" i="5"/>
  <c r="BC24" i="5"/>
  <c r="AT24" i="5"/>
  <c r="AQ24" i="5"/>
  <c r="AN24" i="5"/>
  <c r="AK24" i="5"/>
  <c r="AH24" i="5"/>
  <c r="AB24" i="5"/>
  <c r="Y24" i="5"/>
  <c r="V24" i="5"/>
  <c r="S24" i="5"/>
  <c r="P24" i="5"/>
  <c r="M24" i="5"/>
  <c r="J24" i="5"/>
  <c r="G24" i="5"/>
  <c r="K21" i="2"/>
  <c r="BF23" i="5"/>
  <c r="BC23" i="5"/>
  <c r="AW23" i="5"/>
  <c r="AT23" i="5"/>
  <c r="AQ23" i="5"/>
  <c r="AN23" i="5"/>
  <c r="AK23" i="5"/>
  <c r="AH23" i="5"/>
  <c r="AB23" i="5"/>
  <c r="Y23" i="5"/>
  <c r="V23" i="5"/>
  <c r="S23" i="5"/>
  <c r="P23" i="5"/>
  <c r="M23" i="5"/>
  <c r="J23" i="5"/>
  <c r="G23" i="5"/>
  <c r="L20" i="2"/>
  <c r="BF22" i="5"/>
  <c r="BC22" i="5"/>
  <c r="AT22" i="5"/>
  <c r="AQ22" i="5"/>
  <c r="AN22" i="5"/>
  <c r="AK22" i="5"/>
  <c r="AH22" i="5"/>
  <c r="AB22" i="5"/>
  <c r="Y22" i="5"/>
  <c r="V22" i="5"/>
  <c r="S22" i="5"/>
  <c r="P22" i="5"/>
  <c r="M22" i="5"/>
  <c r="J22" i="5"/>
  <c r="G22" i="5"/>
  <c r="L19" i="2"/>
  <c r="K19" i="2"/>
  <c r="BF21" i="5"/>
  <c r="BC21" i="5"/>
  <c r="AT21" i="5"/>
  <c r="AQ21" i="5"/>
  <c r="AN21" i="5"/>
  <c r="AK21" i="5"/>
  <c r="AH21" i="5"/>
  <c r="AB21" i="5"/>
  <c r="Y21" i="5"/>
  <c r="V21" i="5"/>
  <c r="S21" i="5"/>
  <c r="P21" i="5"/>
  <c r="M21" i="5"/>
  <c r="J21" i="5"/>
  <c r="G21" i="5"/>
  <c r="L18" i="2"/>
  <c r="K18" i="2"/>
  <c r="BF20" i="5"/>
  <c r="BC20" i="5"/>
  <c r="AT20" i="5"/>
  <c r="AQ20" i="5"/>
  <c r="AN20" i="5"/>
  <c r="AK20" i="5"/>
  <c r="AH20" i="5"/>
  <c r="AB20" i="5"/>
  <c r="Y20" i="5"/>
  <c r="V20" i="5"/>
  <c r="S20" i="5"/>
  <c r="P20" i="5"/>
  <c r="M20" i="5"/>
  <c r="J20" i="5"/>
  <c r="G20" i="5"/>
  <c r="L17" i="2"/>
  <c r="K17" i="2"/>
  <c r="BF19" i="5"/>
  <c r="BC19" i="5"/>
  <c r="AT19" i="5"/>
  <c r="AQ19" i="5"/>
  <c r="AN19" i="5"/>
  <c r="AK19" i="5"/>
  <c r="AH19" i="5"/>
  <c r="AB19" i="5"/>
  <c r="Y19" i="5"/>
  <c r="V19" i="5"/>
  <c r="S19" i="5"/>
  <c r="P19" i="5"/>
  <c r="M19" i="5"/>
  <c r="G19" i="5"/>
  <c r="K16" i="2"/>
  <c r="BF18" i="5"/>
  <c r="BC18" i="5"/>
  <c r="AW18" i="5"/>
  <c r="AT18" i="5"/>
  <c r="AQ18" i="5"/>
  <c r="AN18" i="5"/>
  <c r="AK18" i="5"/>
  <c r="AH18" i="5"/>
  <c r="AE18" i="5"/>
  <c r="AB18" i="5"/>
  <c r="Y18" i="5"/>
  <c r="V18" i="5"/>
  <c r="S18" i="5"/>
  <c r="P18" i="5"/>
  <c r="M18" i="5"/>
  <c r="G18" i="5"/>
  <c r="L15" i="2"/>
  <c r="BF17" i="5"/>
  <c r="BC17" i="5"/>
  <c r="AT17" i="5"/>
  <c r="AQ17" i="5"/>
  <c r="AN17" i="5"/>
  <c r="AK17" i="5"/>
  <c r="AH17" i="5"/>
  <c r="AB17" i="5"/>
  <c r="Y17" i="5"/>
  <c r="V17" i="5"/>
  <c r="S17" i="5"/>
  <c r="P17" i="5"/>
  <c r="M17" i="5"/>
  <c r="J17" i="5"/>
  <c r="G17" i="5"/>
  <c r="L14" i="2"/>
  <c r="K14" i="2"/>
  <c r="BF16" i="5"/>
  <c r="BC16" i="5"/>
  <c r="AW16" i="5"/>
  <c r="AT16" i="5"/>
  <c r="AQ16" i="5"/>
  <c r="AN16" i="5"/>
  <c r="AK16" i="5"/>
  <c r="AH16" i="5"/>
  <c r="AE16" i="5"/>
  <c r="AB16" i="5"/>
  <c r="Y16" i="5"/>
  <c r="V16" i="5"/>
  <c r="S16" i="5"/>
  <c r="P16" i="5"/>
  <c r="M16" i="5"/>
  <c r="J16" i="5"/>
  <c r="G16" i="5"/>
  <c r="L13" i="2"/>
  <c r="K13" i="2"/>
  <c r="BF15" i="5"/>
  <c r="BC15" i="5"/>
  <c r="AW15" i="5"/>
  <c r="AT15" i="5"/>
  <c r="AQ15" i="5"/>
  <c r="AN15" i="5"/>
  <c r="AK15" i="5"/>
  <c r="AH15" i="5"/>
  <c r="AE15" i="5"/>
  <c r="AB15" i="5"/>
  <c r="Y15" i="5"/>
  <c r="V15" i="5"/>
  <c r="S15" i="5"/>
  <c r="P15" i="5"/>
  <c r="M15" i="5"/>
  <c r="J15" i="5"/>
  <c r="G15" i="5"/>
  <c r="K12" i="2"/>
  <c r="BF14" i="5"/>
  <c r="BC14" i="5"/>
  <c r="AT14" i="5"/>
  <c r="AQ14" i="5"/>
  <c r="AN14" i="5"/>
  <c r="AK14" i="5"/>
  <c r="AH14" i="5"/>
  <c r="AB14" i="5"/>
  <c r="Y14" i="5"/>
  <c r="V14" i="5"/>
  <c r="S14" i="5"/>
  <c r="P14" i="5"/>
  <c r="M14" i="5"/>
  <c r="J14" i="5"/>
  <c r="G14" i="5"/>
  <c r="L11" i="2"/>
  <c r="K11" i="2"/>
  <c r="BF13" i="5"/>
  <c r="BC13" i="5"/>
  <c r="AT13" i="5"/>
  <c r="AQ13" i="5"/>
  <c r="AN13" i="5"/>
  <c r="AK13" i="5"/>
  <c r="AH13" i="5"/>
  <c r="AE13" i="5"/>
  <c r="AB13" i="5"/>
  <c r="Y13" i="5"/>
  <c r="V13" i="5"/>
  <c r="S13" i="5"/>
  <c r="P13" i="5"/>
  <c r="M13" i="5"/>
  <c r="J13" i="5"/>
  <c r="G13" i="5"/>
  <c r="L10" i="2"/>
  <c r="K10" i="2"/>
  <c r="BF12" i="5"/>
  <c r="BC12" i="5"/>
  <c r="AT12" i="5"/>
  <c r="AQ12" i="5"/>
  <c r="AN12" i="5"/>
  <c r="AK12" i="5"/>
  <c r="AH12" i="5"/>
  <c r="AE12" i="5"/>
  <c r="AB12" i="5"/>
  <c r="Y12" i="5"/>
  <c r="V12" i="5"/>
  <c r="S12" i="5"/>
  <c r="P12" i="5"/>
  <c r="M12" i="5"/>
  <c r="J12" i="5"/>
  <c r="G12" i="5"/>
  <c r="L9" i="2"/>
  <c r="BF11" i="5"/>
  <c r="BC11" i="5"/>
  <c r="AT11" i="5"/>
  <c r="AQ11" i="5"/>
  <c r="AN11" i="5"/>
  <c r="AK11" i="5"/>
  <c r="AH11" i="5"/>
  <c r="AB11" i="5"/>
  <c r="Y11" i="5"/>
  <c r="V11" i="5"/>
  <c r="S11" i="5"/>
  <c r="P11" i="5"/>
  <c r="M11" i="5"/>
  <c r="J11" i="5"/>
  <c r="G11" i="5"/>
  <c r="L8" i="2"/>
  <c r="K8" i="2"/>
  <c r="BK10" i="5"/>
  <c r="BJ10" i="5"/>
  <c r="BH10" i="5"/>
  <c r="BE10" i="5"/>
  <c r="BD10" i="5"/>
  <c r="BB10" i="5"/>
  <c r="BA10" i="5"/>
  <c r="AY10" i="5"/>
  <c r="AX10" i="5"/>
  <c r="AV10" i="5"/>
  <c r="AS10" i="5"/>
  <c r="AS364" i="5" s="1"/>
  <c r="E64" i="1" s="1"/>
  <c r="AR10" i="5"/>
  <c r="AR364" i="5" s="1"/>
  <c r="D64" i="1" s="1"/>
  <c r="AP10" i="5"/>
  <c r="AO10" i="5"/>
  <c r="AM10" i="5"/>
  <c r="AL10" i="5"/>
  <c r="AI10" i="5"/>
  <c r="AG10" i="5"/>
  <c r="AF10" i="5"/>
  <c r="AD10" i="5"/>
  <c r="AC10" i="5"/>
  <c r="AA10" i="5"/>
  <c r="Z10" i="5"/>
  <c r="W10" i="5"/>
  <c r="U10" i="5"/>
  <c r="T10" i="5"/>
  <c r="R10" i="5"/>
  <c r="O10" i="5"/>
  <c r="P10" i="5" s="1"/>
  <c r="L10" i="5"/>
  <c r="K10" i="5"/>
  <c r="I10" i="5"/>
  <c r="H10" i="5"/>
  <c r="F10" i="5"/>
  <c r="E10" i="5"/>
  <c r="AZ231" i="4"/>
  <c r="AZ52" i="4"/>
  <c r="AL52" i="4"/>
  <c r="AN52" i="4" s="1"/>
  <c r="BO51" i="4"/>
  <c r="BI51" i="4"/>
  <c r="BI50" i="4"/>
  <c r="H49" i="2"/>
  <c r="BI49" i="4"/>
  <c r="H48" i="2"/>
  <c r="BO48" i="4"/>
  <c r="BI48" i="4"/>
  <c r="AW48" i="4"/>
  <c r="S48" i="4"/>
  <c r="H47" i="2"/>
  <c r="BN47" i="4"/>
  <c r="BM47" i="4"/>
  <c r="BJ47" i="4"/>
  <c r="BH47" i="4"/>
  <c r="BG47" i="4"/>
  <c r="AV47" i="4"/>
  <c r="AU47" i="4"/>
  <c r="AS47" i="4"/>
  <c r="X47" i="4"/>
  <c r="W47" i="4"/>
  <c r="R47" i="4"/>
  <c r="Q47" i="4"/>
  <c r="O47" i="4"/>
  <c r="N47" i="4"/>
  <c r="F47" i="4"/>
  <c r="E47" i="4"/>
  <c r="BI46" i="4"/>
  <c r="S46" i="4"/>
  <c r="H45" i="2"/>
  <c r="BI45" i="4"/>
  <c r="S45" i="4"/>
  <c r="H44" i="2"/>
  <c r="BI44" i="4"/>
  <c r="S44" i="4"/>
  <c r="M44" i="4"/>
  <c r="H43" i="2"/>
  <c r="BI43" i="4"/>
  <c r="H42" i="2"/>
  <c r="BI42" i="4"/>
  <c r="S42" i="4"/>
  <c r="H41" i="2"/>
  <c r="BI41" i="4"/>
  <c r="S41" i="4"/>
  <c r="H40" i="2"/>
  <c r="BI40" i="4"/>
  <c r="S40" i="4"/>
  <c r="H39" i="2"/>
  <c r="BI39" i="4"/>
  <c r="S39" i="4"/>
  <c r="M39" i="4"/>
  <c r="H38" i="2"/>
  <c r="BI38" i="4"/>
  <c r="S38" i="4"/>
  <c r="H37" i="2"/>
  <c r="BI37" i="4"/>
  <c r="S37" i="4"/>
  <c r="H36" i="2"/>
  <c r="BI36" i="4"/>
  <c r="S36" i="4"/>
  <c r="H35" i="2"/>
  <c r="BI35" i="4"/>
  <c r="S35" i="4"/>
  <c r="H34" i="2"/>
  <c r="BI34" i="4"/>
  <c r="S34" i="4"/>
  <c r="H33" i="2"/>
  <c r="BI33" i="4"/>
  <c r="S33" i="4"/>
  <c r="H32" i="2"/>
  <c r="BI32" i="4"/>
  <c r="H31" i="2"/>
  <c r="BI31" i="4"/>
  <c r="S31" i="4"/>
  <c r="H30" i="2"/>
  <c r="BI30" i="4"/>
  <c r="S30" i="4"/>
  <c r="H29" i="2"/>
  <c r="BI29" i="4"/>
  <c r="H28" i="2"/>
  <c r="BI28" i="4"/>
  <c r="S28" i="4"/>
  <c r="H27" i="2"/>
  <c r="BI27" i="4"/>
  <c r="S27" i="4"/>
  <c r="H26" i="2"/>
  <c r="BI26" i="4"/>
  <c r="H25" i="2"/>
  <c r="BI25" i="4"/>
  <c r="S25" i="4"/>
  <c r="H24" i="2"/>
  <c r="BI24" i="4"/>
  <c r="S24" i="4"/>
  <c r="M24" i="4"/>
  <c r="H23" i="2"/>
  <c r="BI23" i="4"/>
  <c r="S23" i="4"/>
  <c r="H22" i="2"/>
  <c r="BI22" i="4"/>
  <c r="H21" i="2"/>
  <c r="BI21" i="4"/>
  <c r="S21" i="4"/>
  <c r="H20" i="2"/>
  <c r="BI20" i="4"/>
  <c r="S20" i="4"/>
  <c r="H19" i="2"/>
  <c r="BI19" i="4"/>
  <c r="S19" i="4"/>
  <c r="H18" i="2"/>
  <c r="BI18" i="4"/>
  <c r="S18" i="4"/>
  <c r="H17" i="2"/>
  <c r="BI17" i="4"/>
  <c r="H16" i="2"/>
  <c r="S16" i="4"/>
  <c r="H15" i="2"/>
  <c r="BI15" i="4"/>
  <c r="H14" i="2"/>
  <c r="BI14" i="4"/>
  <c r="S14" i="4"/>
  <c r="H13" i="2"/>
  <c r="BI13" i="4"/>
  <c r="AQ13" i="4"/>
  <c r="S13" i="4"/>
  <c r="H12" i="2"/>
  <c r="BI12" i="4"/>
  <c r="S12" i="4"/>
  <c r="M12" i="4"/>
  <c r="H11" i="2"/>
  <c r="BI11" i="4"/>
  <c r="S11" i="4"/>
  <c r="H10" i="2"/>
  <c r="BI10" i="4"/>
  <c r="H9" i="2"/>
  <c r="BI9" i="4"/>
  <c r="H8" i="2"/>
  <c r="BQ8" i="4"/>
  <c r="BP8" i="4"/>
  <c r="BP299" i="4" s="1"/>
  <c r="D34" i="1" s="1"/>
  <c r="BN8" i="4"/>
  <c r="BM8" i="4"/>
  <c r="BK8" i="4"/>
  <c r="BK299" i="4" s="1"/>
  <c r="E32" i="1" s="1"/>
  <c r="BJ8" i="4"/>
  <c r="BH8" i="4"/>
  <c r="BE8" i="4"/>
  <c r="BE299" i="4" s="1"/>
  <c r="E30" i="1" s="1"/>
  <c r="BB8" i="4"/>
  <c r="BB299" i="4" s="1"/>
  <c r="E29" i="1" s="1"/>
  <c r="BA8" i="4"/>
  <c r="BA299" i="4" s="1"/>
  <c r="D29" i="1" s="1"/>
  <c r="AY8" i="4"/>
  <c r="AX8" i="4"/>
  <c r="AV8" i="4"/>
  <c r="AU8" i="4"/>
  <c r="AP8" i="4"/>
  <c r="AO8" i="4"/>
  <c r="AO299" i="4" s="1"/>
  <c r="D25" i="1" s="1"/>
  <c r="AM8" i="4"/>
  <c r="AM299" i="4" s="1"/>
  <c r="AL8" i="4"/>
  <c r="AJ8" i="4"/>
  <c r="AI8" i="4"/>
  <c r="AG8" i="4"/>
  <c r="AF8" i="4"/>
  <c r="AD8" i="4"/>
  <c r="AD299" i="4" s="1"/>
  <c r="AC8" i="4"/>
  <c r="AA8" i="4"/>
  <c r="Z8" i="4"/>
  <c r="X8" i="4"/>
  <c r="W8" i="4"/>
  <c r="U8" i="4"/>
  <c r="U299" i="4" s="1"/>
  <c r="T8" i="4"/>
  <c r="R8" i="4"/>
  <c r="Q8" i="4"/>
  <c r="O8" i="4"/>
  <c r="N8" i="4"/>
  <c r="L8" i="4"/>
  <c r="L299" i="4" s="1"/>
  <c r="E15" i="1" s="1"/>
  <c r="K8" i="4"/>
  <c r="K299" i="4" s="1"/>
  <c r="D15" i="1" s="1"/>
  <c r="I8" i="4"/>
  <c r="H8" i="4"/>
  <c r="H299" i="4" s="1"/>
  <c r="D14" i="1" s="1"/>
  <c r="F8" i="4"/>
  <c r="E8" i="4"/>
  <c r="F52" i="3"/>
  <c r="E7" i="1" s="1"/>
  <c r="E52" i="3"/>
  <c r="S50" i="3"/>
  <c r="P50" i="3"/>
  <c r="M50" i="3"/>
  <c r="F50" i="2"/>
  <c r="E50" i="2"/>
  <c r="P49" i="3"/>
  <c r="M49" i="3"/>
  <c r="G49" i="3"/>
  <c r="F49" i="2"/>
  <c r="E49" i="2"/>
  <c r="P48" i="3"/>
  <c r="M48" i="3"/>
  <c r="F48" i="2"/>
  <c r="M47" i="3"/>
  <c r="F47" i="2"/>
  <c r="E47" i="2"/>
  <c r="R46" i="3"/>
  <c r="Q46" i="3"/>
  <c r="O46" i="3"/>
  <c r="N46" i="3"/>
  <c r="L46" i="3"/>
  <c r="K46" i="3"/>
  <c r="K52" i="3" s="1"/>
  <c r="D9" i="1" s="1"/>
  <c r="F46" i="3"/>
  <c r="E46" i="3"/>
  <c r="C45" i="3"/>
  <c r="E45" i="2"/>
  <c r="P44" i="3"/>
  <c r="C44" i="3"/>
  <c r="E44" i="2"/>
  <c r="P43" i="3"/>
  <c r="C43" i="3"/>
  <c r="P42" i="3"/>
  <c r="C42" i="3"/>
  <c r="D42" i="3" s="1"/>
  <c r="E42" i="2"/>
  <c r="C41" i="3"/>
  <c r="E41" i="2"/>
  <c r="P40" i="3"/>
  <c r="C40" i="3"/>
  <c r="F40" i="2" s="1"/>
  <c r="C39" i="3"/>
  <c r="F39" i="2" s="1"/>
  <c r="E39" i="2"/>
  <c r="P38" i="3"/>
  <c r="C38" i="3"/>
  <c r="F38" i="2" s="1"/>
  <c r="E38" i="2"/>
  <c r="P37" i="3"/>
  <c r="C37" i="3"/>
  <c r="F37" i="2" s="1"/>
  <c r="E37" i="2"/>
  <c r="P36" i="3"/>
  <c r="C36" i="3"/>
  <c r="F36" i="2" s="1"/>
  <c r="E36" i="2"/>
  <c r="P35" i="3"/>
  <c r="C35" i="3"/>
  <c r="F35" i="2" s="1"/>
  <c r="E35" i="2"/>
  <c r="P34" i="3"/>
  <c r="C34" i="3"/>
  <c r="E34" i="2"/>
  <c r="P33" i="3"/>
  <c r="C33" i="3"/>
  <c r="F33" i="2" s="1"/>
  <c r="E33" i="2"/>
  <c r="P32" i="3"/>
  <c r="C32" i="3"/>
  <c r="F32" i="2" s="1"/>
  <c r="E32" i="2"/>
  <c r="P31" i="3"/>
  <c r="C31" i="3"/>
  <c r="F31" i="2" s="1"/>
  <c r="E31" i="2"/>
  <c r="P30" i="3"/>
  <c r="C30" i="3"/>
  <c r="E30" i="2"/>
  <c r="P29" i="3"/>
  <c r="C29" i="3"/>
  <c r="F29" i="2" s="1"/>
  <c r="E29" i="2"/>
  <c r="P28" i="3"/>
  <c r="C28" i="3"/>
  <c r="E28" i="2"/>
  <c r="P27" i="3"/>
  <c r="C27" i="3"/>
  <c r="F27" i="2" s="1"/>
  <c r="E27" i="2"/>
  <c r="P26" i="3"/>
  <c r="C26" i="3"/>
  <c r="E26" i="2"/>
  <c r="P25" i="3"/>
  <c r="C25" i="3"/>
  <c r="F25" i="2" s="1"/>
  <c r="E25" i="2"/>
  <c r="P24" i="3"/>
  <c r="C24" i="3"/>
  <c r="E24" i="2"/>
  <c r="P23" i="3"/>
  <c r="C23" i="3"/>
  <c r="E23" i="2"/>
  <c r="P22" i="3"/>
  <c r="C22" i="3"/>
  <c r="F22" i="2" s="1"/>
  <c r="E22" i="2"/>
  <c r="P21" i="3"/>
  <c r="C21" i="3"/>
  <c r="F21" i="2" s="1"/>
  <c r="E21" i="2"/>
  <c r="P20" i="3"/>
  <c r="C20" i="3"/>
  <c r="E20" i="2"/>
  <c r="P19" i="3"/>
  <c r="C19" i="3"/>
  <c r="F19" i="2" s="1"/>
  <c r="E19" i="2"/>
  <c r="P18" i="3"/>
  <c r="C18" i="3"/>
  <c r="E18" i="2"/>
  <c r="P17" i="3"/>
  <c r="C17" i="3"/>
  <c r="E17" i="2"/>
  <c r="P16" i="3"/>
  <c r="C16" i="3"/>
  <c r="F16" i="2" s="1"/>
  <c r="E16" i="2"/>
  <c r="P15" i="3"/>
  <c r="C15" i="3"/>
  <c r="F15" i="2" s="1"/>
  <c r="E15" i="2"/>
  <c r="P14" i="3"/>
  <c r="C14" i="3"/>
  <c r="E14" i="2"/>
  <c r="P13" i="3"/>
  <c r="C13" i="3"/>
  <c r="F13" i="2" s="1"/>
  <c r="E13" i="2"/>
  <c r="C12" i="3"/>
  <c r="F12" i="2" s="1"/>
  <c r="E12" i="2"/>
  <c r="P11" i="3"/>
  <c r="C11" i="3"/>
  <c r="E11" i="2"/>
  <c r="P10" i="3"/>
  <c r="C10" i="3"/>
  <c r="E10" i="2"/>
  <c r="P9" i="3"/>
  <c r="C9" i="3"/>
  <c r="F9" i="2" s="1"/>
  <c r="E9" i="2"/>
  <c r="S8" i="3"/>
  <c r="P8" i="3"/>
  <c r="C8" i="3"/>
  <c r="F8" i="2" s="1"/>
  <c r="E8" i="2"/>
  <c r="R7" i="3"/>
  <c r="Q7" i="3"/>
  <c r="O7" i="3"/>
  <c r="N7" i="3"/>
  <c r="C378" i="2"/>
  <c r="D378" i="2" s="1"/>
  <c r="C306" i="2"/>
  <c r="C282" i="2"/>
  <c r="D282" i="2" s="1"/>
  <c r="C268" i="2"/>
  <c r="C234" i="2"/>
  <c r="D234" i="2" s="1"/>
  <c r="C222" i="2"/>
  <c r="C198" i="2"/>
  <c r="C187" i="2"/>
  <c r="C176" i="2"/>
  <c r="C164" i="2"/>
  <c r="C156" i="2"/>
  <c r="D156" i="2" s="1"/>
  <c r="C109" i="2"/>
  <c r="D109" i="2" s="1"/>
  <c r="C89" i="2"/>
  <c r="D89" i="2" s="1"/>
  <c r="C86" i="2"/>
  <c r="D86" i="2" s="1"/>
  <c r="C61" i="2"/>
  <c r="D61" i="2" s="1"/>
  <c r="O50" i="2"/>
  <c r="N50" i="2"/>
  <c r="O48" i="2"/>
  <c r="N48" i="2"/>
  <c r="O47" i="2"/>
  <c r="E43" i="2"/>
  <c r="E72" i="1"/>
  <c r="AK8" i="4" l="1"/>
  <c r="AG299" i="4"/>
  <c r="AH8" i="4"/>
  <c r="AE8" i="4"/>
  <c r="S8" i="6"/>
  <c r="F45" i="2"/>
  <c r="D45" i="3"/>
  <c r="F44" i="2"/>
  <c r="D44" i="3"/>
  <c r="F41" i="2"/>
  <c r="C41" i="2" s="1"/>
  <c r="D41" i="3"/>
  <c r="F43" i="2"/>
  <c r="G43" i="2" s="1"/>
  <c r="D43" i="3"/>
  <c r="O46" i="2"/>
  <c r="D155" i="2"/>
  <c r="T299" i="4"/>
  <c r="AF299" i="4"/>
  <c r="D22" i="1" s="1"/>
  <c r="AI299" i="4"/>
  <c r="D23" i="1" s="1"/>
  <c r="M224" i="2"/>
  <c r="D373" i="2"/>
  <c r="D122" i="2"/>
  <c r="Z299" i="4"/>
  <c r="AA299" i="4"/>
  <c r="E20" i="1" s="1"/>
  <c r="AC299" i="4"/>
  <c r="D21" i="1" s="1"/>
  <c r="W299" i="4"/>
  <c r="D19" i="1" s="1"/>
  <c r="X299" i="4"/>
  <c r="M202" i="2"/>
  <c r="M210" i="2"/>
  <c r="D354" i="2"/>
  <c r="C224" i="2"/>
  <c r="D224" i="2" s="1"/>
  <c r="M370" i="2"/>
  <c r="M218" i="2"/>
  <c r="D357" i="2"/>
  <c r="D365" i="2"/>
  <c r="D184" i="2"/>
  <c r="D193" i="2"/>
  <c r="M167" i="2"/>
  <c r="M175" i="2"/>
  <c r="D249" i="2"/>
  <c r="D53" i="2"/>
  <c r="D62" i="2"/>
  <c r="D97" i="2"/>
  <c r="D139" i="2"/>
  <c r="D147" i="2"/>
  <c r="D241" i="2"/>
  <c r="M303" i="2"/>
  <c r="M328" i="2"/>
  <c r="M56" i="2"/>
  <c r="M117" i="2"/>
  <c r="M125" i="2"/>
  <c r="M134" i="2"/>
  <c r="M142" i="2"/>
  <c r="M150" i="2"/>
  <c r="M320" i="2"/>
  <c r="D277" i="2"/>
  <c r="D307" i="2"/>
  <c r="D315" i="2"/>
  <c r="D323" i="2"/>
  <c r="D331" i="2"/>
  <c r="M105" i="2"/>
  <c r="C303" i="2"/>
  <c r="D303" i="2" s="1"/>
  <c r="C328" i="2"/>
  <c r="D328" i="2" s="1"/>
  <c r="D339" i="2"/>
  <c r="M62" i="2"/>
  <c r="M131" i="2"/>
  <c r="D232" i="2"/>
  <c r="D79" i="2"/>
  <c r="M147" i="2"/>
  <c r="M215" i="2"/>
  <c r="M274" i="2"/>
  <c r="D257" i="2"/>
  <c r="M312" i="2"/>
  <c r="D336" i="2"/>
  <c r="D136" i="2"/>
  <c r="D111" i="2"/>
  <c r="D105" i="2"/>
  <c r="M122" i="2"/>
  <c r="M172" i="2"/>
  <c r="M199" i="2"/>
  <c r="M241" i="2"/>
  <c r="M265" i="2"/>
  <c r="M283" i="2"/>
  <c r="M354" i="2"/>
  <c r="M88" i="2"/>
  <c r="M207" i="2"/>
  <c r="M249" i="2"/>
  <c r="D274" i="2"/>
  <c r="M291" i="2"/>
  <c r="M336" i="2"/>
  <c r="M362" i="2"/>
  <c r="M114" i="2"/>
  <c r="M164" i="2"/>
  <c r="D190" i="2"/>
  <c r="D215" i="2"/>
  <c r="M232" i="2"/>
  <c r="M257" i="2"/>
  <c r="D320" i="2"/>
  <c r="D370" i="2"/>
  <c r="D296" i="2"/>
  <c r="M333" i="2"/>
  <c r="M367" i="2"/>
  <c r="M377" i="2"/>
  <c r="M262" i="2"/>
  <c r="M300" i="2"/>
  <c r="D317" i="2"/>
  <c r="M229" i="2"/>
  <c r="D309" i="2"/>
  <c r="M325" i="2"/>
  <c r="M58" i="2"/>
  <c r="M102" i="2"/>
  <c r="M136" i="2"/>
  <c r="M204" i="2"/>
  <c r="M119" i="2"/>
  <c r="M186" i="2"/>
  <c r="M254" i="2"/>
  <c r="M342" i="2"/>
  <c r="D367" i="2"/>
  <c r="D58" i="2"/>
  <c r="M127" i="2"/>
  <c r="D204" i="2"/>
  <c r="D152" i="2"/>
  <c r="M169" i="2"/>
  <c r="D359" i="2"/>
  <c r="D127" i="2"/>
  <c r="D333" i="2"/>
  <c r="D102" i="2"/>
  <c r="M152" i="2"/>
  <c r="M288" i="2"/>
  <c r="D342" i="2"/>
  <c r="M359" i="2"/>
  <c r="M84" i="2"/>
  <c r="M94" i="2"/>
  <c r="M144" i="2"/>
  <c r="M79" i="2"/>
  <c r="M139" i="2"/>
  <c r="M155" i="2"/>
  <c r="M190" i="2"/>
  <c r="D207" i="2"/>
  <c r="M53" i="2"/>
  <c r="M97" i="2"/>
  <c r="D114" i="2"/>
  <c r="D131" i="2"/>
  <c r="D283" i="2"/>
  <c r="M345" i="2"/>
  <c r="M111" i="2"/>
  <c r="M161" i="2"/>
  <c r="M279" i="2"/>
  <c r="M317" i="2"/>
  <c r="M178" i="2"/>
  <c r="D220" i="2"/>
  <c r="M296" i="2"/>
  <c r="M309" i="2"/>
  <c r="D351" i="2"/>
  <c r="D375" i="2"/>
  <c r="M67" i="2"/>
  <c r="D119" i="2"/>
  <c r="D144" i="2"/>
  <c r="D169" i="2"/>
  <c r="M220" i="2"/>
  <c r="M246" i="2"/>
  <c r="D300" i="2"/>
  <c r="D325" i="2"/>
  <c r="M351" i="2"/>
  <c r="M375" i="2"/>
  <c r="D106" i="2"/>
  <c r="M201" i="2"/>
  <c r="M90" i="2"/>
  <c r="D183" i="2"/>
  <c r="M98" i="2"/>
  <c r="M81" i="2"/>
  <c r="D66" i="2"/>
  <c r="D75" i="2"/>
  <c r="M93" i="2"/>
  <c r="M101" i="2"/>
  <c r="D110" i="2"/>
  <c r="D118" i="2"/>
  <c r="D126" i="2"/>
  <c r="D135" i="2"/>
  <c r="D143" i="2"/>
  <c r="D151" i="2"/>
  <c r="M168" i="2"/>
  <c r="M177" i="2"/>
  <c r="M185" i="2"/>
  <c r="D228" i="2"/>
  <c r="M245" i="2"/>
  <c r="M261" i="2"/>
  <c r="M308" i="2"/>
  <c r="M316" i="2"/>
  <c r="M324" i="2"/>
  <c r="M332" i="2"/>
  <c r="M340" i="2"/>
  <c r="M358" i="2"/>
  <c r="M366" i="2"/>
  <c r="M374" i="2"/>
  <c r="M250" i="2"/>
  <c r="D90" i="2"/>
  <c r="M209" i="2"/>
  <c r="M242" i="2"/>
  <c r="M295" i="2"/>
  <c r="M313" i="2"/>
  <c r="C185" i="2"/>
  <c r="D185" i="2" s="1"/>
  <c r="D189" i="2"/>
  <c r="D301" i="2"/>
  <c r="M106" i="2"/>
  <c r="D171" i="2"/>
  <c r="M75" i="2"/>
  <c r="M158" i="2"/>
  <c r="M311" i="2"/>
  <c r="D329" i="2"/>
  <c r="M138" i="2"/>
  <c r="D64" i="2"/>
  <c r="D226" i="2"/>
  <c r="M329" i="2"/>
  <c r="M269" i="2"/>
  <c r="M113" i="2"/>
  <c r="M121" i="2"/>
  <c r="D146" i="2"/>
  <c r="M55" i="2"/>
  <c r="C113" i="2"/>
  <c r="D113" i="2" s="1"/>
  <c r="M208" i="2"/>
  <c r="M217" i="2"/>
  <c r="M226" i="2"/>
  <c r="D138" i="2"/>
  <c r="M160" i="2"/>
  <c r="M189" i="2"/>
  <c r="M64" i="2"/>
  <c r="C168" i="2"/>
  <c r="D168" i="2" s="1"/>
  <c r="M174" i="2"/>
  <c r="M183" i="2"/>
  <c r="M216" i="2"/>
  <c r="M304" i="2"/>
  <c r="C350" i="2"/>
  <c r="C177" i="2"/>
  <c r="D177" i="2" s="1"/>
  <c r="C210" i="2"/>
  <c r="D210" i="2" s="1"/>
  <c r="M100" i="2"/>
  <c r="D115" i="2"/>
  <c r="D123" i="2"/>
  <c r="D132" i="2"/>
  <c r="D140" i="2"/>
  <c r="M191" i="2"/>
  <c r="M237" i="2"/>
  <c r="C245" i="2"/>
  <c r="D245" i="2" s="1"/>
  <c r="M258" i="2"/>
  <c r="M266" i="2"/>
  <c r="D292" i="2"/>
  <c r="C308" i="2"/>
  <c r="D308" i="2" s="1"/>
  <c r="M335" i="2"/>
  <c r="M205" i="2"/>
  <c r="D54" i="2"/>
  <c r="C101" i="2"/>
  <c r="D101" i="2" s="1"/>
  <c r="M275" i="2"/>
  <c r="D284" i="2"/>
  <c r="M363" i="2"/>
  <c r="M54" i="2"/>
  <c r="C125" i="2"/>
  <c r="D125" i="2" s="1"/>
  <c r="M143" i="2"/>
  <c r="M151" i="2"/>
  <c r="M193" i="2"/>
  <c r="M200" i="2"/>
  <c r="M294" i="2"/>
  <c r="M346" i="2"/>
  <c r="C65" i="2"/>
  <c r="D65" i="2" s="1"/>
  <c r="M65" i="2"/>
  <c r="M73" i="2"/>
  <c r="C73" i="2"/>
  <c r="D73" i="2" s="1"/>
  <c r="C82" i="2"/>
  <c r="D82" i="2" s="1"/>
  <c r="C227" i="2"/>
  <c r="D227" i="2" s="1"/>
  <c r="M227" i="2"/>
  <c r="M244" i="2"/>
  <c r="C244" i="2"/>
  <c r="D244" i="2" s="1"/>
  <c r="M252" i="2"/>
  <c r="C252" i="2"/>
  <c r="D252" i="2" s="1"/>
  <c r="M260" i="2"/>
  <c r="C260" i="2"/>
  <c r="D260" i="2" s="1"/>
  <c r="C150" i="2"/>
  <c r="D150" i="2" s="1"/>
  <c r="D263" i="2"/>
  <c r="M315" i="2"/>
  <c r="M357" i="2"/>
  <c r="D59" i="2"/>
  <c r="M95" i="2"/>
  <c r="M103" i="2"/>
  <c r="M112" i="2"/>
  <c r="M120" i="2"/>
  <c r="M128" i="2"/>
  <c r="M137" i="2"/>
  <c r="M145" i="2"/>
  <c r="M153" i="2"/>
  <c r="D170" i="2"/>
  <c r="M188" i="2"/>
  <c r="M196" i="2"/>
  <c r="D205" i="2"/>
  <c r="D213" i="2"/>
  <c r="D221" i="2"/>
  <c r="M239" i="2"/>
  <c r="M247" i="2"/>
  <c r="M255" i="2"/>
  <c r="M263" i="2"/>
  <c r="M272" i="2"/>
  <c r="M280" i="2"/>
  <c r="M289" i="2"/>
  <c r="M298" i="2"/>
  <c r="M301" i="2"/>
  <c r="M310" i="2"/>
  <c r="M318" i="2"/>
  <c r="M326" i="2"/>
  <c r="M343" i="2"/>
  <c r="M352" i="2"/>
  <c r="M360" i="2"/>
  <c r="M368" i="2"/>
  <c r="M376" i="2"/>
  <c r="M68" i="2"/>
  <c r="M96" i="2"/>
  <c r="M108" i="2"/>
  <c r="D121" i="2"/>
  <c r="M126" i="2"/>
  <c r="C167" i="2"/>
  <c r="D167" i="2" s="1"/>
  <c r="M184" i="2"/>
  <c r="M277" i="2"/>
  <c r="M290" i="2"/>
  <c r="C316" i="2"/>
  <c r="D316" i="2" s="1"/>
  <c r="M344" i="2"/>
  <c r="C358" i="2"/>
  <c r="D358" i="2" s="1"/>
  <c r="M146" i="2"/>
  <c r="M162" i="2"/>
  <c r="D179" i="2"/>
  <c r="M57" i="2"/>
  <c r="C57" i="2"/>
  <c r="D57" i="2" s="1"/>
  <c r="M194" i="2"/>
  <c r="C194" i="2"/>
  <c r="D194" i="2" s="1"/>
  <c r="M211" i="2"/>
  <c r="C211" i="2"/>
  <c r="D211" i="2" s="1"/>
  <c r="M77" i="2"/>
  <c r="M104" i="2"/>
  <c r="D163" i="2"/>
  <c r="D197" i="2"/>
  <c r="D214" i="2"/>
  <c r="M353" i="2"/>
  <c r="M373" i="2"/>
  <c r="M60" i="2"/>
  <c r="M87" i="2"/>
  <c r="M163" i="2"/>
  <c r="D180" i="2"/>
  <c r="M206" i="2"/>
  <c r="M214" i="2"/>
  <c r="M240" i="2"/>
  <c r="M264" i="2"/>
  <c r="D281" i="2"/>
  <c r="M302" i="2"/>
  <c r="D319" i="2"/>
  <c r="D335" i="2"/>
  <c r="D353" i="2"/>
  <c r="D369" i="2"/>
  <c r="C117" i="2"/>
  <c r="D117" i="2" s="1"/>
  <c r="M197" i="2"/>
  <c r="M228" i="2"/>
  <c r="D247" i="2"/>
  <c r="C261" i="2"/>
  <c r="D261" i="2" s="1"/>
  <c r="M286" i="2"/>
  <c r="M299" i="2"/>
  <c r="M59" i="2"/>
  <c r="M66" i="2"/>
  <c r="M85" i="2"/>
  <c r="M92" i="2"/>
  <c r="M129" i="2"/>
  <c r="C142" i="2"/>
  <c r="D142" i="2" s="1"/>
  <c r="C159" i="2"/>
  <c r="C175" i="2"/>
  <c r="D175" i="2" s="1"/>
  <c r="M221" i="2"/>
  <c r="M281" i="2"/>
  <c r="M287" i="2"/>
  <c r="C332" i="2"/>
  <c r="D332" i="2" s="1"/>
  <c r="M339" i="2"/>
  <c r="M236" i="2"/>
  <c r="C236" i="2"/>
  <c r="D236" i="2" s="1"/>
  <c r="C56" i="2"/>
  <c r="D56" i="2" s="1"/>
  <c r="D77" i="2"/>
  <c r="C134" i="2"/>
  <c r="D134" i="2" s="1"/>
  <c r="M213" i="2"/>
  <c r="C218" i="2"/>
  <c r="D218" i="2" s="1"/>
  <c r="M323" i="2"/>
  <c r="M365" i="2"/>
  <c r="M203" i="2"/>
  <c r="C203" i="2"/>
  <c r="D203" i="2" s="1"/>
  <c r="M219" i="2"/>
  <c r="C219" i="2"/>
  <c r="D219" i="2" s="1"/>
  <c r="D52" i="2"/>
  <c r="M110" i="2"/>
  <c r="M179" i="2"/>
  <c r="M273" i="2"/>
  <c r="D299" i="2"/>
  <c r="C324" i="2"/>
  <c r="D324" i="2" s="1"/>
  <c r="C366" i="2"/>
  <c r="D366" i="2" s="1"/>
  <c r="M52" i="2"/>
  <c r="M78" i="2"/>
  <c r="D96" i="2"/>
  <c r="M171" i="2"/>
  <c r="M223" i="2"/>
  <c r="M248" i="2"/>
  <c r="M256" i="2"/>
  <c r="D311" i="2"/>
  <c r="D327" i="2"/>
  <c r="D344" i="2"/>
  <c r="D361" i="2"/>
  <c r="D377" i="2"/>
  <c r="D85" i="2"/>
  <c r="D129" i="2"/>
  <c r="M135" i="2"/>
  <c r="M180" i="2"/>
  <c r="C202" i="2"/>
  <c r="D202" i="2" s="1"/>
  <c r="M319" i="2"/>
  <c r="M331" i="2"/>
  <c r="M361" i="2"/>
  <c r="C374" i="2"/>
  <c r="D374" i="2" s="1"/>
  <c r="D60" i="2"/>
  <c r="C93" i="2"/>
  <c r="D93" i="2" s="1"/>
  <c r="M118" i="2"/>
  <c r="M170" i="2"/>
  <c r="D255" i="2"/>
  <c r="M307" i="2"/>
  <c r="M327" i="2"/>
  <c r="C340" i="2"/>
  <c r="D340" i="2" s="1"/>
  <c r="M369" i="2"/>
  <c r="D145" i="5"/>
  <c r="K148" i="2"/>
  <c r="D161" i="5"/>
  <c r="K165" i="2"/>
  <c r="D308" i="5"/>
  <c r="K321" i="2"/>
  <c r="K337" i="2"/>
  <c r="K355" i="2"/>
  <c r="D356" i="5"/>
  <c r="K371" i="2"/>
  <c r="D55" i="2"/>
  <c r="M80" i="2"/>
  <c r="M192" i="2"/>
  <c r="D201" i="2"/>
  <c r="D209" i="2"/>
  <c r="D217" i="2"/>
  <c r="M225" i="2"/>
  <c r="M233" i="2"/>
  <c r="D244" i="5"/>
  <c r="K253" i="2"/>
  <c r="B253" i="2" s="1"/>
  <c r="D253" i="2" s="1"/>
  <c r="D260" i="5"/>
  <c r="K270" i="2"/>
  <c r="B270" i="2" s="1"/>
  <c r="D270" i="2" s="1"/>
  <c r="D268" i="5"/>
  <c r="K278" i="2"/>
  <c r="B278" i="2" s="1"/>
  <c r="D278" i="2" s="1"/>
  <c r="D99" i="2"/>
  <c r="C223" i="2"/>
  <c r="D223" i="2" s="1"/>
  <c r="D276" i="2"/>
  <c r="M292" i="2"/>
  <c r="D314" i="2"/>
  <c r="C318" i="2"/>
  <c r="D318" i="2" s="1"/>
  <c r="D322" i="2"/>
  <c r="C326" i="2"/>
  <c r="D326" i="2" s="1"/>
  <c r="D330" i="2"/>
  <c r="C334" i="2"/>
  <c r="D348" i="2"/>
  <c r="C352" i="2"/>
  <c r="D352" i="2" s="1"/>
  <c r="D356" i="2"/>
  <c r="C360" i="2"/>
  <c r="D360" i="2" s="1"/>
  <c r="D364" i="2"/>
  <c r="C368" i="2"/>
  <c r="D368" i="2" s="1"/>
  <c r="D372" i="2"/>
  <c r="C376" i="2"/>
  <c r="D376" i="2" s="1"/>
  <c r="D189" i="5"/>
  <c r="K195" i="2"/>
  <c r="D205" i="5"/>
  <c r="K212" i="2"/>
  <c r="D229" i="5"/>
  <c r="K238" i="2"/>
  <c r="D261" i="5"/>
  <c r="K271" i="2"/>
  <c r="D293" i="5"/>
  <c r="K305" i="2"/>
  <c r="C95" i="2"/>
  <c r="D95" i="2" s="1"/>
  <c r="C103" i="2"/>
  <c r="D103" i="2" s="1"/>
  <c r="C231" i="2"/>
  <c r="M235" i="2"/>
  <c r="M243" i="2"/>
  <c r="M251" i="2"/>
  <c r="M259" i="2"/>
  <c r="M267" i="2"/>
  <c r="C272" i="2"/>
  <c r="D272" i="2" s="1"/>
  <c r="C280" i="2"/>
  <c r="D280" i="2" s="1"/>
  <c r="M284" i="2"/>
  <c r="C310" i="2"/>
  <c r="D310" i="2" s="1"/>
  <c r="C343" i="2"/>
  <c r="D343" i="2" s="1"/>
  <c r="M91" i="2"/>
  <c r="M99" i="2"/>
  <c r="M107" i="2"/>
  <c r="C112" i="2"/>
  <c r="D112" i="2" s="1"/>
  <c r="C120" i="2"/>
  <c r="D120" i="2" s="1"/>
  <c r="D124" i="2"/>
  <c r="C128" i="2"/>
  <c r="D128" i="2" s="1"/>
  <c r="D133" i="2"/>
  <c r="C137" i="2"/>
  <c r="D137" i="2" s="1"/>
  <c r="D141" i="2"/>
  <c r="C145" i="2"/>
  <c r="D145" i="2" s="1"/>
  <c r="D149" i="2"/>
  <c r="C153" i="2"/>
  <c r="D153" i="2" s="1"/>
  <c r="M157" i="2"/>
  <c r="M173" i="2"/>
  <c r="C240" i="2"/>
  <c r="D240" i="2" s="1"/>
  <c r="C248" i="2"/>
  <c r="D248" i="2" s="1"/>
  <c r="C256" i="2"/>
  <c r="D256" i="2" s="1"/>
  <c r="C264" i="2"/>
  <c r="D264" i="2" s="1"/>
  <c r="M276" i="2"/>
  <c r="D285" i="2"/>
  <c r="C289" i="2"/>
  <c r="D289" i="2" s="1"/>
  <c r="C298" i="2"/>
  <c r="D298" i="2" s="1"/>
  <c r="C302" i="2"/>
  <c r="D302" i="2" s="1"/>
  <c r="M314" i="2"/>
  <c r="M322" i="2"/>
  <c r="M330" i="2"/>
  <c r="M338" i="2"/>
  <c r="M348" i="2"/>
  <c r="M356" i="2"/>
  <c r="M364" i="2"/>
  <c r="M372" i="2"/>
  <c r="C69" i="2"/>
  <c r="C78" i="2"/>
  <c r="D78" i="2" s="1"/>
  <c r="D107" i="2"/>
  <c r="M115" i="2"/>
  <c r="M123" i="2"/>
  <c r="M132" i="2"/>
  <c r="M140" i="2"/>
  <c r="D338" i="2"/>
  <c r="C87" i="2"/>
  <c r="D87" i="2" s="1"/>
  <c r="D116" i="2"/>
  <c r="M116" i="2"/>
  <c r="M124" i="2"/>
  <c r="M133" i="2"/>
  <c r="M141" i="2"/>
  <c r="M149" i="2"/>
  <c r="M182" i="2"/>
  <c r="D191" i="2"/>
  <c r="M285" i="2"/>
  <c r="M293" i="2"/>
  <c r="D176" i="5"/>
  <c r="L181" i="2"/>
  <c r="E24" i="1"/>
  <c r="P8" i="4"/>
  <c r="N7" i="2"/>
  <c r="S47" i="6"/>
  <c r="N46" i="2"/>
  <c r="AY299" i="4"/>
  <c r="E28" i="1" s="1"/>
  <c r="AZ8" i="4"/>
  <c r="AS299" i="4"/>
  <c r="AT299" i="4" s="1"/>
  <c r="AT47" i="4"/>
  <c r="F15" i="1"/>
  <c r="F29" i="1"/>
  <c r="F64" i="1"/>
  <c r="F30" i="1"/>
  <c r="L45" i="2"/>
  <c r="C45" i="2" s="1"/>
  <c r="C10" i="5"/>
  <c r="D333" i="5"/>
  <c r="BL10" i="5"/>
  <c r="D258" i="5"/>
  <c r="D274" i="5"/>
  <c r="D282" i="5"/>
  <c r="D314" i="5"/>
  <c r="D290" i="5"/>
  <c r="D306" i="5"/>
  <c r="D250" i="5"/>
  <c r="D221" i="5"/>
  <c r="D213" i="5"/>
  <c r="D197" i="5"/>
  <c r="D181" i="5"/>
  <c r="D27" i="5"/>
  <c r="D32" i="5"/>
  <c r="D23" i="5"/>
  <c r="D38" i="5"/>
  <c r="D15" i="5"/>
  <c r="D183" i="5"/>
  <c r="D191" i="5"/>
  <c r="D199" i="5"/>
  <c r="D207" i="5"/>
  <c r="D215" i="5"/>
  <c r="D89" i="5"/>
  <c r="D68" i="5"/>
  <c r="D105" i="5"/>
  <c r="D121" i="5"/>
  <c r="D137" i="5"/>
  <c r="D153" i="5"/>
  <c r="D171" i="5"/>
  <c r="D238" i="5"/>
  <c r="D254" i="5"/>
  <c r="D302" i="5"/>
  <c r="D310" i="5"/>
  <c r="D318" i="5"/>
  <c r="D322" i="5"/>
  <c r="D141" i="5"/>
  <c r="D95" i="5"/>
  <c r="D265" i="5"/>
  <c r="D97" i="5"/>
  <c r="D129" i="5"/>
  <c r="D187" i="5"/>
  <c r="D195" i="5"/>
  <c r="D203" i="5"/>
  <c r="D211" i="5"/>
  <c r="D219" i="5"/>
  <c r="D227" i="5"/>
  <c r="D132" i="5"/>
  <c r="D61" i="5"/>
  <c r="D169" i="5"/>
  <c r="D257" i="5"/>
  <c r="D313" i="5"/>
  <c r="D329" i="5"/>
  <c r="D85" i="5"/>
  <c r="D67" i="5"/>
  <c r="D93" i="5"/>
  <c r="D109" i="5"/>
  <c r="D125" i="5"/>
  <c r="D159" i="5"/>
  <c r="D167" i="5"/>
  <c r="D148" i="5"/>
  <c r="D56" i="5"/>
  <c r="D112" i="5"/>
  <c r="D120" i="5"/>
  <c r="D149" i="5"/>
  <c r="D103" i="5"/>
  <c r="D57" i="5"/>
  <c r="D81" i="5"/>
  <c r="D91" i="5"/>
  <c r="D107" i="5"/>
  <c r="D131" i="5"/>
  <c r="D157" i="5"/>
  <c r="D173" i="5"/>
  <c r="D69" i="5"/>
  <c r="D79" i="5"/>
  <c r="D87" i="5"/>
  <c r="D115" i="5"/>
  <c r="D133" i="5"/>
  <c r="D143" i="5"/>
  <c r="D179" i="5"/>
  <c r="D243" i="5"/>
  <c r="D259" i="5"/>
  <c r="D275" i="5"/>
  <c r="D291" i="5"/>
  <c r="D299" i="5"/>
  <c r="D307" i="5"/>
  <c r="D323" i="5"/>
  <c r="D331" i="5"/>
  <c r="D47" i="5"/>
  <c r="D59" i="5"/>
  <c r="D64" i="5"/>
  <c r="D100" i="5"/>
  <c r="D113" i="5"/>
  <c r="D123" i="5"/>
  <c r="D128" i="5"/>
  <c r="D136" i="5"/>
  <c r="D164" i="5"/>
  <c r="D177" i="5"/>
  <c r="D182" i="5"/>
  <c r="D185" i="5"/>
  <c r="D190" i="5"/>
  <c r="D193" i="5"/>
  <c r="D198" i="5"/>
  <c r="D201" i="5"/>
  <c r="D206" i="5"/>
  <c r="D209" i="5"/>
  <c r="D214" i="5"/>
  <c r="D217" i="5"/>
  <c r="D225" i="5"/>
  <c r="D24" i="5"/>
  <c r="D55" i="5"/>
  <c r="D101" i="5"/>
  <c r="D111" i="5"/>
  <c r="D119" i="5"/>
  <c r="D147" i="5"/>
  <c r="D165" i="5"/>
  <c r="D175" i="5"/>
  <c r="D247" i="5"/>
  <c r="D330" i="5"/>
  <c r="D338" i="5"/>
  <c r="D346" i="5"/>
  <c r="D354" i="5"/>
  <c r="D362" i="5"/>
  <c r="D75" i="5"/>
  <c r="D80" i="5"/>
  <c r="D116" i="5"/>
  <c r="D152" i="5"/>
  <c r="D180" i="5"/>
  <c r="D204" i="5"/>
  <c r="K24" i="2"/>
  <c r="M24" i="2" s="1"/>
  <c r="D96" i="5"/>
  <c r="D104" i="5"/>
  <c r="D160" i="5"/>
  <c r="D168" i="5"/>
  <c r="D186" i="5"/>
  <c r="D194" i="5"/>
  <c r="D202" i="5"/>
  <c r="D210" i="5"/>
  <c r="D218" i="5"/>
  <c r="D226" i="5"/>
  <c r="D88" i="5"/>
  <c r="D139" i="5"/>
  <c r="D144" i="5"/>
  <c r="D188" i="5"/>
  <c r="D196" i="5"/>
  <c r="D212" i="5"/>
  <c r="D220" i="5"/>
  <c r="D228" i="5"/>
  <c r="L12" i="2"/>
  <c r="M12" i="2" s="1"/>
  <c r="D28" i="5"/>
  <c r="D63" i="5"/>
  <c r="D99" i="5"/>
  <c r="D117" i="5"/>
  <c r="D127" i="5"/>
  <c r="D135" i="5"/>
  <c r="D163" i="5"/>
  <c r="D237" i="5"/>
  <c r="D240" i="5"/>
  <c r="D248" i="5"/>
  <c r="D256" i="5"/>
  <c r="D264" i="5"/>
  <c r="D269" i="5"/>
  <c r="D280" i="5"/>
  <c r="D288" i="5"/>
  <c r="D296" i="5"/>
  <c r="D301" i="5"/>
  <c r="D341" i="5"/>
  <c r="D349" i="5"/>
  <c r="D357" i="5"/>
  <c r="D332" i="5"/>
  <c r="D174" i="5"/>
  <c r="D345" i="5"/>
  <c r="D353" i="5"/>
  <c r="D361" i="5"/>
  <c r="M49" i="5"/>
  <c r="AN49" i="5"/>
  <c r="D66" i="5"/>
  <c r="D82" i="5"/>
  <c r="D98" i="5"/>
  <c r="D114" i="5"/>
  <c r="D130" i="5"/>
  <c r="D146" i="5"/>
  <c r="D178" i="5"/>
  <c r="D231" i="5"/>
  <c r="D234" i="5"/>
  <c r="D281" i="5"/>
  <c r="D289" i="5"/>
  <c r="D292" i="5"/>
  <c r="D297" i="5"/>
  <c r="D300" i="5"/>
  <c r="D339" i="5"/>
  <c r="D342" i="5"/>
  <c r="D350" i="5"/>
  <c r="D355" i="5"/>
  <c r="D92" i="5"/>
  <c r="D124" i="5"/>
  <c r="D140" i="5"/>
  <c r="D184" i="5"/>
  <c r="D192" i="5"/>
  <c r="D200" i="5"/>
  <c r="D216" i="5"/>
  <c r="D245" i="5"/>
  <c r="D311" i="5"/>
  <c r="G10" i="5"/>
  <c r="D52" i="5"/>
  <c r="D58" i="5"/>
  <c r="D90" i="5"/>
  <c r="D106" i="5"/>
  <c r="D122" i="5"/>
  <c r="D138" i="5"/>
  <c r="D154" i="5"/>
  <c r="D170" i="5"/>
  <c r="D230" i="5"/>
  <c r="D277" i="5"/>
  <c r="D285" i="5"/>
  <c r="D343" i="5"/>
  <c r="D62" i="5"/>
  <c r="D94" i="5"/>
  <c r="D126" i="5"/>
  <c r="D158" i="5"/>
  <c r="D271" i="5"/>
  <c r="D60" i="5"/>
  <c r="D76" i="5"/>
  <c r="D108" i="5"/>
  <c r="D156" i="5"/>
  <c r="D224" i="5"/>
  <c r="D253" i="5"/>
  <c r="D267" i="5"/>
  <c r="D309" i="5"/>
  <c r="D312" i="5"/>
  <c r="D317" i="5"/>
  <c r="D320" i="5"/>
  <c r="D325" i="5"/>
  <c r="D328" i="5"/>
  <c r="D50" i="5"/>
  <c r="D78" i="5"/>
  <c r="D110" i="5"/>
  <c r="D142" i="5"/>
  <c r="D279" i="5"/>
  <c r="D22" i="5"/>
  <c r="D172" i="5"/>
  <c r="D208" i="5"/>
  <c r="L51" i="2"/>
  <c r="D303" i="5"/>
  <c r="D12" i="5"/>
  <c r="D70" i="5"/>
  <c r="D86" i="5"/>
  <c r="D102" i="5"/>
  <c r="D118" i="5"/>
  <c r="D134" i="5"/>
  <c r="D150" i="5"/>
  <c r="D166" i="5"/>
  <c r="D236" i="5"/>
  <c r="D249" i="5"/>
  <c r="D270" i="5"/>
  <c r="D278" i="5"/>
  <c r="D286" i="5"/>
  <c r="D344" i="5"/>
  <c r="D352" i="5"/>
  <c r="D360" i="5"/>
  <c r="U364" i="5"/>
  <c r="E56" i="1" s="1"/>
  <c r="AQ10" i="5"/>
  <c r="Y10" i="5"/>
  <c r="D34" i="5"/>
  <c r="D235" i="5"/>
  <c r="D53" i="5"/>
  <c r="L21" i="2"/>
  <c r="C21" i="2" s="1"/>
  <c r="D359" i="5"/>
  <c r="L31" i="2"/>
  <c r="M31" i="2" s="1"/>
  <c r="K7" i="2"/>
  <c r="D18" i="5"/>
  <c r="D232" i="5"/>
  <c r="D262" i="5"/>
  <c r="D272" i="5"/>
  <c r="D294" i="5"/>
  <c r="D304" i="5"/>
  <c r="D326" i="5"/>
  <c r="D336" i="5"/>
  <c r="D358" i="5"/>
  <c r="D319" i="5"/>
  <c r="D351" i="5"/>
  <c r="L35" i="2"/>
  <c r="C35" i="2" s="1"/>
  <c r="AB49" i="5"/>
  <c r="D263" i="5"/>
  <c r="D273" i="5"/>
  <c r="D19" i="5"/>
  <c r="D33" i="5"/>
  <c r="D41" i="5"/>
  <c r="D46" i="5"/>
  <c r="BA364" i="5"/>
  <c r="D67" i="1" s="1"/>
  <c r="K46" i="2"/>
  <c r="AZ54" i="5"/>
  <c r="D241" i="5"/>
  <c r="D246" i="5"/>
  <c r="D251" i="5"/>
  <c r="D266" i="5"/>
  <c r="D276" i="5"/>
  <c r="D283" i="5"/>
  <c r="D298" i="5"/>
  <c r="D315" i="5"/>
  <c r="D347" i="5"/>
  <c r="AZ49" i="5"/>
  <c r="D255" i="5"/>
  <c r="D287" i="5"/>
  <c r="J10" i="5"/>
  <c r="AT10" i="5"/>
  <c r="D39" i="5"/>
  <c r="D295" i="5"/>
  <c r="D305" i="5"/>
  <c r="D327" i="5"/>
  <c r="AW10" i="5"/>
  <c r="BF10" i="5"/>
  <c r="D51" i="5"/>
  <c r="D45" i="5"/>
  <c r="D337" i="5"/>
  <c r="L36" i="2"/>
  <c r="M36" i="2" s="1"/>
  <c r="L42" i="2"/>
  <c r="M42" i="2" s="1"/>
  <c r="AB10" i="5"/>
  <c r="AW49" i="5"/>
  <c r="D242" i="5"/>
  <c r="D252" i="5"/>
  <c r="D284" i="5"/>
  <c r="D316" i="5"/>
  <c r="D348" i="5"/>
  <c r="AN10" i="5"/>
  <c r="BC10" i="5"/>
  <c r="AF364" i="5"/>
  <c r="D60" i="1" s="1"/>
  <c r="AV364" i="5"/>
  <c r="E65" i="1" s="1"/>
  <c r="V49" i="5"/>
  <c r="AH10" i="5"/>
  <c r="M10" i="5"/>
  <c r="K364" i="5"/>
  <c r="D53" i="1" s="1"/>
  <c r="AM364" i="5"/>
  <c r="E62" i="1" s="1"/>
  <c r="AE10" i="5"/>
  <c r="V10" i="5"/>
  <c r="L364" i="5"/>
  <c r="E53" i="1" s="1"/>
  <c r="D30" i="5"/>
  <c r="K29" i="2"/>
  <c r="M29" i="2" s="1"/>
  <c r="K9" i="2"/>
  <c r="B9" i="2" s="1"/>
  <c r="L16" i="2"/>
  <c r="C16" i="2" s="1"/>
  <c r="K20" i="2"/>
  <c r="B20" i="2" s="1"/>
  <c r="L27" i="2"/>
  <c r="C27" i="2" s="1"/>
  <c r="D20" i="5"/>
  <c r="D36" i="5"/>
  <c r="D40" i="5"/>
  <c r="D42" i="5"/>
  <c r="D48" i="5"/>
  <c r="K25" i="2"/>
  <c r="M25" i="2" s="1"/>
  <c r="L44" i="2"/>
  <c r="M44" i="2" s="1"/>
  <c r="D16" i="5"/>
  <c r="D21" i="5"/>
  <c r="D37" i="5"/>
  <c r="D43" i="5"/>
  <c r="D13" i="5"/>
  <c r="D25" i="5"/>
  <c r="K15" i="2"/>
  <c r="B15" i="2" s="1"/>
  <c r="D14" i="5"/>
  <c r="D29" i="5"/>
  <c r="L30" i="2"/>
  <c r="M30" i="2" s="1"/>
  <c r="D26" i="5"/>
  <c r="D31" i="5"/>
  <c r="D44" i="5"/>
  <c r="E77" i="1"/>
  <c r="V47" i="6"/>
  <c r="Q110" i="6"/>
  <c r="D76" i="1" s="1"/>
  <c r="D50" i="6"/>
  <c r="D36" i="6"/>
  <c r="D34" i="6"/>
  <c r="P30" i="2"/>
  <c r="D24" i="6"/>
  <c r="D17" i="6"/>
  <c r="D15" i="6"/>
  <c r="K110" i="6"/>
  <c r="D74" i="1" s="1"/>
  <c r="D19" i="6"/>
  <c r="D30" i="6"/>
  <c r="D38" i="6"/>
  <c r="D37" i="6"/>
  <c r="D45" i="6"/>
  <c r="P42" i="2"/>
  <c r="D44" i="6"/>
  <c r="M47" i="6"/>
  <c r="C13" i="2"/>
  <c r="D48" i="6"/>
  <c r="D16" i="6"/>
  <c r="D27" i="6"/>
  <c r="D51" i="6"/>
  <c r="B11" i="2"/>
  <c r="D11" i="6"/>
  <c r="M8" i="6"/>
  <c r="P29" i="2"/>
  <c r="P33" i="2"/>
  <c r="C37" i="2"/>
  <c r="O49" i="2"/>
  <c r="C49" i="2" s="1"/>
  <c r="P10" i="2"/>
  <c r="P43" i="2"/>
  <c r="J8" i="6"/>
  <c r="D10" i="6"/>
  <c r="D22" i="6"/>
  <c r="D23" i="6"/>
  <c r="E74" i="1"/>
  <c r="D33" i="6"/>
  <c r="C9" i="2"/>
  <c r="D25" i="6"/>
  <c r="D28" i="6"/>
  <c r="D40" i="6"/>
  <c r="E110" i="6"/>
  <c r="D72" i="1" s="1"/>
  <c r="R110" i="6"/>
  <c r="P40" i="2"/>
  <c r="D29" i="6"/>
  <c r="P15" i="2"/>
  <c r="D18" i="6"/>
  <c r="P17" i="2"/>
  <c r="D20" i="6"/>
  <c r="D32" i="6"/>
  <c r="BF8" i="4"/>
  <c r="E21" i="1"/>
  <c r="D144" i="4"/>
  <c r="D162" i="4"/>
  <c r="D84" i="4"/>
  <c r="D58" i="4"/>
  <c r="D231" i="4"/>
  <c r="D237" i="4"/>
  <c r="AL299" i="4"/>
  <c r="D195" i="4"/>
  <c r="D87" i="4"/>
  <c r="BG299" i="4"/>
  <c r="D31" i="1" s="1"/>
  <c r="BI8" i="4"/>
  <c r="D173" i="4"/>
  <c r="BM299" i="4"/>
  <c r="D33" i="1" s="1"/>
  <c r="D53" i="4"/>
  <c r="D74" i="4"/>
  <c r="E299" i="4"/>
  <c r="D13" i="1" s="1"/>
  <c r="S8" i="4"/>
  <c r="AV299" i="4"/>
  <c r="E27" i="1" s="1"/>
  <c r="D218" i="4"/>
  <c r="D175" i="4"/>
  <c r="D153" i="4"/>
  <c r="D165" i="4"/>
  <c r="D180" i="4"/>
  <c r="D229" i="4"/>
  <c r="D206" i="4"/>
  <c r="D291" i="4"/>
  <c r="D166" i="4"/>
  <c r="D271" i="4"/>
  <c r="D134" i="4"/>
  <c r="D179" i="4"/>
  <c r="D213" i="4"/>
  <c r="D224" i="4"/>
  <c r="D276" i="4"/>
  <c r="D222" i="4"/>
  <c r="D62" i="4"/>
  <c r="D164" i="4"/>
  <c r="D205" i="4"/>
  <c r="D126" i="4"/>
  <c r="D279" i="4"/>
  <c r="D136" i="4"/>
  <c r="D152" i="4"/>
  <c r="D230" i="4"/>
  <c r="D236" i="4"/>
  <c r="D220" i="4"/>
  <c r="D77" i="4"/>
  <c r="D216" i="4"/>
  <c r="D263" i="4"/>
  <c r="D51" i="4"/>
  <c r="H50" i="2"/>
  <c r="J50" i="2" s="1"/>
  <c r="BH299" i="4"/>
  <c r="AW47" i="4"/>
  <c r="E22" i="1"/>
  <c r="D33" i="4"/>
  <c r="Q299" i="4"/>
  <c r="D17" i="1" s="1"/>
  <c r="R299" i="4"/>
  <c r="E17" i="1" s="1"/>
  <c r="D40" i="4"/>
  <c r="D11" i="4"/>
  <c r="D19" i="4"/>
  <c r="D293" i="4"/>
  <c r="D32" i="4"/>
  <c r="D23" i="4"/>
  <c r="D28" i="4"/>
  <c r="J10" i="2"/>
  <c r="D24" i="4"/>
  <c r="D16" i="4"/>
  <c r="D20" i="4"/>
  <c r="D26" i="4"/>
  <c r="D14" i="4"/>
  <c r="D30" i="4"/>
  <c r="D15" i="4"/>
  <c r="D49" i="4"/>
  <c r="S47" i="4"/>
  <c r="D48" i="4"/>
  <c r="D46" i="4"/>
  <c r="J22" i="2"/>
  <c r="M8" i="4"/>
  <c r="D17" i="4"/>
  <c r="D18" i="4"/>
  <c r="D21" i="4"/>
  <c r="D36" i="4"/>
  <c r="D45" i="4"/>
  <c r="D12" i="4"/>
  <c r="C25" i="2"/>
  <c r="D29" i="4"/>
  <c r="D42" i="4"/>
  <c r="D25" i="4"/>
  <c r="D35" i="4"/>
  <c r="D39" i="4"/>
  <c r="D43" i="4"/>
  <c r="J15" i="2"/>
  <c r="C19" i="2"/>
  <c r="J32" i="2"/>
  <c r="D27" i="4"/>
  <c r="D31" i="4"/>
  <c r="D44" i="4"/>
  <c r="G46" i="3"/>
  <c r="D26" i="3"/>
  <c r="D48" i="3"/>
  <c r="D40" i="3"/>
  <c r="E48" i="2"/>
  <c r="B48" i="2" s="1"/>
  <c r="F26" i="2"/>
  <c r="G26" i="2" s="1"/>
  <c r="S7" i="3"/>
  <c r="Q52" i="3"/>
  <c r="D11" i="1" s="1"/>
  <c r="D28" i="3"/>
  <c r="D35" i="3"/>
  <c r="S46" i="3"/>
  <c r="P46" i="3"/>
  <c r="D50" i="3"/>
  <c r="N52" i="3"/>
  <c r="D10" i="1" s="1"/>
  <c r="F42" i="2"/>
  <c r="D30" i="3"/>
  <c r="D37" i="3"/>
  <c r="E40" i="2"/>
  <c r="B40" i="2" s="1"/>
  <c r="P7" i="3"/>
  <c r="D10" i="3"/>
  <c r="D20" i="3"/>
  <c r="D11" i="3"/>
  <c r="D14" i="3"/>
  <c r="D23" i="3"/>
  <c r="D9" i="3"/>
  <c r="D17" i="3"/>
  <c r="D24" i="3"/>
  <c r="D18" i="3"/>
  <c r="D16" i="3"/>
  <c r="D21" i="3"/>
  <c r="D25" i="3"/>
  <c r="D33" i="3"/>
  <c r="F46" i="2"/>
  <c r="D27" i="3"/>
  <c r="D29" i="3"/>
  <c r="D31" i="3"/>
  <c r="D19" i="3"/>
  <c r="F10" i="2"/>
  <c r="G10" i="2" s="1"/>
  <c r="F11" i="2"/>
  <c r="C11" i="2" s="1"/>
  <c r="F14" i="2"/>
  <c r="C14" i="2" s="1"/>
  <c r="F17" i="2"/>
  <c r="F18" i="2"/>
  <c r="G18" i="2" s="1"/>
  <c r="F20" i="2"/>
  <c r="C20" i="2" s="1"/>
  <c r="F23" i="2"/>
  <c r="C23" i="2" s="1"/>
  <c r="F24" i="2"/>
  <c r="G24" i="2" s="1"/>
  <c r="F28" i="2"/>
  <c r="G28" i="2" s="1"/>
  <c r="F30" i="2"/>
  <c r="D36" i="3"/>
  <c r="D32" i="3"/>
  <c r="D49" i="3"/>
  <c r="B34" i="2"/>
  <c r="J45" i="2"/>
  <c r="B33" i="2"/>
  <c r="B38" i="2"/>
  <c r="B43" i="2"/>
  <c r="B35" i="2"/>
  <c r="B36" i="2"/>
  <c r="B8" i="2"/>
  <c r="B10" i="2"/>
  <c r="B12" i="2"/>
  <c r="B13" i="2"/>
  <c r="B14" i="2"/>
  <c r="B16" i="2"/>
  <c r="B17" i="2"/>
  <c r="B18" i="2"/>
  <c r="B19" i="2"/>
  <c r="B21" i="2"/>
  <c r="B22" i="2"/>
  <c r="B23" i="2"/>
  <c r="B26" i="2"/>
  <c r="B27" i="2"/>
  <c r="B28" i="2"/>
  <c r="B30" i="2"/>
  <c r="B31" i="2"/>
  <c r="B32" i="2"/>
  <c r="B44" i="2"/>
  <c r="B45" i="2"/>
  <c r="P44" i="2"/>
  <c r="B41" i="2"/>
  <c r="M34" i="2"/>
  <c r="B39" i="2"/>
  <c r="B47" i="2"/>
  <c r="B49" i="2"/>
  <c r="B42" i="2"/>
  <c r="J20" i="2"/>
  <c r="B37" i="2"/>
  <c r="J47" i="2"/>
  <c r="J38" i="2"/>
  <c r="J8" i="2"/>
  <c r="M14" i="2"/>
  <c r="M17" i="2"/>
  <c r="G37" i="2"/>
  <c r="G8" i="2"/>
  <c r="J35" i="2"/>
  <c r="J12" i="2"/>
  <c r="G19" i="2"/>
  <c r="J28" i="2"/>
  <c r="P21" i="2"/>
  <c r="P23" i="2"/>
  <c r="P25" i="2"/>
  <c r="P26" i="2"/>
  <c r="P28" i="2"/>
  <c r="M13" i="2"/>
  <c r="J16" i="2"/>
  <c r="G33" i="2"/>
  <c r="J42" i="2"/>
  <c r="M43" i="2"/>
  <c r="J49" i="2"/>
  <c r="M37" i="2"/>
  <c r="M22" i="2"/>
  <c r="M23" i="2"/>
  <c r="M26" i="2"/>
  <c r="P47" i="2"/>
  <c r="P48" i="2"/>
  <c r="P38" i="2"/>
  <c r="M8" i="2"/>
  <c r="G22" i="2"/>
  <c r="G25" i="2"/>
  <c r="G29" i="2"/>
  <c r="G32" i="2"/>
  <c r="J34" i="2"/>
  <c r="G36" i="2"/>
  <c r="P8" i="2"/>
  <c r="M11" i="2"/>
  <c r="J14" i="2"/>
  <c r="P18" i="2"/>
  <c r="J23" i="2"/>
  <c r="J24" i="2"/>
  <c r="J26" i="2"/>
  <c r="J30" i="2"/>
  <c r="J31" i="2"/>
  <c r="M47" i="2"/>
  <c r="M48" i="2"/>
  <c r="M49" i="2"/>
  <c r="M50" i="2"/>
  <c r="P19" i="2"/>
  <c r="J40" i="2"/>
  <c r="J41" i="2"/>
  <c r="P14" i="2"/>
  <c r="J18" i="2"/>
  <c r="P22" i="2"/>
  <c r="P35" i="2"/>
  <c r="M38" i="2"/>
  <c r="M39" i="2"/>
  <c r="J44" i="2"/>
  <c r="D67" i="2"/>
  <c r="D363" i="2"/>
  <c r="G49" i="2"/>
  <c r="D313" i="2"/>
  <c r="J48" i="2"/>
  <c r="G21" i="2"/>
  <c r="D91" i="2"/>
  <c r="D199" i="2"/>
  <c r="C8" i="2"/>
  <c r="D346" i="2"/>
  <c r="P24" i="2"/>
  <c r="M28" i="2"/>
  <c r="P39" i="2"/>
  <c r="M41" i="2"/>
  <c r="P50" i="2"/>
  <c r="D104" i="2"/>
  <c r="D161" i="2"/>
  <c r="D176" i="2"/>
  <c r="D198" i="2"/>
  <c r="D229" i="2"/>
  <c r="D262" i="2"/>
  <c r="D267" i="2"/>
  <c r="D279" i="2"/>
  <c r="D294" i="2"/>
  <c r="D100" i="2"/>
  <c r="D208" i="2"/>
  <c r="D235" i="2"/>
  <c r="D265" i="2"/>
  <c r="D275" i="2"/>
  <c r="D287" i="2"/>
  <c r="D98" i="2"/>
  <c r="D157" i="2"/>
  <c r="D162" i="2"/>
  <c r="D187" i="2"/>
  <c r="D206" i="2"/>
  <c r="D222" i="2"/>
  <c r="D243" i="2"/>
  <c r="D268" i="2"/>
  <c r="D273" i="2"/>
  <c r="D290" i="2"/>
  <c r="D295" i="2"/>
  <c r="D306" i="2"/>
  <c r="P12" i="2"/>
  <c r="P16" i="2"/>
  <c r="P32" i="2"/>
  <c r="D68" i="2"/>
  <c r="D94" i="2"/>
  <c r="D160" i="2"/>
  <c r="D233" i="2"/>
  <c r="D246" i="2"/>
  <c r="D251" i="2"/>
  <c r="D269" i="2"/>
  <c r="D288" i="2"/>
  <c r="D293" i="2"/>
  <c r="D304" i="2"/>
  <c r="C47" i="2"/>
  <c r="D84" i="2"/>
  <c r="D92" i="2"/>
  <c r="D108" i="2"/>
  <c r="D173" i="2"/>
  <c r="D200" i="2"/>
  <c r="D216" i="2"/>
  <c r="D239" i="2"/>
  <c r="D254" i="2"/>
  <c r="D259" i="2"/>
  <c r="D291" i="2"/>
  <c r="D312" i="2"/>
  <c r="D345" i="2"/>
  <c r="D362" i="2"/>
  <c r="G9" i="2"/>
  <c r="M10" i="2"/>
  <c r="G16" i="2"/>
  <c r="G35" i="2"/>
  <c r="D83" i="2"/>
  <c r="G38" i="2"/>
  <c r="G52" i="3"/>
  <c r="D7" i="1"/>
  <c r="F7" i="1" s="1"/>
  <c r="J9" i="2"/>
  <c r="J11" i="2"/>
  <c r="M18" i="2"/>
  <c r="M40" i="2"/>
  <c r="C48" i="2"/>
  <c r="D81" i="2"/>
  <c r="D196" i="2"/>
  <c r="J17" i="2"/>
  <c r="P20" i="2"/>
  <c r="D192" i="2"/>
  <c r="G15" i="2"/>
  <c r="G13" i="2"/>
  <c r="C50" i="2"/>
  <c r="G50" i="2"/>
  <c r="O299" i="4"/>
  <c r="D34" i="4"/>
  <c r="M19" i="2"/>
  <c r="G44" i="2"/>
  <c r="D188" i="2"/>
  <c r="I299" i="4"/>
  <c r="J8" i="4"/>
  <c r="J27" i="2"/>
  <c r="J13" i="2"/>
  <c r="G31" i="2"/>
  <c r="P31" i="2"/>
  <c r="J39" i="2"/>
  <c r="P41" i="2"/>
  <c r="P45" i="2"/>
  <c r="G27" i="2"/>
  <c r="P27" i="2"/>
  <c r="C39" i="2"/>
  <c r="D80" i="2"/>
  <c r="D164" i="2"/>
  <c r="D178" i="2"/>
  <c r="D8" i="3"/>
  <c r="M46" i="3"/>
  <c r="L52" i="3"/>
  <c r="D37" i="4"/>
  <c r="J21" i="2"/>
  <c r="M33" i="2"/>
  <c r="J37" i="2"/>
  <c r="G47" i="2"/>
  <c r="D88" i="2"/>
  <c r="D158" i="2"/>
  <c r="D174" i="2"/>
  <c r="D225" i="2"/>
  <c r="D237" i="2"/>
  <c r="D286" i="2"/>
  <c r="D38" i="3"/>
  <c r="H46" i="2"/>
  <c r="D50" i="4"/>
  <c r="D35" i="6"/>
  <c r="P34" i="2"/>
  <c r="P36" i="2"/>
  <c r="C38" i="2"/>
  <c r="D172" i="2"/>
  <c r="D186" i="2"/>
  <c r="AX299" i="4"/>
  <c r="D28" i="1" s="1"/>
  <c r="J43" i="2"/>
  <c r="F34" i="2"/>
  <c r="D34" i="3"/>
  <c r="E46" i="2"/>
  <c r="D47" i="3"/>
  <c r="AQ8" i="4"/>
  <c r="AP299" i="4"/>
  <c r="BH364" i="5"/>
  <c r="BI10" i="5"/>
  <c r="D35" i="5"/>
  <c r="L32" i="2"/>
  <c r="D182" i="2"/>
  <c r="R52" i="3"/>
  <c r="S10" i="5"/>
  <c r="H364" i="5"/>
  <c r="D52" i="1" s="1"/>
  <c r="J49" i="5"/>
  <c r="AJ364" i="5"/>
  <c r="AK49" i="5"/>
  <c r="D239" i="5"/>
  <c r="E7" i="2"/>
  <c r="D41" i="4"/>
  <c r="D250" i="2"/>
  <c r="D266" i="2"/>
  <c r="D22" i="3"/>
  <c r="BF299" i="4"/>
  <c r="D22" i="4"/>
  <c r="D17" i="5"/>
  <c r="E364" i="5"/>
  <c r="G49" i="5"/>
  <c r="AG364" i="5"/>
  <c r="AH49" i="5"/>
  <c r="C7" i="3"/>
  <c r="D15" i="3"/>
  <c r="AJ299" i="4"/>
  <c r="D13" i="4"/>
  <c r="F299" i="4"/>
  <c r="D107" i="4"/>
  <c r="BQ299" i="4"/>
  <c r="E34" i="1" s="1"/>
  <c r="W364" i="5"/>
  <c r="D57" i="1" s="1"/>
  <c r="Y49" i="5"/>
  <c r="BE364" i="5"/>
  <c r="BF49" i="5"/>
  <c r="D242" i="2"/>
  <c r="D258" i="2"/>
  <c r="D13" i="3"/>
  <c r="O52" i="3"/>
  <c r="D9" i="4"/>
  <c r="BI47" i="4"/>
  <c r="BO52" i="4"/>
  <c r="BN299" i="4"/>
  <c r="E33" i="1" s="1"/>
  <c r="AK10" i="5"/>
  <c r="M299" i="4"/>
  <c r="BC299" i="4"/>
  <c r="D10" i="4"/>
  <c r="D38" i="4"/>
  <c r="AU299" i="4"/>
  <c r="D27" i="1" s="1"/>
  <c r="BJ299" i="4"/>
  <c r="BJ364" i="5"/>
  <c r="D70" i="1" s="1"/>
  <c r="BL49" i="5"/>
  <c r="AO364" i="5"/>
  <c r="D63" i="1" s="1"/>
  <c r="AQ49" i="5"/>
  <c r="D233" i="5"/>
  <c r="K51" i="2"/>
  <c r="AU364" i="5"/>
  <c r="D65" i="1" s="1"/>
  <c r="T110" i="6"/>
  <c r="D77" i="1" s="1"/>
  <c r="N299" i="4"/>
  <c r="D16" i="1" s="1"/>
  <c r="R364" i="5"/>
  <c r="S49" i="5"/>
  <c r="AY364" i="5"/>
  <c r="BD364" i="5"/>
  <c r="D68" i="1" s="1"/>
  <c r="F364" i="5"/>
  <c r="D54" i="1"/>
  <c r="X364" i="5"/>
  <c r="Z364" i="5"/>
  <c r="D58" i="1" s="1"/>
  <c r="AP364" i="5"/>
  <c r="D13" i="6"/>
  <c r="AT364" i="5"/>
  <c r="D11" i="5"/>
  <c r="O364" i="5"/>
  <c r="Q364" i="5"/>
  <c r="D55" i="1" s="1"/>
  <c r="AA364" i="5"/>
  <c r="AI364" i="5"/>
  <c r="D61" i="1" s="1"/>
  <c r="BG364" i="5"/>
  <c r="D69" i="1" s="1"/>
  <c r="D26" i="6"/>
  <c r="D42" i="6"/>
  <c r="D46" i="6"/>
  <c r="D49" i="6"/>
  <c r="I364" i="5"/>
  <c r="AC364" i="5"/>
  <c r="D59" i="1" s="1"/>
  <c r="BK364" i="5"/>
  <c r="D21" i="6"/>
  <c r="H110" i="6"/>
  <c r="D73" i="1" s="1"/>
  <c r="T364" i="5"/>
  <c r="D56" i="1" s="1"/>
  <c r="AD364" i="5"/>
  <c r="AL364" i="5"/>
  <c r="D62" i="1" s="1"/>
  <c r="BB364" i="5"/>
  <c r="I110" i="6"/>
  <c r="J52" i="6"/>
  <c r="AE49" i="5"/>
  <c r="AX364" i="5"/>
  <c r="BC49" i="5"/>
  <c r="D9" i="6"/>
  <c r="F110" i="6"/>
  <c r="D18" i="1" l="1"/>
  <c r="H380" i="2"/>
  <c r="C299" i="4"/>
  <c r="F72" i="1"/>
  <c r="D71" i="1"/>
  <c r="C52" i="3"/>
  <c r="B110" i="6"/>
  <c r="E31" i="1"/>
  <c r="F31" i="1" s="1"/>
  <c r="AH299" i="4"/>
  <c r="AB299" i="4"/>
  <c r="F28" i="1"/>
  <c r="D20" i="1"/>
  <c r="F20" i="1" s="1"/>
  <c r="F22" i="1"/>
  <c r="E19" i="1"/>
  <c r="F19" i="1" s="1"/>
  <c r="F21" i="1"/>
  <c r="C364" i="5"/>
  <c r="D66" i="1"/>
  <c r="M45" i="2"/>
  <c r="B24" i="2"/>
  <c r="M181" i="2"/>
  <c r="C181" i="2"/>
  <c r="D181" i="2" s="1"/>
  <c r="B212" i="2"/>
  <c r="D212" i="2" s="1"/>
  <c r="M212" i="2"/>
  <c r="B355" i="2"/>
  <c r="B148" i="2"/>
  <c r="D148" i="2" s="1"/>
  <c r="M148" i="2"/>
  <c r="B305" i="2"/>
  <c r="D305" i="2" s="1"/>
  <c r="M305" i="2"/>
  <c r="B337" i="2"/>
  <c r="M270" i="2"/>
  <c r="B271" i="2"/>
  <c r="D271" i="2" s="1"/>
  <c r="M271" i="2"/>
  <c r="B321" i="2"/>
  <c r="D321" i="2" s="1"/>
  <c r="M321" i="2"/>
  <c r="B195" i="2"/>
  <c r="D195" i="2" s="1"/>
  <c r="M195" i="2"/>
  <c r="M21" i="2"/>
  <c r="B238" i="2"/>
  <c r="D238" i="2" s="1"/>
  <c r="M238" i="2"/>
  <c r="B371" i="2"/>
  <c r="D371" i="2" s="1"/>
  <c r="M371" i="2"/>
  <c r="B165" i="2"/>
  <c r="D165" i="2" s="1"/>
  <c r="M165" i="2"/>
  <c r="M278" i="2"/>
  <c r="M253" i="2"/>
  <c r="D24" i="1"/>
  <c r="F24" i="1" s="1"/>
  <c r="F56" i="1"/>
  <c r="F62" i="1"/>
  <c r="G110" i="6"/>
  <c r="F77" i="1"/>
  <c r="AE299" i="4"/>
  <c r="F27" i="1"/>
  <c r="F17" i="1"/>
  <c r="F65" i="1"/>
  <c r="F74" i="1"/>
  <c r="F53" i="1"/>
  <c r="C26" i="2"/>
  <c r="D26" i="2" s="1"/>
  <c r="E380" i="2"/>
  <c r="C12" i="2"/>
  <c r="D12" i="2" s="1"/>
  <c r="M35" i="2"/>
  <c r="M51" i="2"/>
  <c r="M364" i="5"/>
  <c r="B25" i="2"/>
  <c r="D25" i="2" s="1"/>
  <c r="B29" i="2"/>
  <c r="C31" i="2"/>
  <c r="D31" i="2" s="1"/>
  <c r="D54" i="5"/>
  <c r="M16" i="2"/>
  <c r="M27" i="2"/>
  <c r="C30" i="2"/>
  <c r="D30" i="2" s="1"/>
  <c r="V364" i="5"/>
  <c r="C44" i="2"/>
  <c r="D44" i="2" s="1"/>
  <c r="M20" i="2"/>
  <c r="M9" i="2"/>
  <c r="M15" i="2"/>
  <c r="G23" i="2"/>
  <c r="P13" i="2"/>
  <c r="C42" i="2"/>
  <c r="D42" i="2" s="1"/>
  <c r="P11" i="2"/>
  <c r="V110" i="6"/>
  <c r="P9" i="2"/>
  <c r="C29" i="2"/>
  <c r="C40" i="2"/>
  <c r="D40" i="2" s="1"/>
  <c r="P37" i="2"/>
  <c r="C17" i="2"/>
  <c r="D17" i="2" s="1"/>
  <c r="P49" i="2"/>
  <c r="P46" i="2"/>
  <c r="M110" i="6"/>
  <c r="C43" i="2"/>
  <c r="D43" i="2" s="1"/>
  <c r="S110" i="6"/>
  <c r="E76" i="1"/>
  <c r="F76" i="1" s="1"/>
  <c r="AN299" i="4"/>
  <c r="S299" i="4"/>
  <c r="AW299" i="4"/>
  <c r="B50" i="2"/>
  <c r="D50" i="2" s="1"/>
  <c r="BI299" i="4"/>
  <c r="J25" i="2"/>
  <c r="J29" i="2"/>
  <c r="C22" i="2"/>
  <c r="D22" i="2" s="1"/>
  <c r="J19" i="2"/>
  <c r="C15" i="2"/>
  <c r="D15" i="2" s="1"/>
  <c r="G48" i="2"/>
  <c r="G42" i="2"/>
  <c r="G20" i="2"/>
  <c r="G40" i="2"/>
  <c r="G17" i="2"/>
  <c r="G11" i="2"/>
  <c r="C10" i="2"/>
  <c r="D10" i="2" s="1"/>
  <c r="G30" i="2"/>
  <c r="G14" i="2"/>
  <c r="C18" i="2"/>
  <c r="D18" i="2" s="1"/>
  <c r="C28" i="2"/>
  <c r="D28" i="2" s="1"/>
  <c r="C24" i="2"/>
  <c r="D20" i="2"/>
  <c r="D49" i="2"/>
  <c r="D45" i="2"/>
  <c r="D37" i="2"/>
  <c r="B46" i="2"/>
  <c r="B7" i="2"/>
  <c r="D13" i="2"/>
  <c r="D14" i="2"/>
  <c r="D35" i="2"/>
  <c r="D21" i="2"/>
  <c r="D8" i="2"/>
  <c r="D19" i="2"/>
  <c r="D16" i="2"/>
  <c r="D39" i="2"/>
  <c r="D23" i="2"/>
  <c r="D9" i="2"/>
  <c r="D47" i="2"/>
  <c r="D11" i="2"/>
  <c r="D38" i="2"/>
  <c r="D48" i="2"/>
  <c r="AQ364" i="5"/>
  <c r="E63" i="1"/>
  <c r="F63" i="1" s="1"/>
  <c r="AZ299" i="4"/>
  <c r="J110" i="6"/>
  <c r="E73" i="1"/>
  <c r="N380" i="2"/>
  <c r="B51" i="2"/>
  <c r="G299" i="4"/>
  <c r="E13" i="1"/>
  <c r="AW364" i="5"/>
  <c r="M52" i="3"/>
  <c r="E9" i="1"/>
  <c r="F9" i="1" s="1"/>
  <c r="Y299" i="4"/>
  <c r="D8" i="6"/>
  <c r="O7" i="2"/>
  <c r="P7" i="2" s="1"/>
  <c r="BF364" i="5"/>
  <c r="E68" i="1"/>
  <c r="F68" i="1" s="1"/>
  <c r="M32" i="2"/>
  <c r="C32" i="2"/>
  <c r="D32" i="2" s="1"/>
  <c r="D6" i="1"/>
  <c r="BC364" i="5"/>
  <c r="E67" i="1"/>
  <c r="F67" i="1" s="1"/>
  <c r="AB364" i="5"/>
  <c r="E58" i="1"/>
  <c r="F58" i="1" s="1"/>
  <c r="AZ364" i="5"/>
  <c r="E66" i="1"/>
  <c r="D47" i="6"/>
  <c r="J299" i="4"/>
  <c r="E14" i="1"/>
  <c r="F14" i="1" s="1"/>
  <c r="AE364" i="5"/>
  <c r="E59" i="1"/>
  <c r="F59" i="1" s="1"/>
  <c r="P364" i="5"/>
  <c r="E54" i="1"/>
  <c r="F54" i="1" s="1"/>
  <c r="D10" i="5"/>
  <c r="L7" i="2"/>
  <c r="M7" i="2" s="1"/>
  <c r="AN364" i="5"/>
  <c r="P52" i="3"/>
  <c r="E10" i="1"/>
  <c r="F10" i="1" s="1"/>
  <c r="BR299" i="4"/>
  <c r="F34" i="1"/>
  <c r="AK299" i="4"/>
  <c r="E23" i="1"/>
  <c r="F23" i="1" s="1"/>
  <c r="S52" i="3"/>
  <c r="E11" i="1"/>
  <c r="F11" i="1" s="1"/>
  <c r="BI364" i="5"/>
  <c r="E69" i="1"/>
  <c r="F69" i="1" s="1"/>
  <c r="G34" i="2"/>
  <c r="C34" i="2"/>
  <c r="D34" i="2" s="1"/>
  <c r="C36" i="2"/>
  <c r="D36" i="2" s="1"/>
  <c r="J36" i="2"/>
  <c r="D27" i="2"/>
  <c r="P299" i="4"/>
  <c r="E16" i="1"/>
  <c r="F16" i="1" s="1"/>
  <c r="Y364" i="5"/>
  <c r="E57" i="1"/>
  <c r="F57" i="1" s="1"/>
  <c r="S364" i="5"/>
  <c r="E55" i="1"/>
  <c r="F55" i="1" s="1"/>
  <c r="AH364" i="5"/>
  <c r="E60" i="1"/>
  <c r="F60" i="1" s="1"/>
  <c r="D52" i="4"/>
  <c r="G46" i="2"/>
  <c r="D8" i="4"/>
  <c r="J7" i="2"/>
  <c r="BL364" i="5"/>
  <c r="E70" i="1"/>
  <c r="F70" i="1" s="1"/>
  <c r="BO299" i="4"/>
  <c r="F33" i="1"/>
  <c r="E26" i="1"/>
  <c r="F26" i="1" s="1"/>
  <c r="D47" i="4"/>
  <c r="J46" i="2"/>
  <c r="D46" i="3"/>
  <c r="D49" i="5"/>
  <c r="L46" i="2"/>
  <c r="M46" i="2" s="1"/>
  <c r="C110" i="6"/>
  <c r="D52" i="6"/>
  <c r="O51" i="2"/>
  <c r="J364" i="5"/>
  <c r="E52" i="1"/>
  <c r="F52" i="1" s="1"/>
  <c r="G364" i="5"/>
  <c r="E51" i="1"/>
  <c r="BL299" i="4"/>
  <c r="D32" i="1"/>
  <c r="D7" i="3"/>
  <c r="F7" i="2"/>
  <c r="D51" i="1"/>
  <c r="AK364" i="5"/>
  <c r="E61" i="1"/>
  <c r="F61" i="1" s="1"/>
  <c r="AQ299" i="4"/>
  <c r="E25" i="1"/>
  <c r="F25" i="1" s="1"/>
  <c r="V299" i="4"/>
  <c r="E18" i="1"/>
  <c r="D41" i="2"/>
  <c r="J33" i="2"/>
  <c r="C33" i="2"/>
  <c r="D33" i="2" s="1"/>
  <c r="F73" i="1" l="1"/>
  <c r="E71" i="1"/>
  <c r="F71" i="1" s="1"/>
  <c r="D50" i="1"/>
  <c r="F66" i="1"/>
  <c r="D24" i="2"/>
  <c r="D82" i="1"/>
  <c r="F18" i="1"/>
  <c r="F13" i="1"/>
  <c r="F51" i="1"/>
  <c r="F32" i="1"/>
  <c r="D29" i="2"/>
  <c r="P51" i="2"/>
  <c r="C7" i="2"/>
  <c r="D7" i="2" s="1"/>
  <c r="G7" i="2"/>
  <c r="E50" i="1"/>
  <c r="F50" i="1" s="1"/>
  <c r="C46" i="2"/>
  <c r="D46" i="2" s="1"/>
  <c r="L380" i="2"/>
  <c r="D364" i="5"/>
  <c r="C51" i="2"/>
  <c r="D51" i="2" s="1"/>
  <c r="J51" i="2"/>
  <c r="E6" i="1"/>
  <c r="F6" i="1" s="1"/>
  <c r="D110" i="6"/>
  <c r="O380" i="2"/>
  <c r="P380" i="2" s="1"/>
  <c r="I380" i="2"/>
  <c r="J380" i="2" s="1"/>
  <c r="D299" i="4"/>
  <c r="D52" i="3"/>
  <c r="F380" i="2"/>
  <c r="K380" i="2"/>
  <c r="B380" i="2" s="1"/>
  <c r="F12" i="1" l="1"/>
  <c r="G380" i="2"/>
  <c r="C380" i="2"/>
  <c r="D380" i="2" s="1"/>
  <c r="E82" i="1"/>
  <c r="F82" i="1" s="1"/>
  <c r="M380" i="2"/>
</calcChain>
</file>

<file path=xl/sharedStrings.xml><?xml version="1.0" encoding="utf-8"?>
<sst xmlns="http://schemas.openxmlformats.org/spreadsheetml/2006/main" count="1804" uniqueCount="835">
  <si>
    <t xml:space="preserve">Сведения о предоставлении из бюджета Саратовской области межбюджетных трансфертов местным бюджетам  </t>
  </si>
  <si>
    <t>тыс. рублей</t>
  </si>
  <si>
    <t>№ п/п</t>
  </si>
  <si>
    <t>Наименование</t>
  </si>
  <si>
    <t>Код бюджетной классификации</t>
  </si>
  <si>
    <t xml:space="preserve">Исполнение </t>
  </si>
  <si>
    <t>1.</t>
  </si>
  <si>
    <t>Дотации - всего</t>
  </si>
  <si>
    <t>1.1.</t>
  </si>
  <si>
    <t>Дотации бюджетам городских округов области, связанные с особым режимом безопасного функционирования закрытых административно-территориальных образований</t>
  </si>
  <si>
    <t>000 1401 6640170200 511</t>
  </si>
  <si>
    <t>1.2.</t>
  </si>
  <si>
    <t>Дотации на выравнивание бюджетной обеспеченности поселений области</t>
  </si>
  <si>
    <t>000 1401 6640170100 511</t>
  </si>
  <si>
    <t>1.3.</t>
  </si>
  <si>
    <t>Дотации на выравнивание бюджетной обеспеченности муниципальных районов (городских округов) области</t>
  </si>
  <si>
    <t>000 1401 6640150100 511</t>
  </si>
  <si>
    <t>1.4.</t>
  </si>
  <si>
    <t>Дотации на поддержку мер по обеспечению сбалансированности бюджетов</t>
  </si>
  <si>
    <t>000 1401 6640170300 511</t>
  </si>
  <si>
    <t>2.</t>
  </si>
  <si>
    <t>Субсидии - всего</t>
  </si>
  <si>
    <t>2.1.</t>
  </si>
  <si>
    <t>2.2.</t>
  </si>
  <si>
    <t>2.3.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</si>
  <si>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</si>
  <si>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2.5.</t>
  </si>
  <si>
    <t>Субсидии на реализацию мероприятий по содействию созданию (исходя из прогнозируемой потребности) новых мест в общеобразовательных организациях</t>
  </si>
  <si>
    <t>2.7.</t>
  </si>
  <si>
    <t>2.8.</t>
  </si>
  <si>
    <t>000 0801 55206R4660 520</t>
  </si>
  <si>
    <t>2.9.</t>
  </si>
  <si>
    <t>000 0801 55402R5191 520</t>
  </si>
  <si>
    <t>2.10.</t>
  </si>
  <si>
    <t>000 0801 55405R5193 520</t>
  </si>
  <si>
    <t>2.11.</t>
  </si>
  <si>
    <t>2.13.</t>
  </si>
  <si>
    <t>000 0801 55Б04R5192 520</t>
  </si>
  <si>
    <t>2.14.</t>
  </si>
  <si>
    <t>000 0801 55Б04R5194 520</t>
  </si>
  <si>
    <t>2.15.</t>
  </si>
  <si>
    <t>Субсидии на строительство и реконструкцию малобюджетных физкультурно-спортивных объектов шаговой доступности, плоскостных сооружений</t>
  </si>
  <si>
    <t>2.17.</t>
  </si>
  <si>
    <t>Субсидии на обеспечение деятельности муниципальных бизнес-инкубаторов</t>
  </si>
  <si>
    <t>2.19.</t>
  </si>
  <si>
    <t>2.20.</t>
  </si>
  <si>
    <t>2.21.</t>
  </si>
  <si>
    <t>2.22.</t>
  </si>
  <si>
    <t>2.23.</t>
  </si>
  <si>
    <t>2.25.</t>
  </si>
  <si>
    <t>Субсидии  на обеспечение повышения оплаты труда некоторых категорий работников муниципальных учреждений</t>
  </si>
  <si>
    <t>2.26.</t>
  </si>
  <si>
    <t>2.27.</t>
  </si>
  <si>
    <t>2.28.</t>
  </si>
  <si>
    <t>3.</t>
  </si>
  <si>
    <t>Субвенции - всего</t>
  </si>
  <si>
    <t>3.1.</t>
  </si>
  <si>
    <t>Субвенция на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</si>
  <si>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3.2.</t>
  </si>
  <si>
    <t>3.3.</t>
  </si>
  <si>
    <t>Субвенция на компенсацию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</si>
  <si>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3.4.</t>
  </si>
  <si>
    <t>Субвенция на финансовое обеспечение образовательной деятельности муниципальных дошкольных образовательных организаций</t>
  </si>
  <si>
    <t>3.5.</t>
  </si>
  <si>
    <t>3.6.</t>
  </si>
  <si>
    <t>3.7.</t>
  </si>
  <si>
    <t>Субвенция на предоставление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</si>
  <si>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3.8.</t>
  </si>
  <si>
    <t>Субвенция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</si>
  <si>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3.9.</t>
  </si>
  <si>
    <t>Субвенция на финансовое обеспечение образовательной деятельности муниципальных общеобразовательных учреждений</t>
  </si>
  <si>
    <t>3.10.</t>
  </si>
  <si>
    <t>3.11.</t>
  </si>
  <si>
    <t>3.12.</t>
  </si>
  <si>
    <t>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</si>
  <si>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3.13.</t>
  </si>
  <si>
    <t>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</si>
  <si>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3.14.</t>
  </si>
  <si>
    <t>Субвенция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</si>
  <si>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 xml:space="preserve">000 1003 5212377Б00 530 </t>
  </si>
  <si>
    <t>3.15.</t>
  </si>
  <si>
    <t>Субвенция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</si>
  <si>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000 1003 5212477В00 530</t>
  </si>
  <si>
    <t>3.16.</t>
  </si>
  <si>
    <t>Субвенция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</si>
  <si>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3.17.</t>
  </si>
  <si>
    <t>Субвенция 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</si>
  <si>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3.18.</t>
  </si>
  <si>
    <t>Субвенция на исполнение государственных полномочий по расчету и предоставлению дотаций поселениям</t>
  </si>
  <si>
    <t>000 1403 6640176100 530</t>
  </si>
  <si>
    <t>3.19.</t>
  </si>
  <si>
    <t>Субвенция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</si>
  <si>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>3.20.</t>
  </si>
  <si>
    <t>Субвенция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</si>
  <si>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>000 0203 9020051180 530</t>
  </si>
  <si>
    <t>Субвенция на осуществление органами местного самоуправления отдельных государственных полномочий по государственному управлению охраной труда</t>
  </si>
  <si>
    <t>000 0401 9610076300 530</t>
  </si>
  <si>
    <t>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</si>
  <si>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000 1006 9610076400 530</t>
  </si>
  <si>
    <t>Субвенция 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</t>
  </si>
  <si>
    <t>000 0405 9610077Г00 530</t>
  </si>
  <si>
    <t>Субвенция на проведение мероприятий по отлову и содержанию безнадзорных животных</t>
  </si>
  <si>
    <t>000 0405 9610077Д00 530</t>
  </si>
  <si>
    <t>4.</t>
  </si>
  <si>
    <t>Иные межбюджетные трансферты</t>
  </si>
  <si>
    <t>4.1.</t>
  </si>
  <si>
    <t>4.2.</t>
  </si>
  <si>
    <t>4.3.</t>
  </si>
  <si>
    <t>4.4.</t>
  </si>
  <si>
    <t>Иные межбюджетные трансферты в целях обеспечения надлежащего осуществления полномочий по решению вопросов местного значения</t>
  </si>
  <si>
    <t>000 1403 6640179200 540</t>
  </si>
  <si>
    <t>4.5.</t>
  </si>
  <si>
    <t>000 1403 6640178A00 540</t>
  </si>
  <si>
    <t>ВСЕГО межбюджетных трансфертов местным бюджетам</t>
  </si>
  <si>
    <t>тыс.рублей</t>
  </si>
  <si>
    <t>Наименование муниципальных образований</t>
  </si>
  <si>
    <t>Всего</t>
  </si>
  <si>
    <t>в том числе</t>
  </si>
  <si>
    <t>Дотации</t>
  </si>
  <si>
    <t>Субсидии</t>
  </si>
  <si>
    <t>Субвенции</t>
  </si>
  <si>
    <t>исполнено</t>
  </si>
  <si>
    <t>% исполнения</t>
  </si>
  <si>
    <t>Муниципальные районы области: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</si>
  <si>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</si>
  <si>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</si>
  <si>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</si>
  <si>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</si>
  <si>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</si>
  <si>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>Балашовский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</si>
  <si>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</si>
  <si>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</si>
  <si>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</si>
  <si>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</si>
  <si>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</si>
  <si>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</si>
  <si>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</si>
  <si>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</si>
  <si>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</si>
  <si>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</si>
  <si>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</si>
  <si>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</si>
  <si>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</si>
  <si>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</si>
  <si>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</si>
  <si>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>Новоузенский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</si>
  <si>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</si>
  <si>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</si>
  <si>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</si>
  <si>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</si>
  <si>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</si>
  <si>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</si>
  <si>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</si>
  <si>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</si>
  <si>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</si>
  <si>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</si>
  <si>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</si>
  <si>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</si>
  <si>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</si>
  <si>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</si>
  <si>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</si>
  <si>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</si>
  <si>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Городские округа области:</t>
  </si>
  <si>
    <t>г. Саратов</t>
  </si>
  <si>
    <t>ЗАТО Светлый</t>
  </si>
  <si>
    <t>Поселения:</t>
  </si>
  <si>
    <t>Александрово-Гайское муниципальное образование Александрово-Гайского муниципального района</t>
  </si>
  <si>
    <t>Новоалександровское муниципальное образование Александрово-Гайского муниципального района</t>
  </si>
  <si>
    <t>г. Аркадак муниципальное образование Аркадакского муниципального района</t>
  </si>
  <si>
    <t>Большежуравское муниципальное образование Аркадакского муниципального района</t>
  </si>
  <si>
    <t>Краснознаменское муниципальное образование Аркадакского муниципального района</t>
  </si>
  <si>
    <t>Львовское муниципальное образование Аркадакского муниципального района</t>
  </si>
  <si>
    <t>Малиновское муниципальное образование Аркадакского муниципального района</t>
  </si>
  <si>
    <t>Росташовское муниципальное образование Аркадакского муниципального района</t>
  </si>
  <si>
    <t>Семеновское муниципальное образование Аркадакского муниципального района</t>
  </si>
  <si>
    <t>Муниципальное образование город Аткарск Аткарского муниципального района</t>
  </si>
  <si>
    <t>Барановское муниципальное образование Аткарского муниципального района</t>
  </si>
  <si>
    <t>Большеекатериновское муниципальное образование Аткарского муниципального района</t>
  </si>
  <si>
    <t>Даниловское муниципальное образование Аткарского муниципального района</t>
  </si>
  <si>
    <t>Ершовское муниципальное образование Аткарского муниципального района</t>
  </si>
  <si>
    <t>Кочетовское муниципальное образование Аткарского муниципального района</t>
  </si>
  <si>
    <t>Лопуховское муниципальное образование Аткарского муниципального района</t>
  </si>
  <si>
    <t>Озерное муниципальное образование Аткарского муниципального района</t>
  </si>
  <si>
    <t>Песчанское муниципальное образование Аткарского муниципального района</t>
  </si>
  <si>
    <t>Петровское муниципальное образование Аткарского муниципального района</t>
  </si>
  <si>
    <t>Тургеневское муниципальное образование Аткарского муниципального района</t>
  </si>
  <si>
    <t>Языковское муниципальное образование Аткарского муниципального района</t>
  </si>
  <si>
    <t>Алексеевское муниципальное образование Базарно-Карабулакского муниципального района</t>
  </si>
  <si>
    <t>Большечечуйское муниципальное образование Базарно-Карабулакского муниципального района</t>
  </si>
  <si>
    <t>Вязовское муниципальное образование Базарно-Карабулакского муниципального района</t>
  </si>
  <si>
    <t>Липовское муниципальное образование Базарно-Карабулакского муниципального района</t>
  </si>
  <si>
    <t>Максимовское муниципальное образование Базарно-Карабулакского муниципального района</t>
  </si>
  <si>
    <t>Свободинское муниципальное образование Базарно-Карабулакского муниципального района</t>
  </si>
  <si>
    <t>Старобурасское муниципальное образование Базарно-Карабулакского муниципального района</t>
  </si>
  <si>
    <t>Старожуковское муниципальное образование Базарно-Карабулакского муниципального района</t>
  </si>
  <si>
    <t>Тепляковское муниципальное образование Базарно-Карабулакского муниципального района</t>
  </si>
  <si>
    <t>Хватовское муниципальное образование Базарно-Карабулакского муниципального района</t>
  </si>
  <si>
    <t>Шняевское муниципальное образование Базарно-Карабулакского муниципального района</t>
  </si>
  <si>
    <t>Яковлевское муниципальное образование Базарно-Карабулакского муниципального района</t>
  </si>
  <si>
    <t>муниципальное образование г. Балаково Балаковского муниципального района</t>
  </si>
  <si>
    <t>Быково-Отрогское муниципальное образование Балаковского муниципального района</t>
  </si>
  <si>
    <t>Натальинское муниципальное образование Балаковского муниципального района</t>
  </si>
  <si>
    <t>Муниципальное образование город Балашов  Балашовского муниципального района</t>
  </si>
  <si>
    <t>Барковское муниципальное образование Балашовского муниципального района</t>
  </si>
  <si>
    <t>Большемеликское муниципальное образование Балашовского муниципального района</t>
  </si>
  <si>
    <t>Лесновское муниципальное образование Балашовского муниципального района</t>
  </si>
  <si>
    <t>Малосеменовское муниципальное образование Балашовского муниципального района</t>
  </si>
  <si>
    <t>Новопокровское муниципальное образование Балашовского муниципального района</t>
  </si>
  <si>
    <t>Октябрьское муниципальное образование Балашовского муниципального района</t>
  </si>
  <si>
    <t>Пинеровское муниципальное образование Балашовского муниципального района</t>
  </si>
  <si>
    <t>Первомайское муниципальное образование Балашовского муниципального района</t>
  </si>
  <si>
    <t>Репинское муниципальное образование Балашовского муниципального района</t>
  </si>
  <si>
    <t>Родничковское муниципальное образование Балашовского муниципального района</t>
  </si>
  <si>
    <t>Соцземледельское муниципальное образование Балашовского муниципального района</t>
  </si>
  <si>
    <t>Старохоперское муниципальное образование Балашовского муниципального района</t>
  </si>
  <si>
    <t>Терновское муниципальное образование Балашовского муниципального района</t>
  </si>
  <si>
    <t>Тростянское муниципальное образование Балашовского муниципального района</t>
  </si>
  <si>
    <t>Хоперское муниципальное образование Балашовского муниципального района</t>
  </si>
  <si>
    <t>Балтайское муниципальное образование Балтайского муниципального района</t>
  </si>
  <si>
    <t>Барнуковское муниципальное образование Балтайского муниципального района</t>
  </si>
  <si>
    <t>Большеозерское муниципальное образование Балтайского муниципального района</t>
  </si>
  <si>
    <t>Царевщинское муниципальное образование Балтайского муниципального района</t>
  </si>
  <si>
    <t>муниципальное образование г. Вольск Вольского муниципального района</t>
  </si>
  <si>
    <t>Барановское муниципальное образование Вольского муниципального района</t>
  </si>
  <si>
    <t>Белогорновское муниципальное образование Вольского муниципального района</t>
  </si>
  <si>
    <t>Верхнечернавское муниципальное образование Вольского муниципального района</t>
  </si>
  <si>
    <t>Колоярское муниципальное образование Вольского муниципального района</t>
  </si>
  <si>
    <t>Кряжимское муниципальное образование Вольского муниципального района</t>
  </si>
  <si>
    <t>Куриловское муниципальное образование Вольского муниципального района</t>
  </si>
  <si>
    <t>Междуреченское муниципальное образование Вольского муниципального района</t>
  </si>
  <si>
    <t>Нижнечернавское муниципальное образование Вольского муниципального района</t>
  </si>
  <si>
    <t>Покровское муниципальное образование Вольского муниципального района</t>
  </si>
  <si>
    <t>Сенное муниципальное образование Вольского муниципального района</t>
  </si>
  <si>
    <t>Талалихинское муниципальное образование Вольского муниципального района</t>
  </si>
  <si>
    <t>Терсинское муниципальное образование Вольского муниципального района</t>
  </si>
  <si>
    <t>Черкасское муниципальное образование Вольского муниципального района</t>
  </si>
  <si>
    <t>Широкобуеракское муниципальное образование Вольского муниципального района</t>
  </si>
  <si>
    <t>Воскресенское муниципальное образование Воскресенского муниципального района</t>
  </si>
  <si>
    <t>Елшанское муниципальное образование Воскресенского муниципального района</t>
  </si>
  <si>
    <t>Синодское муниципальное образование Воскресенского муниципального района</t>
  </si>
  <si>
    <t>Верхазовское муниципальное образование Дергачевского муниципального района</t>
  </si>
  <si>
    <t>Восточное муниципальное образование Дергачевского муниципального района</t>
  </si>
  <si>
    <t>Демьясское муниципальное образование Дергачевского муниципального района</t>
  </si>
  <si>
    <t>Дергачевское муниципальное образование Дергачевского муниципального района</t>
  </si>
  <si>
    <t>Зерновское муниципальное образование Дергачевского муниципального района</t>
  </si>
  <si>
    <t>Камышевское муниципальное образование Дергачевского муниципального района</t>
  </si>
  <si>
    <t>Октябрьское муниципальное образование Дергачевского муниципального района</t>
  </si>
  <si>
    <t>Орошаемое муниципальное образование Дергачевского муниципального района</t>
  </si>
  <si>
    <t>Сафаровское муниципальное образование Дергачевского муниципального района</t>
  </si>
  <si>
    <t>Советское муниципальное образование Дергачевского муниципального района</t>
  </si>
  <si>
    <t>Березово-Лукское муниципальное образование Духовницкого муниципального района</t>
  </si>
  <si>
    <t>Брыковское муниципальное образование Духовницкого муниципального района</t>
  </si>
  <si>
    <t>Горяиновское муниципальное образование Духовницкого муниципального района</t>
  </si>
  <si>
    <t>Дмитриевское муниципальное образование Духовницкого муниципального района</t>
  </si>
  <si>
    <t>Духовницкое муниципальное образование Духовницкого муниципального района</t>
  </si>
  <si>
    <t>Липовское муниципальное образование Духовницкого муниципального района</t>
  </si>
  <si>
    <t>Новозахаркинское муниципальное образование Духовницкого муниципального района</t>
  </si>
  <si>
    <t>Альшанское муниципальное образование Екатериновского муниципального района</t>
  </si>
  <si>
    <t>Андреевское муниципальное образование Екатериновского муниципального района</t>
  </si>
  <si>
    <t>Бакурское муниципальное образование Екатериновского муниципального района</t>
  </si>
  <si>
    <t>Галаховское муниципальное образование Екатериновского муниципального района</t>
  </si>
  <si>
    <t>Екатериновское муниципальное образование Екатериновского муниципального района</t>
  </si>
  <si>
    <t>Индустриальное муниципальное образование Екатериновского муниципального района</t>
  </si>
  <si>
    <t>Кипецкое муниципальное образование Екатериновского муниципального района</t>
  </si>
  <si>
    <t>Коленовское муниципальное образование Екатериновского муниципального района</t>
  </si>
  <si>
    <t>Крутоярское муниципальное образование Екатериновского муниципального района</t>
  </si>
  <si>
    <t>Новоселовское муниципальное образование Екатериновского муниципального района</t>
  </si>
  <si>
    <t>Прудовое муниципальное образование Екатериновского муниципального района</t>
  </si>
  <si>
    <t>Сластухинское муниципальное образование Екатериновского муниципального района</t>
  </si>
  <si>
    <t>Муниципальное образование город Ершов  Ершовского муниципального района</t>
  </si>
  <si>
    <t>Антоновское муниципальное образование Ершовского муниципального района</t>
  </si>
  <si>
    <t>Декабристское муниципальное образование Ершовского муниципального района</t>
  </si>
  <si>
    <t>Кушумское муниципальное образование Ершовского муниципального района</t>
  </si>
  <si>
    <t>Марьевское муниципальное образование Ершовского муниципального района</t>
  </si>
  <si>
    <t>Миусское муниципальное образование Ершовского муниципального района</t>
  </si>
  <si>
    <t>Новокраснянское муниципальное образование Ершовского муниципального района</t>
  </si>
  <si>
    <t>Новорепинское муниципальное образование Ершовского муниципального района</t>
  </si>
  <si>
    <t>Новосельское муниципальное образование Ершовского муниципального района</t>
  </si>
  <si>
    <t>Перекопновское муниципальное образование Ершовского муниципального района</t>
  </si>
  <si>
    <t>Чапаевское муниципальное образование Ершовского муниципального района</t>
  </si>
  <si>
    <t>Бартеневское муниципальное образование Ивантеевского муниципального района</t>
  </si>
  <si>
    <t>Знаменское муниципальное образование Ивантеевского муниципального района</t>
  </si>
  <si>
    <t>Ивановское муниципальное образование Ивантеевского муниципального района</t>
  </si>
  <si>
    <t>Ивантеевское муниципальное образование Ивантеевского муниципального района</t>
  </si>
  <si>
    <t>Канаевское муниципальное образование Ивантеевского муниципального района</t>
  </si>
  <si>
    <t>Николаевское муниципальное образование Ивантеевского муниципального района</t>
  </si>
  <si>
    <t>Раевское муниципальное образование Ивантеевского муниципального района</t>
  </si>
  <si>
    <t>Чернавское муниципальное образование Ивантеевского муниципального района</t>
  </si>
  <si>
    <t>Яблоново-Гайское муниципальное образование Ивантеевского муниципального района</t>
  </si>
  <si>
    <t>Муниципальное образование город Калининск Калининского муниципального района</t>
  </si>
  <si>
    <t>Ахтубинское муниципальное образование Калининского муниципального района</t>
  </si>
  <si>
    <t>Казачкинское муниципальное образование Калининского муниципального района</t>
  </si>
  <si>
    <t>Колокольцовское муниципальное образование Калининского муниципального района</t>
  </si>
  <si>
    <t>Малоекатериновское муниципальное образование Калининского муниципального района</t>
  </si>
  <si>
    <t>Озерское муниципальное образование Калининского муниципального района</t>
  </si>
  <si>
    <t>Свердловское муниципальное образование Калининского муниципального района</t>
  </si>
  <si>
    <t>Сергиевское муниципальное образование Калининского муниципального района</t>
  </si>
  <si>
    <t>Симоновское муниципальное образование Калининского муниципального района</t>
  </si>
  <si>
    <t>Таловское муниципальное образование Калининского муниципального района</t>
  </si>
  <si>
    <t>Широкоуступское муниципальное образование Калининского муниципального района</t>
  </si>
  <si>
    <t>Муниципальное образование город Красноармейск Красноармейского муниципального района</t>
  </si>
  <si>
    <t>Высоковское муниципальное образование Красноармейского муниципального района</t>
  </si>
  <si>
    <t>Гвардейское  муниципальное образование Красноармейского муниципального района</t>
  </si>
  <si>
    <t>Золотовское  муниципальное образование Красноармейского муниципального района</t>
  </si>
  <si>
    <t>Каменское  муниципальное образование Красноармейского муниципального района</t>
  </si>
  <si>
    <t>Карамышское  муниципальное образование Красноармейского муниципального района</t>
  </si>
  <si>
    <t>Луганское  муниципальное образование Красноармейского муниципального района</t>
  </si>
  <si>
    <t>Нижнебанновское  муниципальное образование Красноармейского муниципального района</t>
  </si>
  <si>
    <t>Рогаткинское  муниципальное образование Красноармейского муниципального района</t>
  </si>
  <si>
    <t>Россошанское  муниципальное образование Красноармейского муниципального района</t>
  </si>
  <si>
    <t>Сплавнухинское  муниципальное образование Красноармейского муниципального района</t>
  </si>
  <si>
    <t>Муниципальное образование город Красный кут Краснокутского муниципального района</t>
  </si>
  <si>
    <t>Дьяковское  муниципальное образование Краснокутского муниципального района</t>
  </si>
  <si>
    <t>Ждановское  муниципальное образование Краснокутского муниципального района</t>
  </si>
  <si>
    <t>Журавлевское  муниципальное образование Краснокутского муниципального района</t>
  </si>
  <si>
    <t>Интернациональное  муниципальное образование Краснокутского муниципального района</t>
  </si>
  <si>
    <t>Комсомольское  муниципальное образование Краснокутского муниципального района</t>
  </si>
  <si>
    <t>Лавровское  муниципальное образование Краснокутского муниципального района</t>
  </si>
  <si>
    <t>Лебедевское  муниципальное образование Краснокутского муниципального района</t>
  </si>
  <si>
    <t>Логиновское  муниципальное образование Краснокутского муниципального района</t>
  </si>
  <si>
    <t>Первомайское  муниципальное образование Краснокутского муниципального района</t>
  </si>
  <si>
    <t>Усатовское  муниципальное образование Краснокутского муниципального района</t>
  </si>
  <si>
    <t>Чкаловское  муниципальное образование Краснокутского муниципального района</t>
  </si>
  <si>
    <t>Горновское  муниципальное образование Краснопартизанского муниципального района</t>
  </si>
  <si>
    <t>Рукопольское муниципальное образование Краснопартизанского муниципального района</t>
  </si>
  <si>
    <t>Большедмитриевское муниципальное образование Лысогорского муниципального района</t>
  </si>
  <si>
    <t>Большекопенское  муниципальное образование Лысогорского муниципального района</t>
  </si>
  <si>
    <t>Большерельненское  муниципальное образование Лысогорского муниципального района</t>
  </si>
  <si>
    <t>Бутырское  муниципальное образование Лысогорского муниципального района</t>
  </si>
  <si>
    <t>Гремячинское  муниципальное образование Лысогорского муниципального района</t>
  </si>
  <si>
    <t>Лысогорское  муниципальное образование Лысогорского муниципального района</t>
  </si>
  <si>
    <t>Новокрасавское  муниципальное образование Лысогорского муниципального района</t>
  </si>
  <si>
    <t>Октябрьское  муниципальное образование Лысогорского муниципального района</t>
  </si>
  <si>
    <t>Раздольновское  муниципальное образование Лысогорского муниципального района</t>
  </si>
  <si>
    <t>Ширококарамышское  муниципальное образование Лысогорского муниципального района</t>
  </si>
  <si>
    <t>Муниципальное образование город Маркс Марксовского муниципального района</t>
  </si>
  <si>
    <t>Зоркинское  муниципальное образование Марксовского муниципального района</t>
  </si>
  <si>
    <t>Кировское муниципальное образование Марксовского муниципального района</t>
  </si>
  <si>
    <t>Липовское муниципальное образование Марксовского муниципального района</t>
  </si>
  <si>
    <t>Осиновское муниципальное образование Марксовского муниципального района</t>
  </si>
  <si>
    <t>Подлесновское муниципальное образование Марксовского муниципального района</t>
  </si>
  <si>
    <t>Приволжское муниципальное образование Марксовского муниципального района</t>
  </si>
  <si>
    <t>Белоярское муниципальное образование Новобурасского муниципального района</t>
  </si>
  <si>
    <t>Елшанское муниципальное образование Новобурасского муниципального района</t>
  </si>
  <si>
    <t>Лоховское муниципальное образование Новобурасского муниципального района</t>
  </si>
  <si>
    <t>Новобурасское муниципальное образование Новобурасского муниципального района</t>
  </si>
  <si>
    <t>Тепловское муниципальное образование Новобурасского муниципального района</t>
  </si>
  <si>
    <t>Муниципальное образование Город Новоузенск Новоузенского муниципального района</t>
  </si>
  <si>
    <t>Алгайское муниципальное образование Новоузенского муниципального района</t>
  </si>
  <si>
    <t>Бессоновское муниципальное образование Новоузенского муниципального района</t>
  </si>
  <si>
    <t>Горькореченское муниципальное образование Новоузенского муниципального района</t>
  </si>
  <si>
    <t>Дмитриевское муниципальное образование Новоузенского муниципального района</t>
  </si>
  <si>
    <t>Дюрское муниципальное образование Новоузенского муниципального района</t>
  </si>
  <si>
    <t>Куриловское муниципальное образование Новоузенского муниципального района</t>
  </si>
  <si>
    <t>Олоновское муниципальное образование Новоузенского муниципального района</t>
  </si>
  <si>
    <t>Петропавловское муниципальное образование Новоузенского муниципального района</t>
  </si>
  <si>
    <t>Пограниченское муниципальное образование Новоузенского муниципального района</t>
  </si>
  <si>
    <t>Радищевское муниципальное образование Новоузенского муниципального района</t>
  </si>
  <si>
    <t>Балашинское муниципальное образование Озинского муниципального района</t>
  </si>
  <si>
    <t>Заволжское муниципальное образование Озинского муниципального района</t>
  </si>
  <si>
    <t>Ленинское муниципальное образование Озинского муниципального района</t>
  </si>
  <si>
    <t>Липовское муниципальное образование Озинского муниципального района</t>
  </si>
  <si>
    <t>Озерское муниципальное образование Озинского муниципального района</t>
  </si>
  <si>
    <t>Озинское муниципальное образование Озинского муниципального района</t>
  </si>
  <si>
    <t>Первоцелинное муниципальное образование Озинского муниципального района</t>
  </si>
  <si>
    <t>Пигаревское муниципальное образование Озинского муниципального района</t>
  </si>
  <si>
    <t>Сланцерудниковское муниципальное образование Озинского муниципального района</t>
  </si>
  <si>
    <t>Урожайное муниципальное образование Озинского муниципального района</t>
  </si>
  <si>
    <t>Чалыклинское муниципальное образование Озинского муниципального района</t>
  </si>
  <si>
    <t>Грачево-Кустовское муниципальное образование Перелюбского муниципального района</t>
  </si>
  <si>
    <t>Иванихинское муниципальное образование Перелюбского муниципального района</t>
  </si>
  <si>
    <t>Кучумбетовское муниципальное образование Перелюбского муниципального района</t>
  </si>
  <si>
    <t>Молодежное муниципальное образование Перелюбского муниципального района</t>
  </si>
  <si>
    <t>Натальиноярское муниципальное образование Перелюбского муниципального района</t>
  </si>
  <si>
    <t>Нижнепокровское муниципальное образование Перелюбского муниципального района</t>
  </si>
  <si>
    <t>Октябрьское муниципальное образование Перелюбского муниципального района</t>
  </si>
  <si>
    <t>Первомайское муниципальное образование Перелюбского муниципального района</t>
  </si>
  <si>
    <t>Перелюбское муниципальное образование Перелюбского муниципального района</t>
  </si>
  <si>
    <t>Смородинское муниципальное образование Перелюбского муниципального района</t>
  </si>
  <si>
    <t>Тепловское муниципальное образование Перелюбского муниципального района</t>
  </si>
  <si>
    <t>Целинное муниципальное образование Перелюбского муниципального района</t>
  </si>
  <si>
    <t>муниципальное образование г. Петровск Петровского муниципального района</t>
  </si>
  <si>
    <t>Березовское муниципальное образование Петровского муниципального района</t>
  </si>
  <si>
    <t>Грачевское муниципальное образование Петровского муниципального района</t>
  </si>
  <si>
    <t>Новозахаркинское муниципальное образование Петровского муниципального района</t>
  </si>
  <si>
    <t>Пригородное муниципальное образование Петровского муниципального района</t>
  </si>
  <si>
    <t>Синеньское муниципальное образование Петровского муниципального района</t>
  </si>
  <si>
    <t>Агафоновское муниципальное образование Питерского муниципального района</t>
  </si>
  <si>
    <t>Алексашкинское муниципальное образование Питерского муниципального района</t>
  </si>
  <si>
    <t>Малоузенское муниципальное образование Питерского муниципального района</t>
  </si>
  <si>
    <t>Мироновское муниципальное образование Питерского муниципального района</t>
  </si>
  <si>
    <t>Нивское муниципальное образование Питерского муниципального района</t>
  </si>
  <si>
    <t>Новотульское муниципальное образование Питерского муниципального района</t>
  </si>
  <si>
    <t>Орошаемое муниципальное образование Питерского муниципального района</t>
  </si>
  <si>
    <t>Питерское муниципальное образование Питерского муниципального района</t>
  </si>
  <si>
    <t>муниципальное образование город Пугачев Пугачевского муниципального района</t>
  </si>
  <si>
    <t>Давыдовское муниципальное образование Пугачевского муниципального района</t>
  </si>
  <si>
    <t>Заволжское муниципальное образование Пугачевского муниципального района</t>
  </si>
  <si>
    <t>Клинцовское муниципальное образование Пугачевского муниципального района</t>
  </si>
  <si>
    <t>Краснореченское муниципальное образование Пугачевского муниципального района</t>
  </si>
  <si>
    <t>Надеждинское муниципальное образование Пугачевского муниципального района</t>
  </si>
  <si>
    <t>Преображенское муниципальное образование Пугачевского муниципального района</t>
  </si>
  <si>
    <t>Рахмановское муниципальное образование Пугачевского муниципального района</t>
  </si>
  <si>
    <t>Старопорубежское муниципальное образование Пугачевского муниципального района</t>
  </si>
  <si>
    <t>Кочетновское муниципальное образование Ровенского муниципального района</t>
  </si>
  <si>
    <t>Кривоярское муниципальное образование Ровенского муниципального района</t>
  </si>
  <si>
    <t>Луговское муниципальное образование Ровенского муниципального района</t>
  </si>
  <si>
    <t>Первомайское муниципальное образование Ровенского муниципального района</t>
  </si>
  <si>
    <t>Приволжское муниципальное образование Ровенского муниципального района</t>
  </si>
  <si>
    <t>Привольненское муниципальное образование Ровенского муниципального района</t>
  </si>
  <si>
    <t>Ровенское муниципальное образование Ровенского муниципального района</t>
  </si>
  <si>
    <t>Тарлыковское муниципальное образование Ровенского муниципального района</t>
  </si>
  <si>
    <t>Алексеевское муниципальное образование Романовского муниципального района</t>
  </si>
  <si>
    <t>Бобылевское муниципальное образование Романовского муниципального района</t>
  </si>
  <si>
    <t>Большекарайское муниципальное образование Романовского муниципального района</t>
  </si>
  <si>
    <t>Мордовокарайское муниципальное образование Романовского муниципального района</t>
  </si>
  <si>
    <t>Подгорненское муниципальное образование Романовского муниципального района</t>
  </si>
  <si>
    <t>Романовское муниципальное образование Романовского муниципального района</t>
  </si>
  <si>
    <t>Усть-Щербединское муниципальное образование Романовского муниципального района</t>
  </si>
  <si>
    <t>Муниципальное образование город Ртищево Ртищевского муниципального района</t>
  </si>
  <si>
    <t>Краснозвездинское муниципальное образование Ртищевского муниципального района</t>
  </si>
  <si>
    <t>Макаровское муниципальное образование Ртищевского муниципального района</t>
  </si>
  <si>
    <t>Октябрьское муниципальное образование Ртищевского муниципального района</t>
  </si>
  <si>
    <t>Салтыковское муниципальное образование Ртищевского муниципального района</t>
  </si>
  <si>
    <t>Урусовское муниципальное образование Ртищевского муниципального района</t>
  </si>
  <si>
    <t>Шило-Голицынское муниципальное образование Ртищевского муниципального района</t>
  </si>
  <si>
    <t>Благовещенское муниципальное образование Самойловского муниципального района</t>
  </si>
  <si>
    <t>Еловатское муниципальное образование Самойловского муниципального района</t>
  </si>
  <si>
    <t>Красавское муниципальное образование Самойловского муниципального района</t>
  </si>
  <si>
    <t>Краснознаменское муниципальное образование Самойловского муниципального района</t>
  </si>
  <si>
    <t>Песчанское муниципальное образование Самойловского муниципального района</t>
  </si>
  <si>
    <t>Самойловское муниципальное образование Самойловского муниципального района</t>
  </si>
  <si>
    <t>Святославское муниципальное образование Самойловского муниципального района</t>
  </si>
  <si>
    <t>Хрущевское муниципальное образование Самойловского муниципального района</t>
  </si>
  <si>
    <t>Александровское муниципальное образование Саратовского муниципального района</t>
  </si>
  <si>
    <t>Багаевское муниципальное образование Саратовского муниципального района</t>
  </si>
  <si>
    <t>Вольновское муниципальное образование Саратовского муниципального района</t>
  </si>
  <si>
    <t>Дубковское муниципальное образование Саратовского муниципального района</t>
  </si>
  <si>
    <t>Краснооктябрьское муниципальное образование Саратовского муниципального района</t>
  </si>
  <si>
    <t>Красный Текстильщик муниципальное образование Саратовского муниципального района</t>
  </si>
  <si>
    <t>Михайловское муниципальное образование Саратовского муниципального района</t>
  </si>
  <si>
    <t>Расковское муниципальное образование Саратовского муниципального района</t>
  </si>
  <si>
    <t>Рыбушанское муниципальное образование Саратовского муниципального района</t>
  </si>
  <si>
    <t>Синеньское муниципальное образование Саратовского муниципального района</t>
  </si>
  <si>
    <t>Соколовское муниципальное образование Саратовского муниципального района</t>
  </si>
  <si>
    <t>Усть-Курдюмское муниципальное образование Саратовского муниципального района</t>
  </si>
  <si>
    <t>Золотостепское муниципальное образование Советского муниципального района</t>
  </si>
  <si>
    <t>Культурское муниципальное образование Советского муниципального района</t>
  </si>
  <si>
    <t>Любимовское муниципальное образование Советского муниципального района</t>
  </si>
  <si>
    <t>Мечетненское муниципальное образование Советского муниципального района</t>
  </si>
  <si>
    <t>Наливнянское муниципальное образование Советского муниципального района</t>
  </si>
  <si>
    <t>Пушкинское муниципальное образование Советского муниципального района</t>
  </si>
  <si>
    <t>Розовское муниципальное образование Советского муниципального района</t>
  </si>
  <si>
    <t>Советское муниципальное образование Советского муниципального района</t>
  </si>
  <si>
    <t>Вязовское муниципальное образование Татищевского муниципального района</t>
  </si>
  <si>
    <t>Идолгское муниципальное образование Татищевского муниципального района</t>
  </si>
  <si>
    <t>Октябрьское муниципальное образование Татищевского муниципального района</t>
  </si>
  <si>
    <t>Садовское муниципальное образование Татищевского муниципального района</t>
  </si>
  <si>
    <t>Сторожевское муниципальное образование Татищевского муниципального района</t>
  </si>
  <si>
    <t>Ягодно-Полянское муниципальное образование Татищевского муниципального района</t>
  </si>
  <si>
    <t>Бороно-Михайловское муниципальное образование Турковского муниципального района</t>
  </si>
  <si>
    <t>Каменское муниципальное образование Турковского муниципального района</t>
  </si>
  <si>
    <t>Перевесинское муниципальное образование Турковского муниципального района</t>
  </si>
  <si>
    <t>Рязанское муниципальное образование Турковского муниципального района</t>
  </si>
  <si>
    <t>Студеновское муниципальное образование Турковского муниципального района</t>
  </si>
  <si>
    <t>Турковское муниципальное образование Турковского муниципального района</t>
  </si>
  <si>
    <t>Чернавское муниципальное образование Турковского муниципального района</t>
  </si>
  <si>
    <t>Борисоглебовское муниципальное образование Федоровского муниципального района</t>
  </si>
  <si>
    <t>Долинское муниципальное образование Федоровского муниципального района</t>
  </si>
  <si>
    <t>Ерусланское муниципальное образование Федоровского муниципального района</t>
  </si>
  <si>
    <t>Калужское муниципальное образование Федоровского муниципального района</t>
  </si>
  <si>
    <t>Мокроусское муниципальное образование Федоровского муниципального района</t>
  </si>
  <si>
    <t>Морцевское муниципальное образование Федоровского муниципального района</t>
  </si>
  <si>
    <t>Мунинское муниципальное образование Федоровского муниципального района</t>
  </si>
  <si>
    <t>Никольское муниципальное образование Федоровского муниципального района</t>
  </si>
  <si>
    <t>Первомайское муниципальное образование Федоровского муниципального района</t>
  </si>
  <si>
    <t>Семеновское муниципальное образование Федоровского муниципального района</t>
  </si>
  <si>
    <t>Федоровское муниципальное образование Федоровского муниципального района</t>
  </si>
  <si>
    <t>Алексеевское муниципальное образование Хвалынского муниципального района</t>
  </si>
  <si>
    <t>Благодатинское муниципальное образование Хвалынского муниципального района</t>
  </si>
  <si>
    <t>Возрожденческое муниципальное образование Хвалынского муниципального района</t>
  </si>
  <si>
    <t>Елшанское муниципальное образование Хвалынского муниципального района</t>
  </si>
  <si>
    <t>Северное муниципальное образование Хвалынского муниципального района</t>
  </si>
  <si>
    <t>Сосново-Мазинское муниципальное образование Хвалынского муниципального района</t>
  </si>
  <si>
    <t>г. Хвалынск муниципальное образование Хвалынского муниципального района</t>
  </si>
  <si>
    <t>Безымянское муниципальное образование Энгельсского муниципального района</t>
  </si>
  <si>
    <t>Красноярское муниципальное образование Энгельсского муниципального района</t>
  </si>
  <si>
    <t>Новопушкинское муниципальное образование Энгельсского муниципального района</t>
  </si>
  <si>
    <t>Терновское муниципальное образование Энгельсского муниципального района</t>
  </si>
  <si>
    <t>Муниципальное образование город Энгельс Энгельсского муниципального района</t>
  </si>
  <si>
    <t>ИТОГО</t>
  </si>
  <si>
    <t>Дотации, всего</t>
  </si>
  <si>
    <t>дотации, связанные с особым режимом безопасного функционирования закрытых административно-территориальных образований</t>
  </si>
  <si>
    <t>на выравнивание
бюджетной обеспеченности поселений области</t>
  </si>
  <si>
    <t>на выравнивание бюджетной обеспеченности муниципальных районов (городских округов) области</t>
  </si>
  <si>
    <t>на поддержку мер по обеспечению сбалансированности бюджетов</t>
  </si>
  <si>
    <t>Остаток средств к распределению**</t>
  </si>
  <si>
    <t>Продолжение таблицы</t>
  </si>
  <si>
    <t>Субсидии, всего</t>
  </si>
  <si>
    <t>на создание в общеобразовательных организациях, расположенных в сельской местности, условий для занятий физической культурой и спортом</t>
  </si>
  <si>
    <t>на реализацию мероприятий по содействию созданию (исходя из прогнозируемой потребности) новых мест в общеобразовательных организациях</t>
  </si>
  <si>
    <t>на поддержку творческой деятельности и укрепление материально-технической базы муниципальных театров в населенных пунктах с численностью
населения до 300 тысяч человек</t>
  </si>
  <si>
    <t>на поддержку отрасли культуры на комплектование книжных фондов муниципальных общедоступных библиотек</t>
  </si>
  <si>
    <t>на поддержку отрасли культуры на  подключение муниципальных общедоступных библиотек к информационно-телекоммуникационной сети «Интернет» и развитие библиотечного дела с учетом задачи расширения информационных технологий и оцифровки</t>
  </si>
  <si>
    <t>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</si>
  <si>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 строительство и реконструкцию малобюджетных физкультурно-спортивных объектов шаговой доступности, плоскостных сооружений</t>
  </si>
  <si>
    <t>на обеспечение деятельности муниципальных бизнес-инкубаторов</t>
  </si>
  <si>
    <t xml:space="preserve"> на обеспечение повышения оплаты труда некоторых категорий работников муниципальных учреждений</t>
  </si>
  <si>
    <t>на реализацию проектов развития муниципальных образований области, основанных на местных инициативах</t>
  </si>
  <si>
    <t>Александрово-Гайское муниципальное образование  Александрово-Гайского муниципального района</t>
  </si>
  <si>
    <t>Муниципальное образование город Аркадак Аркадакского муниципального района</t>
  </si>
  <si>
    <t>Горновское муниципальное образование Краснопартизанского муниципального района</t>
  </si>
  <si>
    <t>Муниципальное образование Красный Текстильщик Саратовского муниципального района</t>
  </si>
  <si>
    <t xml:space="preserve">Сторожевское муниципальное образование  Татищевского муниципального района </t>
  </si>
  <si>
    <t xml:space="preserve"> Идолгское муниципальное образование Татищевского муниципального района</t>
  </si>
  <si>
    <t xml:space="preserve">Садовское муниципальное образование Татищевского муниципального района </t>
  </si>
  <si>
    <t>Муниципальное образование город Хвалынск Хвалынского муниципального района</t>
  </si>
  <si>
    <t xml:space="preserve"> </t>
  </si>
  <si>
    <t>Субвенции, всего</t>
  </si>
  <si>
    <t>на частичное финансирование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</si>
  <si>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компенсацию родительской платы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</si>
  <si>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на финансовое обеспечение образовательной деятельности муниципальных дошкольных образовательных организаций</t>
  </si>
  <si>
    <t xml:space="preserve"> на предоставление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</t>
  </si>
  <si>
    <t>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организациях, реализующих образовательные программы начального общего, основного общего и среднего общего образования, и частичному финансированию расходов на присмотр и уход за детьми дошкольного возраста в муниципальных образовательных организациях, реализующих основную общеобразовательную программу дошкольного образования</t>
  </si>
  <si>
    <t>на финансовое обеспечение образовательной деятельности муниципальных общеобразовательных учреждений</t>
  </si>
  <si>
    <t xml:space="preserve">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труда, уплату страховых взносов по обязательному социальному страхованию в государственные внебюджетные фонды Российской Федерации, обеспечение деятельности штатных работников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</si>
  <si>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сохранению, содержанию и ремонту пустующих жилых помещений, закрепленных за детьми-сиротами и детьми, оставшимися без попечения родителей</t>
  </si>
  <si>
    <t>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</t>
  </si>
  <si>
    <t>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</t>
  </si>
  <si>
    <t>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</t>
  </si>
  <si>
    <t>на осуществление органами местного самоуправления государственных полномочий по образованию и обеспечению деятельности административных комиссий, определению перечня должностных лиц, уполномоченных составлять протоколы об административных правонарушениях</t>
  </si>
  <si>
    <t>на исполнение государственных полномочий по расчету и предоставлению дотаций поселениям</t>
  </si>
  <si>
    <t>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бюджета, областным государственным автономным и бюджетным учреждениям, иным юридическим лицам, не являющимся участниками бюджетного процесса, расположенным на территориях муниципальных образований области</t>
  </si>
  <si>
    <t xml:space="preserve"> на осуществление органами местного самоуправления отдельных государственных полномочий по государственному управлению охраной труда</t>
  </si>
  <si>
    <t>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</t>
  </si>
  <si>
    <t>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безнадзорных животных</t>
  </si>
  <si>
    <t>на проведение мероприятий по отлову и содержанию безнадзорных животных</t>
  </si>
  <si>
    <t xml:space="preserve">Иные межбюджетные трансферты, всего
</t>
  </si>
  <si>
    <t>в целях обеспечения надлежащего осуществления полномочий по решению вопросов местного значения</t>
  </si>
  <si>
    <t>за счет средств, выделяемых из резервного фонда Правительства Саратовской области</t>
  </si>
  <si>
    <t xml:space="preserve">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</si>
  <si>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>Исполнено</t>
  </si>
  <si>
    <t>Петропавловское муниципальное образование Новоузенского  муниципального района</t>
  </si>
  <si>
    <t xml:space="preserve">бюджетная роспись + уточненный бюджет**  </t>
  </si>
  <si>
    <t>***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</si>
  <si>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распределению***</t>
  </si>
  <si>
    <t xml:space="preserve"> на поддержку муниципальных программ формирования современной городской среды
</t>
  </si>
  <si>
    <t>Большеекатериновское
 муниципальное образование Аткарского муниципального района</t>
  </si>
  <si>
    <t>Базарно-Карабулакское муниципальное образование Базарно-Карабулакского муниципального района</t>
  </si>
  <si>
    <t>Барановское муниципальное образование  Вольского муниципального район</t>
  </si>
  <si>
    <t>Белогорновское муниципальное образование  Вольского муниципального район</t>
  </si>
  <si>
    <t>Верхнечернавское
 муниципальное образование  Вольского муниципального район</t>
  </si>
  <si>
    <t>Кряжимское муниципальное образование  Вольского муниципального район</t>
  </si>
  <si>
    <t>Колоярское муниципальное образование  Вольского муниципального район</t>
  </si>
  <si>
    <t>Куриловское муниципальное образование  Вольского муниципального район</t>
  </si>
  <si>
    <t>Междуреченское муниципальное образование  Вольского муниципального район</t>
  </si>
  <si>
    <t>Нижнечернавское муниципальное образование  Вольского муниципального район</t>
  </si>
  <si>
    <t>Покровское муниципальное образование  Вольского муниципального район</t>
  </si>
  <si>
    <t>Талалихинское муниципальное образование  Вольского муниципального район</t>
  </si>
  <si>
    <t>Терсинское муниципальное образование  Вольского муниципального район</t>
  </si>
  <si>
    <t>Черкасское муниципальное образование  Вольского муниципального район</t>
  </si>
  <si>
    <t>Широкобуеракское
 муниципальное образование  Вольского муниципального район</t>
  </si>
  <si>
    <t>Зоркинское муниципальное образование Марксовского муниципального района</t>
  </si>
  <si>
    <t>Радищевское емуниципальное образование Новоузенского муниципального района</t>
  </si>
  <si>
    <t>Грачево-Кустовское  муниципальное образование Перелюбского муниципального района</t>
  </si>
  <si>
    <t>Целинное  муниципальное образование Перелюбского муниципального района</t>
  </si>
  <si>
    <t>Березовское  муниципальное образование Петровского муниципального района</t>
  </si>
  <si>
    <t>Алексашинское муниципальное образование Питерского муниципального района</t>
  </si>
  <si>
    <t>Перевесенское муниципальное образование Турковского муниципального района</t>
  </si>
  <si>
    <t>на поддержку отрасли культуры на государственную поддержку лучших сельских учреждений культуры</t>
  </si>
  <si>
    <t>на поддержку отрасли культуры на государственную поддержку лучших работников сельских учреждений культуры</t>
  </si>
  <si>
    <t>Субсидии бюджетам муниципальных районов области на капитальный ремонт, ремонт и содержание автомобильных дорог общего пользования местного значения за счет средств областного дорожного фонда</t>
  </si>
  <si>
    <t>Муниципальное образование город Вольск Вольского муниципального района</t>
  </si>
  <si>
    <t>Муниципальное образование город Ершов Ершовского муниципального района</t>
  </si>
  <si>
    <t>Каменское муниципальное образование Красноармейского муниципального района</t>
  </si>
  <si>
    <t>Муниципальное образование город Красный Кут Краснокутского муниципального района</t>
  </si>
  <si>
    <t>Лысогорское муниципальное образование Лысогорского муниципального района</t>
  </si>
  <si>
    <t>Муниципальное образование город Петровск Петровского муниципального района</t>
  </si>
  <si>
    <t>Муниципальное образование город Пугачевск Пугачевского муниципального района</t>
  </si>
  <si>
    <t>Ровенское муниципальное образование Ровеснкого  муниципального района</t>
  </si>
  <si>
    <t>Муниципальное образование город Ртищево Ртищевского  муниципального района</t>
  </si>
  <si>
    <t>Татищевское муниципальное образование Татищевского муниципального района</t>
  </si>
  <si>
    <t>Муниципальное образование город Хвалынск Хвалынского  муниципального района</t>
  </si>
  <si>
    <t>Муниципальное образование город Балашов Балашовского муниципального района</t>
  </si>
  <si>
    <t>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территориях, где отсутствуют военные комиссариаты</t>
  </si>
  <si>
    <t xml:space="preserve">000 0503 6920279А00 540
</t>
  </si>
  <si>
    <t xml:space="preserve"> в целях
обеспечения сбалансированности бюджетов городских округов
Шиханы и Михайловский</t>
  </si>
  <si>
    <t>г. Шиханы</t>
  </si>
  <si>
    <t>п. Михайловский</t>
  </si>
  <si>
    <t xml:space="preserve">утвержденные бюджетные назначения*  </t>
  </si>
  <si>
    <t>1.5.</t>
  </si>
  <si>
    <t>Дотации в целях обеспечения сбалансированности бюджетов городских округов
Шиханы и Михайловский</t>
  </si>
  <si>
    <t xml:space="preserve">бюджетам муниципальных
районов области на капитальный ремонт, ремонт и содержание автомобильных дорог общего пользования местного значения за счет средств областного дорожного фонда
</t>
  </si>
  <si>
    <t>на обеспечение сохранения
достигнутых показателей повышения оплаты труда отдельных
категорий работников бюджетной сферы</t>
  </si>
  <si>
    <t>Сенное муниципальное образование  Вольского муниципального район</t>
  </si>
  <si>
    <t>Горяйновское  муниципальное образование Духовницкого муниципального района</t>
  </si>
  <si>
    <t>Свердловское  муниципальное образование Калининского муниципального района</t>
  </si>
  <si>
    <t xml:space="preserve">
Сергиевское  муниципальное образование Калининского муниципального района</t>
  </si>
  <si>
    <t>бюджетам поселений области в целях реализации проектов создания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</si>
  <si>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Иные межбюджетные трансферты  на осуществление мероприятий в области
энергосбережения и повышения энергетической эффективности</t>
  </si>
  <si>
    <t>на осуществление мероприятий в области
энергосбережения и повышения энергетической эффективности</t>
  </si>
  <si>
    <t>Муниципальное образование город Балаково Балаковского муниципального района</t>
  </si>
  <si>
    <t>Утвержденные бюджетные назначения*</t>
  </si>
  <si>
    <t>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</t>
  </si>
  <si>
    <t>*  в соответствии с Законом Саратовской области «Об областном бюджете на 2019 год и на плановый период 2020 и 2021 годов» в редакции от 29.03.2019 года</t>
  </si>
  <si>
    <t>* в соответствии с Законом Саратовской области «Об областном бюджете на 2019 год и на плановый период 2020 и 2021 годов» в редакции от 29.03.2019 года</t>
  </si>
  <si>
    <t xml:space="preserve">утвержденные бюджетные назначения*   </t>
  </si>
  <si>
    <t xml:space="preserve">утвержденные бюджетные назначения**  </t>
  </si>
  <si>
    <t>** в соответствии с Законом Саратовской области «Об областном бюджете на 2019 год и на плановый период 2020 и 2021 годов» в редакции от 29.03.2019 года и  бюджетной росписью (распределением, утвержденным правовым актом Правительства области)</t>
  </si>
  <si>
    <t xml:space="preserve">4.6. </t>
  </si>
  <si>
    <t>000 0409 5Ж2R153930 540</t>
  </si>
  <si>
    <t>000 1403 6321179Б00 540</t>
  </si>
  <si>
    <t>000 0701 5A1P251590 540</t>
  </si>
  <si>
    <t>000 1402 6640150030 511                   000 1402 6640151430 511</t>
  </si>
  <si>
    <t>Высоковское  муниципальное образование Красноармейского муниципального района</t>
  </si>
  <si>
    <t>Золотовское муниципальное образование Красноармейского муниципального района</t>
  </si>
  <si>
    <t>Луганское муниципальное образование Красноармейского муниципального района</t>
  </si>
  <si>
    <t>Россошанское муниципальное образование Красноармейского муниципального района</t>
  </si>
  <si>
    <t>Комсомольское муниципальное образование Краснокутского муниципального района</t>
  </si>
  <si>
    <t>Лавровское муниципальное образование Краснокутского муниципального района</t>
  </si>
  <si>
    <t>Лебедевское муниципальное образование Краснокутского муниципального района</t>
  </si>
  <si>
    <t>Логиновское муниципальное образование Краснокутского муниципального района</t>
  </si>
  <si>
    <t>Первомайское муниципальное образование Краснокутского муниципального района</t>
  </si>
  <si>
    <t>Чкаловское муниципальное образование Краснокутского муниципального района</t>
  </si>
  <si>
    <t>Рыбушанскоемуниципальное образование Саратовского муниципального района</t>
  </si>
  <si>
    <t xml:space="preserve">Октябрьское муниципальное образование Татищевского муниципального района </t>
  </si>
  <si>
    <t>на  выполнение расходных
обязательств, связанных с погашением просроченной кредиторской задолженности, образовавшейся по состоянию на 1 января 2018 года, по уплате начислений на выплаты
по оплате труда, налогов, по оказанию мер социальной поддержки населения, по оплате коммунальных услуг
и исполнительных листов</t>
  </si>
  <si>
    <t>на оснащение объектов спортивной
инфраструктуры спортивно-технологическим оборудованием</t>
  </si>
  <si>
    <t>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</t>
  </si>
  <si>
    <t xml:space="preserve"> на создание в организациях дополнительного образования детей, организациях дополнительного образования детей (в том числе в организациях, осуществляющих образовательную деятельность по адаптированным основным 
общеобразовательным программам) условий для получения детьми-инвалидами качественного образования</t>
  </si>
  <si>
    <t>на обеспечение жильем
молодых семей</t>
  </si>
  <si>
    <t xml:space="preserve">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</si>
  <si>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>%  исполнения</t>
  </si>
  <si>
    <t>бюджетам муниципальных
районов области на обеспечение прироста протяженности сети автомобильных дорог общего пользования местного значения,
соответствующих нормативным требованиям, за счет средств областного дорожного фонда
строительства)</t>
  </si>
  <si>
    <t xml:space="preserve"> на реализацию регионального
проекта (программы) в целях выполнения задач федерального проекта «Жилье» (стимулирование программ развития жилищного
строительства)</t>
  </si>
  <si>
    <t>на обновление материально-технической базы для формирования у обучающихся современных технологических
и гуманитарных навыков</t>
  </si>
  <si>
    <t>бюджетам городских округов области на достижение целевых показателей, предусматривающих развитие и увеличение пропускной способности сети автомобильных дорог общего пользования
местного значения за счет средств областного дорожного фонда</t>
  </si>
  <si>
    <t>бюджетам городских округов области на обеспечение капитального  ремонта, ремонта  и содержания автомобильных дорог общего пользования местного значения за счет средств областного дорожного фонда</t>
  </si>
  <si>
    <t xml:space="preserve">бюджетам поселений
области на обеспечение капитального ремонта,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
</t>
  </si>
  <si>
    <t>бюджетам городских
округов области на приобретение дорожно-эксплуатационной техники,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значения, за счет средств областного дорожного фонда</t>
  </si>
  <si>
    <t>бюджетам поселений
области на развитие материально-технической базы для организации осуществления полномочий органами местного самоуправления</t>
  </si>
  <si>
    <t>Новоалександровское муниципальное образование  Александрово-Гайского муниципального района</t>
  </si>
  <si>
    <t>Краснознаменское муниципальное образование  Аркадакского муниципального района</t>
  </si>
  <si>
    <t>Лесновское  муниципальное образование Балашовского муниципального района</t>
  </si>
  <si>
    <t>Синодское
 муниципальное образование  Воскресенского муниципального района</t>
  </si>
  <si>
    <t>Кучумбетовское  муниципальное образование Перелюбского муниципального района</t>
  </si>
  <si>
    <t>Клинцовское  муниципальное образование Пугачевского муниципального района</t>
  </si>
  <si>
    <t>Мордовокарайское  муниципальное образование Романовского муниципального района</t>
  </si>
  <si>
    <t>Хрущевское  муниципальное образование Самойловского муниципального района</t>
  </si>
  <si>
    <t>Советское  муниципальное образование Советского муниципального района</t>
  </si>
  <si>
    <t>Ерусланское  муниципальное образование Федоровского муниципального района</t>
  </si>
  <si>
    <t>000 0703 5A214R0270 520</t>
  </si>
  <si>
    <t>Субсидии  на создание в дошкольных образовательных организациях дополнительного образования детей (в том числе в организациях, осуществляющих образовательную деятельность по адаптированным основным общеобразовательным программам) условий для получения детьми-инвалидами качественного образования</t>
  </si>
  <si>
    <t xml:space="preserve">Субсидии  на создание в организациях дополнительного образования детей, организациях дополнительного образования детей (в том числе в организациях, осуществляющих образовательную деятельность по адаптированным основным 
общеобразовательным программам) условий для получения детьми-инвалидами качественного образования
</t>
  </si>
  <si>
    <t>000 0702 5A2E155200 520</t>
  </si>
  <si>
    <t xml:space="preserve">000 0702 5A2E250970 521 </t>
  </si>
  <si>
    <t>Субсидии на обеспечение жильем молодых семей</t>
  </si>
  <si>
    <t>000 1004 5E301R4970 520</t>
  </si>
  <si>
    <t>000 1102 564P554951 520</t>
  </si>
  <si>
    <t>000 0412 5830171100 520</t>
  </si>
  <si>
    <t>Субсидия бюджетам городских округов области на обеспечение капитального  ремонта, ремонта  и содержания автомобильных дорог общего пользования местного значения за счет средств областного дорожного фонда</t>
  </si>
  <si>
    <t>000 0409 5Ж208D7400 520</t>
  </si>
  <si>
    <t>Субсидия 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«Безопасные и качественные дороги» за счет средств областного дорожного фонда</t>
  </si>
  <si>
    <t>Субсидии бюджетам поселений области на обеспечение капитального ремонта,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</t>
  </si>
  <si>
    <t>000 0409 5Ж210D7Ж00 520</t>
  </si>
  <si>
    <t>000 0409 5Ж205D7300 520</t>
  </si>
  <si>
    <t>000 1403 6640172300 520</t>
  </si>
  <si>
    <t>Субсидии на обеспечение сохранения достигнутых показателей повышения оплаты труда отдельных категорий работников бюджетной сферы</t>
  </si>
  <si>
    <t>000 1403 6640172500 520</t>
  </si>
  <si>
    <t>Субсидии на  выполнение расходных обязательств, связанных с погашением просроченной кредиторской задолженности, образовавшейся по состоянию на 1 января 2018 года, по уплате начислений на выплаты по оплате труда, налогов, по оказанию мер социальной поддержки населения, по оплате коммунальных услуг и исполнительных листов</t>
  </si>
  <si>
    <t>000 1403 6640172400 520</t>
  </si>
  <si>
    <t>Субсидии на оснащение объектов спортивной инфраструктуры спортивно-технологическим оборудованием</t>
  </si>
  <si>
    <t>000 1102 564P552282 520</t>
  </si>
  <si>
    <t>Субсидии на обновление материально-технической базы для формирования у обучающихся современных технологических и гуманитарных навыков</t>
  </si>
  <si>
    <t>000 0702 5A2E151690 520</t>
  </si>
  <si>
    <t>Субсидии  на реализацию регионального проекта (программы) в целях выполнения задач федерального проекта «Жилье» (стимулирование программ развития жилищного</t>
  </si>
  <si>
    <t>000 1403 5E1F150210 520</t>
  </si>
  <si>
    <t>000 0409 5Ж206D99Э0 520</t>
  </si>
  <si>
    <t>Субсидии бюджетам городских округов области на достижение целевых показателей,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</t>
  </si>
  <si>
    <t>000 0409 5Ж207D99М0 520</t>
  </si>
  <si>
    <t>Субсидии бюджетам городских округов области на приобретение дорожно-эксплуатационной техники,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значения, за счет средств областного дорожного фонда</t>
  </si>
  <si>
    <t>000 0409 5Ж209D7Г00 520</t>
  </si>
  <si>
    <t>Субсидии бюджетам поселений области на развитие материально-технической базы для организации осуществления полномочий органами местного самоуправления</t>
  </si>
  <si>
    <t>000 0113 6610472600 520</t>
  </si>
  <si>
    <t>000 0113 6640500000 521</t>
  </si>
  <si>
    <t>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</t>
  </si>
  <si>
    <t>бюджетам муниципальных районов  области на реализацию мероприятий по ремонту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 ,а также благоустройство прилегающих территорий</t>
  </si>
  <si>
    <t>000 0702 5A2E152390 520</t>
  </si>
  <si>
    <t>000 0801 55A12R4670 521</t>
  </si>
  <si>
    <t>на поддержку отрасли культуры на создание и модернизацию учреждений культурно-досугового типа в сельской местности</t>
  </si>
  <si>
    <t>на поддержку отрасли культуры на создание многофункциональных мобильных культурных центров</t>
  </si>
  <si>
    <t>000 0801 55AA155197 520</t>
  </si>
  <si>
    <t>000 0801 55AA155198 520</t>
  </si>
  <si>
    <t>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</si>
  <si>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0701 5A1P252320 520</t>
  </si>
  <si>
    <t>в целях стимулирования (поощрения) социально-экономического развития муниципалитетов</t>
  </si>
  <si>
    <t xml:space="preserve">4.7. </t>
  </si>
  <si>
    <t>Иные межбюджетные трансферты в целях стимулирования (поощрения) социально-экономического развития муниципалитетов</t>
  </si>
  <si>
    <t xml:space="preserve">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
</t>
  </si>
  <si>
    <t>000 0701 5A10476900 530</t>
  </si>
  <si>
    <t>Субвенция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услуг, оказываемых банками, по выплате за присмотр и уход за детьми в образовательных организациях, реализующих основную общеобразовательную программу дошкольного образования</t>
  </si>
  <si>
    <t>000 0709 5A10477800 530</t>
  </si>
  <si>
    <t>000 1004 5A10477900 530</t>
  </si>
  <si>
    <t>000 0701 5A10576700 530</t>
  </si>
  <si>
    <t>000 0702 5A21177000 530</t>
  </si>
  <si>
    <t>000 0702 5A21277200 530</t>
  </si>
  <si>
    <t>000 0709 5A21277300 530</t>
  </si>
  <si>
    <t xml:space="preserve">000 0709 5A50577E00 530 </t>
  </si>
  <si>
    <t>000 1004 5A50577И00 530</t>
  </si>
  <si>
    <t xml:space="preserve"> 000 0113 6511076600 530 </t>
  </si>
  <si>
    <t xml:space="preserve"> 000 0113 6511176500 530 </t>
  </si>
  <si>
    <t>000 0106 6640177A00  530</t>
  </si>
  <si>
    <t>000 1403 52701R2091 520                       000 1403 52701R2092 520</t>
  </si>
  <si>
    <t>Воскресенское
 муниципальное образование  Воскресенского муниципального района</t>
  </si>
  <si>
    <t>Степновское муниципальное образование Советского муниципального района</t>
  </si>
  <si>
    <t xml:space="preserve">Татищевское муниципальное образование Татищевского муниципального района </t>
  </si>
  <si>
    <t>Турковское  муниципальное образование Турковского муниципального района</t>
  </si>
  <si>
    <t>000 0503 691F255550 523</t>
  </si>
  <si>
    <t xml:space="preserve">на комплексное обустройство населенных пунктов, расположенных в сельской местности, объектами социальной, инженерной инфраструктуры и автомобильными дорогами
</t>
  </si>
  <si>
    <t>000 0502 5Г303R5670 522</t>
  </si>
  <si>
    <t>Натальинское муниципальное образование  Балаковского муниципального района</t>
  </si>
  <si>
    <t>Быково-Отрогско муниципальное образование Балаковского муниципального района</t>
  </si>
  <si>
    <t>на развитие сети плоскостных спортивных сооружений в сельской местности</t>
  </si>
  <si>
    <t>000 1101 564P555670 522</t>
  </si>
  <si>
    <t>2.4.</t>
  </si>
  <si>
    <t>2.6.</t>
  </si>
  <si>
    <t>2.12.</t>
  </si>
  <si>
    <t>2.16.</t>
  </si>
  <si>
    <t>2.18.</t>
  </si>
  <si>
    <t>2.24.</t>
  </si>
  <si>
    <t>2.29.</t>
  </si>
  <si>
    <t>2.30.</t>
  </si>
  <si>
    <t>2.31.</t>
  </si>
  <si>
    <t>2.32.</t>
  </si>
  <si>
    <t>2.33.</t>
  </si>
  <si>
    <t>2.34.</t>
  </si>
  <si>
    <t>2.35.</t>
  </si>
  <si>
    <t>2.36.</t>
  </si>
  <si>
    <t xml:space="preserve">утвержденные бюджетные назначения </t>
  </si>
  <si>
    <t xml:space="preserve">утвержденные бюджетные назначения  </t>
  </si>
  <si>
    <t>утвержденные бюджетные назначения</t>
  </si>
  <si>
    <t>за I полугодие 2019 года</t>
  </si>
  <si>
    <t>Сведения о предоставленных из бюджета Саратовской области межбюджетных трансфертах бюджетам муниципальных образований за I полугодие 2019 года</t>
  </si>
  <si>
    <t>Сведения о предоставлении из бюджета Саратовской области межбюджетных трансфертов местным бюджетам за I полугодие2019 года</t>
  </si>
  <si>
    <t>Сведения о предоставлении из бюджета Саратовской области межбюджетных трансфертов местным бюджетам  за I полугодие 2019 года</t>
  </si>
  <si>
    <t>Сведения о предоставлении из бюджета Саратовской области межбюджетных трансфертов местным бюджетам за I полугодие 2019 года</t>
  </si>
  <si>
    <t xml:space="preserve">000 0503 6640379990 540                   000 0406 6640379990 540               000 0502 6640379990 540         000 1403 6640379990 540   </t>
  </si>
  <si>
    <t>4.8.</t>
  </si>
  <si>
    <t>4.9.</t>
  </si>
  <si>
    <t xml:space="preserve">000 0801 55АА154540 540
</t>
  </si>
  <si>
    <t>Иные межбюджетные трансферты бюджетам поселений области в целях реализации проектов создания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</si>
  <si>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Иные межбюджетные трансферты бюджетам муниципальных районов и городских округов области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</si>
  <si>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4.10.</t>
  </si>
  <si>
    <t>бюджетам муниципальных районов, городских округов и поселений области на создание модельных муниципальных библиотек</t>
  </si>
  <si>
    <t>бюджетам муниципальных районов области на создание виртуальных концертных залов</t>
  </si>
  <si>
    <t>000 0801 55АА354530 540</t>
  </si>
  <si>
    <t>000 1403 9930079Г00 540</t>
  </si>
  <si>
    <t xml:space="preserve"> бюджетам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</t>
  </si>
  <si>
    <t>2*  в соответствии с распределением, утвержденным  распоряжением Правительства Саратовской области от 14 марта 2019 года № 50-Пр «О распределении субсидии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 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образования» (1 007 240,8 тыс. руб. и 1 355 891,6 тыс. руб.)</t>
  </si>
  <si>
    <t>3*  в соответствии с распределением, утвержденным  постановлением Правительства Саратовской области от 20 марта 2019 года № 174-П «О распределении в 2019 году и порядке предоставления из областного бюджета субсидии бюджетам муниципальных районов области на реализацию мероприятий по ремонту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благоустройство прилегающих территорий и условиях ее расходования» (43 762,7 тыс. руб.)</t>
  </si>
  <si>
    <t>Субсидии на комплексное обустройство населенных пунктов, расположенных в сельской местности, объектами социальной, инженерной инфраструктуры и автомобильными дорогами 5*</t>
  </si>
  <si>
    <t>Субсидии  на поддержку муниципальных программ формирования современной городской среды 4*</t>
  </si>
  <si>
    <t>Субсидии бюджетам поселений на  развитие сети плоскостных спортивных сооружений в сельской местности 6*</t>
  </si>
  <si>
    <t>Субсидии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 2*</t>
  </si>
  <si>
    <t>Субсидии бюджетам муниципальных районов и городских округов области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2*</t>
  </si>
  <si>
    <t>Субсидии бюджетам муниципальных районов  области на реализацию мероприятий по ремонту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 ,а также благоустройство прилегающих территорий 3*</t>
  </si>
  <si>
    <t>2* в соответствии с распределением, утвержденным распоряжением Правительства Саратовской области от 21 февраля 2019 года № 35-Пр «О распределении на 2019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фонда» (299 900,0 тыс. руб.)</t>
  </si>
  <si>
    <t>3* в соответствии с распределением, утвержденным распоряжением Правительства Саратовской области от 7 февраля 2019 года № 23-Пр «О выделении средств из резервного фонда Правительства Саратовской области» (76 000,0 тыс. руб.), распоряжением Правительства Саратовской области от 22 марта 2019 года № 55-Пр «О подготовке к безаварийному пропуску весеннего половодья в 2019 году» (26 186,0 тыс.руб), распоряжением Правительства Саратовской области от 3 апреля 2019 года № 66-Пр «О выделении средств из резервного фонда Правительства Саратовской области» (5 456,6 тыс. руб.), распоряжением Правительства Саратовской области от 25 апреля 2019 года № 81-Пр «О выделении средств из резервного фонда Правительства Саратовской области» (46 014,95 тыс. руб.),  распоряжением Правительства Саратовской области от 29 апреля 2019 года № 85-Пр «О выделении средств из резервного фонда Правительства Саратовской области» (941,85 тыс. руб.), распоряжением Правительства Саратовской области от 29 мая 2019 года № 115-Пр «О внесении изменений в распоряжение Правительства Саратовской области от 25 апреля 2019 года № 81-Пр» (52  509,07 тыс. руб.)</t>
  </si>
  <si>
    <t>4* в соответствии с распределением, утвержденным распоряжением Правительства Саратовской области от 26 апреля 2019 года № 84-Пр «О распределении на 2019 год иных межбюджетных трансфертов бюджетам муниципальных районов, городских округов и поселений области на осуществление мероприятий в рамках национального проекта «Культура» (79 360,0 тыс. руб.)</t>
  </si>
  <si>
    <t>5* в соответствии с распределением, утвержденным распоряжением Правительства Саратовской области от 29 мая 2019 года № 112-Пр «О распределении на 2019 год иных межбюджетных трансфертов бюджетам 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области» (221 100,0 тыс. руб.)</t>
  </si>
  <si>
    <t>6*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</si>
  <si>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6*</t>
  </si>
  <si>
    <t xml:space="preserve">утвержденные бюджетные назначения 2*   </t>
  </si>
  <si>
    <t xml:space="preserve">утвержденные бюджетные назначения 4*   </t>
  </si>
  <si>
    <t xml:space="preserve">утвержденные бюджетные назначения 5*   </t>
  </si>
  <si>
    <t xml:space="preserve">утвержденные бюджетные назначения 3*   </t>
  </si>
  <si>
    <t xml:space="preserve">утвержденные бюджетные назначения 5*  </t>
  </si>
  <si>
    <t xml:space="preserve">утвержденные бюджетные назначения 4*  </t>
  </si>
  <si>
    <t xml:space="preserve">утвержденные бюджетные назначения 6*  </t>
  </si>
  <si>
    <t xml:space="preserve">утвержденные бюджетные назначения 3*  </t>
  </si>
  <si>
    <t xml:space="preserve">утвержденные бюджетные назначения 2*  </t>
  </si>
  <si>
    <t>000 0409 5Ж2R153930 520</t>
  </si>
  <si>
    <t>Сластухинскоемуниципальное образование Екатериновского муниципального района</t>
  </si>
  <si>
    <t>Раевское  муниципальное образование Ивантеевского муниципального района</t>
  </si>
  <si>
    <t>Большекопенское муниципальное образование Лысогорского муниципального района</t>
  </si>
  <si>
    <t>Большерельненское муниципальное образование Лысогорского муниципального района</t>
  </si>
  <si>
    <t>Краснореченское  муниципальное образование Пугачевского муниципального района</t>
  </si>
  <si>
    <t>Тарлыковское  муниципальное образование Ровенского муниципального района</t>
  </si>
  <si>
    <t>Усть-Щербединское  муниципальное образование Романовского муниципального района</t>
  </si>
  <si>
    <t>Краснозвездинское муниципальное образование  Ртищевского муниципального района</t>
  </si>
  <si>
    <t>Макаровское муниципальное образование  Ртищевского муниципального района</t>
  </si>
  <si>
    <t>Салтыковское муниципальное образование  Ртищевского муниципального района</t>
  </si>
  <si>
    <t>Урусовское  муниципальное образование  Ртищевского муниципального района</t>
  </si>
  <si>
    <t>Мечетненское  муниципальное образование Советского муниципального района</t>
  </si>
  <si>
    <t>Долинское  муниципальное образование Федоровского муниципального района</t>
  </si>
  <si>
    <t>Калужское  муниципальное образование Федоровского муниципального района</t>
  </si>
  <si>
    <t xml:space="preserve">утвержденные бюджетные назначения 7*  </t>
  </si>
  <si>
    <t>Субсидии бюджетам муниципальных районов области на обеспечение прироста протяженности сети автомобильных дорог общего пользования местного значения,
соответствующих нормативным требованиям, за счет средств областного дорожного фонда строительства)</t>
  </si>
  <si>
    <t>000 0701 5A106R0270 520</t>
  </si>
  <si>
    <t>8* в соответствии с распределением, утвержденным распоряжением Правительства Саратовской области от 16 мая 2019 года № 97-П «О распределении на 2019 год субсидии из областного бюджета бюджетам городских округов, городских и сельских поселений области на реализацию проектов развития муниципальных образований области, основанных на местных инициативах» (79  987,2 тыс.руб.)</t>
  </si>
  <si>
    <t>9*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</si>
  <si>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9*</t>
  </si>
  <si>
    <t xml:space="preserve">утвержденные бюджетные назначения 8*  </t>
  </si>
  <si>
    <t>7* в соответствии с распределением, утвержденным распоряжением Правительства Саратовской области от 14 марта 2019 года № 48-Пр «О распределении на 2019 год субсидии бюджетам муниципальных районов, городских округов и поселений области на осуществление мероприятий в рамках национального проекта «Культура» и государственной программы Российской Федерации «Развитие культуры и туризма» (4 766,4 тыс.руб.; 1 269,0 тыс.руб.;  2 500,0 тыс.руб.; 1 100,0 тыс.руб.; 47 678,8 тыс.руб.; 11 316,7 тыс.руб.; 55 805,3 тыс.руб.;  19 035,8 тыс.руб.;)</t>
  </si>
  <si>
    <t>утвержденные бюджетные назначения 7*</t>
  </si>
  <si>
    <t>2* заполняется, если в законе о бюджете утверждена общая сумма межбюджетного трансферта, но отсутствует распределение по муниципальным образованиям</t>
  </si>
  <si>
    <t>Остаток средств к распределению 2*</t>
  </si>
  <si>
    <t xml:space="preserve">4*  в соответствии с распределением, утвержденным распоряжением Правительства Саратовской области от 22 марта 2019 года № 56-Пр «О распределении на 2019 год субсидии бюджетам городских округов и поселений области на поддержку муниципальных программ формирования современной городской среды» (813 071,4 тыс.руб.)
</t>
  </si>
  <si>
    <t>4*  в соответствии с распределением, утвержденным распоряжением Правительства Саратовской области от 22 марта 2019 года № 56-Пр «О распределении на 2019 год субсидии бюджетам городских округов и поселений области на поддержку муниципальных программ формирования современной городской среды» (813 071,4 тыс.руб.)</t>
  </si>
  <si>
    <t>5*  в соответствии с распределением, утвержденным распоряжением Правительства Саратовской области от 25 марта 2019 года № 58-Пр «О распределении на 2019 год субсидии бюджетам муниципальных районов и поселений области на комплексное обустройство населенных пунктов, расположенных в сельской местности, объектами социальной, инженерной инфраструктуры и автомобильными дорогами» (24 205,5 тыс.руб.)</t>
  </si>
  <si>
    <t xml:space="preserve">5*  в соответствии с распределением, утвержденным распоряжением Правительства Саратовской области от 25 марта 2019 года № 58-Пр «О распределении на 2019 год субсидии бюджетам муниципальных районов и поселений области на комплексное обустройство населенных пунктов, расположенных в сельской местности, объектами социальной, инженерной инфраструктуры и автомобильными дорогами» (24 205,5 тыс.руб.)
</t>
  </si>
  <si>
    <t xml:space="preserve">6*  в соответствии с распределением, утвержденным распоряжением Правительства Саратовской области от 25 марта 2019 года № 57-Пр «О распределении на 2019 год субсидии бюджетам поселений области на развитие сети плоскостных спортивных сооружений в сельской местности» (3 909,8 тыс.руб.)
</t>
  </si>
  <si>
    <t>6*  в соответствии с распределением, утвержденным распоряжением Правительства Саратовской области от 25 марта 2019 года № 57-Пр «О распределении на 2019 год субсидии бюджетам поселений области на развитие сети плоскостных спортивных сооружений в сельской местности» (3 909,8 тыс.руб.)</t>
  </si>
  <si>
    <t>Субсидии на поддержку отрасли культуры на  подключение муниципальных общедоступных библиотек к информационно-телекоммуникационной сети «Интернет» и развитие библиотечного дела с учетом задачи расширения информационных технологий и оцифровки 7*</t>
  </si>
  <si>
    <t>Субсидии на поддержку отрасли культуры на комплектование книжных фондов муниципальных общедоступных библиотек 7*</t>
  </si>
  <si>
    <t>Субсидии на поддержку отрасли культуры на государственную поддержку лучших сельских учреждений культуры 7*</t>
  </si>
  <si>
    <t>Субсидии на поддержку отрасли культуры на государственную поддержку лучших работников сельских учреждений культуры 7*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</si>
  <si>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 7*</t>
  </si>
  <si>
    <t>Субсидии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 7*</t>
  </si>
  <si>
    <t>Субсидии на поддержку отрасли культуры на создание и модернизацию учреждений культурно-досугового типа в сельской местности 7*</t>
  </si>
  <si>
    <t>Субсидии на поддержку отрасли культуры на создание многофункциональных мобильных культурных центров 7*</t>
  </si>
  <si>
    <t>Субсидии на реализацию проектов развития муниципальных образований области, основанных на местных инициативах 8*</t>
  </si>
  <si>
    <t>9* в соответствии с распределением, утвержденным распоряжением Правительства Саратовской области от 21 февраля 2019 года № 35-Пр «О распределении на 2019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фонда» (299 900,0 тыс. руб.)</t>
  </si>
  <si>
    <t>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«Безопасные и качественные автомобильные дороги» за счет средств областного дорожного фонда 9*</t>
  </si>
  <si>
    <t>10* в соответствии с распределением, утвержденным распоряжением Правительства Саратовской области от 7 февраля 2019 года № 23-Пр «О выделении средств из резервного фонда Правительства Саратовской области» (76 000,0 тыс. руб.), распоряжением Правительства Саратовской области от 22 марта 2019 года № 55-Пр «О подготовке к безаварийному пропуску весеннего половодья в 2019 году» (26 186,0 тыс.руб), распоряжением Правительства Саратовской области от 3 апреля 2019 года № 66-Пр «О выделении средств из резервного фонда Правительства Саратовской области» (5 456,6 тыс. руб.), распоряжением Правительства Саратовской области от 25 апреля 2019 года № 81-Пр «О выделении средств из резервного фонда Правительства Саратовской области» (46 014,95 тыс. руб.),  распоряжением Правительства Саратовской области от 29 апреля 2019 года № 85-Пр «О выделении средств из резервного фонда Правительства Саратовской области» (941,85 тыс. руб.), распоряжением Правительства Саратовской области от 29 мая 2019 года № 115-Пр «О внесении изменений в распоряжение Правительства Саратовской области от 25 апреля 2019 года № 81-Пр» (52  509,07 тыс. руб.)</t>
  </si>
  <si>
    <t>Иные межбюджетные трансферты за счет средств, выделяемых из резервного фонда Правительства Саратовской области 10*</t>
  </si>
  <si>
    <t>11* в соответствии с распределением, утвержденным распоряжением Правительства Саратовской области от 26 апреля 2019 года № 84-Пр «О распределении на 2019 год иных межбюджетных трансфертов бюджетам муниципальных районов, городских округов и поселений области на осуществление мероприятий в рамках национального проекта «Культура» (79 360,0 тыс. руб.)</t>
  </si>
  <si>
    <t xml:space="preserve">Иные межбюджетные трансферты бюджетам муниципальных районов, городских округов и поселений области на создание модельных муниципальных библиотек 11* </t>
  </si>
  <si>
    <t xml:space="preserve">Иные межбюджетные трансферты бюджетам муниципальных районов области на создание виртуальных концертных залов 11* </t>
  </si>
  <si>
    <t xml:space="preserve">Иные межбюджетные трансферты бюджетам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 12* </t>
  </si>
  <si>
    <t>12* в соответствии с распределением, утвержденным распоряжением Правительства Саратовской области от 29 мая 2019 года № 112-Пр «О распределении на 2019 год иных межбюджетных трансфертов бюджетам  городских округов и поселений области в целях проведения комплекса мероприятий, направленных на социально-экономическое развитие отдельных территорий области» (221 100,0 тыс. руб.)</t>
  </si>
  <si>
    <t>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</si>
  <si>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2.37.</t>
  </si>
  <si>
    <t>Субсидия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</si>
  <si>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000 0501 5EAF309502 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</si>
</sst>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_ ;[Red]\-#,##0.0\ "/>
    <numFmt numFmtId="165" formatCode="0000000"/>
    <numFmt numFmtId="166" formatCode="#,##0.0"/>
    <numFmt numFmtId="167" formatCode="0.0"/>
  </numFmts>
  <fonts count="41" x14ac:knownFonts="1"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2"/>
      <charset val="204"/>
    </font>
    <font>
      <sz val="14"/>
      <name val="Times New Roman"/>
      <family val="2"/>
      <charset val="204"/>
    </font>
    <font>
      <sz val="11"/>
      <color theme="8" tint="-0.249977111117893"/>
      <name val="Arial"/>
      <family val="2"/>
      <charset val="204"/>
    </font>
    <font>
      <b/>
      <sz val="12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sz val="12"/>
      <color rgb="FFFF0000"/>
      <name val="Cambria"/>
      <family val="1"/>
      <charset val="204"/>
    </font>
    <font>
      <b/>
      <sz val="11"/>
      <color rgb="FFFF0000"/>
      <name val="Arial"/>
      <family val="2"/>
      <charset val="204"/>
    </font>
    <font>
      <sz val="10"/>
      <name val="Arial"/>
      <charset val="204"/>
    </font>
    <font>
      <b/>
      <sz val="18"/>
      <color rgb="FFFF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4DCF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470">
    <xf numFmtId="0" fontId="0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9" fillId="0" borderId="0"/>
    <xf numFmtId="0" fontId="3" fillId="0" borderId="0"/>
    <xf numFmtId="0" fontId="2" fillId="0" borderId="0"/>
    <xf numFmtId="0" fontId="1" fillId="0" borderId="0"/>
  </cellStyleXfs>
  <cellXfs count="262">
    <xf numFmtId="0" fontId="0" fillId="0" borderId="0" xfId="0"/>
    <xf numFmtId="0" fontId="9" fillId="0" borderId="0" xfId="1" applyFont="1" applyFill="1"/>
    <xf numFmtId="0" fontId="10" fillId="0" borderId="0" xfId="1" applyFont="1" applyFill="1"/>
    <xf numFmtId="0" fontId="11" fillId="0" borderId="0" xfId="1" applyFont="1" applyFill="1" applyAlignment="1">
      <alignment horizontal="left"/>
    </xf>
    <xf numFmtId="0" fontId="12" fillId="0" borderId="0" xfId="1" applyFont="1" applyFill="1" applyBorder="1"/>
    <xf numFmtId="164" fontId="13" fillId="0" borderId="0" xfId="1" applyNumberFormat="1" applyFont="1" applyFill="1" applyBorder="1" applyAlignment="1">
      <alignment horizontal="center"/>
    </xf>
    <xf numFmtId="0" fontId="10" fillId="0" borderId="0" xfId="1" applyFont="1" applyFill="1" applyAlignment="1">
      <alignment horizontal="center" vertical="center" wrapText="1"/>
    </xf>
    <xf numFmtId="0" fontId="14" fillId="0" borderId="1" xfId="1" applyFont="1" applyFill="1" applyBorder="1" applyAlignment="1">
      <alignment horizontal="center"/>
    </xf>
    <xf numFmtId="165" fontId="14" fillId="3" borderId="1" xfId="1" applyNumberFormat="1" applyFont="1" applyFill="1" applyBorder="1" applyAlignment="1" applyProtection="1">
      <alignment horizontal="center" vertical="center"/>
      <protection hidden="1"/>
    </xf>
    <xf numFmtId="165" fontId="14" fillId="3" borderId="1" xfId="1" applyNumberFormat="1" applyFont="1" applyFill="1" applyBorder="1" applyAlignment="1" applyProtection="1">
      <alignment horizontal="left" vertical="top" wrapText="1"/>
      <protection hidden="1"/>
    </xf>
    <xf numFmtId="165" fontId="16" fillId="3" borderId="1" xfId="1" applyNumberFormat="1" applyFont="1" applyFill="1" applyBorder="1" applyAlignment="1" applyProtection="1">
      <alignment horizontal="left" vertical="top" wrapText="1"/>
      <protection hidden="1"/>
    </xf>
    <xf numFmtId="166" fontId="14" fillId="3" borderId="1" xfId="1" applyNumberFormat="1" applyFont="1" applyFill="1" applyBorder="1" applyAlignment="1" applyProtection="1">
      <alignment horizontal="center" wrapText="1"/>
      <protection hidden="1"/>
    </xf>
    <xf numFmtId="166" fontId="16" fillId="0" borderId="0" xfId="1" applyNumberFormat="1" applyFont="1" applyFill="1" applyBorder="1" applyAlignment="1" applyProtection="1">
      <alignment horizontal="right" wrapText="1"/>
      <protection hidden="1"/>
    </xf>
    <xf numFmtId="165" fontId="16" fillId="0" borderId="1" xfId="1" applyNumberFormat="1" applyFont="1" applyFill="1" applyBorder="1" applyAlignment="1" applyProtection="1">
      <alignment horizontal="center" vertical="center"/>
      <protection hidden="1"/>
    </xf>
    <xf numFmtId="165" fontId="16" fillId="0" borderId="1" xfId="1" applyNumberFormat="1" applyFont="1" applyFill="1" applyBorder="1" applyAlignment="1" applyProtection="1">
      <alignment horizontal="left" vertical="center" wrapText="1"/>
      <protection hidden="1"/>
    </xf>
    <xf numFmtId="49" fontId="16" fillId="0" borderId="1" xfId="2" applyNumberFormat="1" applyFont="1" applyFill="1" applyBorder="1" applyAlignment="1" applyProtection="1">
      <alignment horizontal="center"/>
      <protection hidden="1"/>
    </xf>
    <xf numFmtId="166" fontId="16" fillId="0" borderId="1" xfId="1" applyNumberFormat="1" applyFont="1" applyFill="1" applyBorder="1" applyAlignment="1" applyProtection="1">
      <alignment horizontal="center" wrapText="1"/>
      <protection hidden="1"/>
    </xf>
    <xf numFmtId="166" fontId="10" fillId="0" borderId="0" xfId="1" applyNumberFormat="1" applyFont="1" applyFill="1"/>
    <xf numFmtId="0" fontId="10" fillId="0" borderId="0" xfId="1" applyFont="1" applyFill="1" applyBorder="1"/>
    <xf numFmtId="165" fontId="14" fillId="4" borderId="1" xfId="1" applyNumberFormat="1" applyFont="1" applyFill="1" applyBorder="1" applyAlignment="1" applyProtection="1">
      <alignment horizontal="center" vertical="center"/>
      <protection hidden="1"/>
    </xf>
    <xf numFmtId="166" fontId="10" fillId="0" borderId="0" xfId="1" applyNumberFormat="1" applyFont="1" applyFill="1" applyBorder="1"/>
    <xf numFmtId="167" fontId="10" fillId="0" borderId="0" xfId="1" applyNumberFormat="1" applyFont="1" applyFill="1" applyBorder="1"/>
    <xf numFmtId="165" fontId="14" fillId="6" borderId="1" xfId="1" applyNumberFormat="1" applyFont="1" applyFill="1" applyBorder="1" applyAlignment="1" applyProtection="1">
      <alignment horizontal="center" vertical="center"/>
      <protection hidden="1"/>
    </xf>
    <xf numFmtId="49" fontId="16" fillId="0" borderId="1" xfId="2" applyNumberFormat="1" applyFont="1" applyFill="1" applyBorder="1" applyAlignment="1" applyProtection="1">
      <alignment horizontal="center" wrapText="1"/>
      <protection hidden="1"/>
    </xf>
    <xf numFmtId="166" fontId="16" fillId="5" borderId="0" xfId="1" applyNumberFormat="1" applyFont="1" applyFill="1" applyBorder="1" applyAlignment="1" applyProtection="1">
      <alignment horizontal="right" wrapText="1"/>
      <protection hidden="1"/>
    </xf>
    <xf numFmtId="165" fontId="14" fillId="7" borderId="1" xfId="1" applyNumberFormat="1" applyFont="1" applyFill="1" applyBorder="1" applyAlignment="1" applyProtection="1">
      <alignment horizontal="center" vertical="center"/>
      <protection hidden="1"/>
    </xf>
    <xf numFmtId="165" fontId="16" fillId="0" borderId="0" xfId="1" applyNumberFormat="1" applyFont="1" applyFill="1" applyBorder="1" applyAlignment="1" applyProtection="1">
      <alignment horizontal="left" vertical="top" wrapText="1"/>
      <protection hidden="1"/>
    </xf>
    <xf numFmtId="0" fontId="19" fillId="0" borderId="0" xfId="1" applyFont="1" applyFill="1" applyBorder="1" applyAlignment="1">
      <alignment horizontal="left" wrapText="1"/>
    </xf>
    <xf numFmtId="0" fontId="12" fillId="0" borderId="0" xfId="1" applyFont="1" applyFill="1"/>
    <xf numFmtId="166" fontId="16" fillId="5" borderId="1" xfId="0" applyNumberFormat="1" applyFont="1" applyFill="1" applyBorder="1"/>
    <xf numFmtId="166" fontId="16" fillId="0" borderId="1" xfId="0" applyNumberFormat="1" applyFont="1" applyBorder="1"/>
    <xf numFmtId="166" fontId="16" fillId="5" borderId="1" xfId="0" applyNumberFormat="1" applyFont="1" applyFill="1" applyBorder="1" applyAlignment="1">
      <alignment wrapText="1"/>
    </xf>
    <xf numFmtId="0" fontId="0" fillId="5" borderId="0" xfId="0" applyFill="1"/>
    <xf numFmtId="0" fontId="0" fillId="5" borderId="0" xfId="0" applyFill="1" applyBorder="1"/>
    <xf numFmtId="166" fontId="14" fillId="11" borderId="0" xfId="0" applyNumberFormat="1" applyFont="1" applyFill="1" applyBorder="1"/>
    <xf numFmtId="0" fontId="0" fillId="0" borderId="0" xfId="0" applyBorder="1"/>
    <xf numFmtId="4" fontId="0" fillId="0" borderId="0" xfId="0" applyNumberFormat="1" applyBorder="1"/>
    <xf numFmtId="166" fontId="0" fillId="0" borderId="0" xfId="0" applyNumberFormat="1"/>
    <xf numFmtId="166" fontId="14" fillId="12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6" fontId="16" fillId="5" borderId="1" xfId="0" applyNumberFormat="1" applyFont="1" applyFill="1" applyBorder="1" applyAlignment="1">
      <alignment vertical="center"/>
    </xf>
    <xf numFmtId="166" fontId="14" fillId="12" borderId="1" xfId="0" applyNumberFormat="1" applyFont="1" applyFill="1" applyBorder="1"/>
    <xf numFmtId="166" fontId="14" fillId="5" borderId="0" xfId="0" applyNumberFormat="1" applyFont="1" applyFill="1" applyBorder="1"/>
    <xf numFmtId="167" fontId="14" fillId="5" borderId="0" xfId="0" applyNumberFormat="1" applyFont="1" applyFill="1" applyBorder="1"/>
    <xf numFmtId="166" fontId="14" fillId="15" borderId="1" xfId="0" applyNumberFormat="1" applyFont="1" applyFill="1" applyBorder="1"/>
    <xf numFmtId="166" fontId="16" fillId="15" borderId="1" xfId="0" applyNumberFormat="1" applyFont="1" applyFill="1" applyBorder="1"/>
    <xf numFmtId="166" fontId="16" fillId="5" borderId="0" xfId="0" applyNumberFormat="1" applyFont="1" applyFill="1" applyBorder="1"/>
    <xf numFmtId="166" fontId="14" fillId="16" borderId="1" xfId="0" applyNumberFormat="1" applyFont="1" applyFill="1" applyBorder="1"/>
    <xf numFmtId="166" fontId="16" fillId="16" borderId="1" xfId="0" applyNumberFormat="1" applyFont="1" applyFill="1" applyBorder="1"/>
    <xf numFmtId="0" fontId="16" fillId="6" borderId="1" xfId="0" applyFont="1" applyFill="1" applyBorder="1" applyAlignment="1">
      <alignment horizontal="center" vertical="center" wrapText="1"/>
    </xf>
    <xf numFmtId="166" fontId="19" fillId="5" borderId="1" xfId="0" applyNumberFormat="1" applyFont="1" applyFill="1" applyBorder="1"/>
    <xf numFmtId="166" fontId="19" fillId="0" borderId="1" xfId="0" applyNumberFormat="1" applyFont="1" applyBorder="1"/>
    <xf numFmtId="166" fontId="14" fillId="16" borderId="1" xfId="0" applyNumberFormat="1" applyFont="1" applyFill="1" applyBorder="1" applyAlignment="1">
      <alignment wrapText="1"/>
    </xf>
    <xf numFmtId="166" fontId="14" fillId="17" borderId="1" xfId="0" applyNumberFormat="1" applyFont="1" applyFill="1" applyBorder="1"/>
    <xf numFmtId="166" fontId="14" fillId="0" borderId="1" xfId="0" applyNumberFormat="1" applyFont="1" applyBorder="1"/>
    <xf numFmtId="166" fontId="0" fillId="5" borderId="0" xfId="0" applyNumberFormat="1" applyFill="1"/>
    <xf numFmtId="166" fontId="21" fillId="15" borderId="1" xfId="0" applyNumberFormat="1" applyFont="1" applyFill="1" applyBorder="1"/>
    <xf numFmtId="0" fontId="14" fillId="9" borderId="1" xfId="0" applyFont="1" applyFill="1" applyBorder="1" applyAlignment="1">
      <alignment wrapText="1"/>
    </xf>
    <xf numFmtId="0" fontId="16" fillId="0" borderId="1" xfId="0" applyFont="1" applyBorder="1" applyAlignment="1">
      <alignment wrapText="1"/>
    </xf>
    <xf numFmtId="0" fontId="28" fillId="0" borderId="1" xfId="0" applyFont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21" fillId="0" borderId="0" xfId="0" applyFont="1"/>
    <xf numFmtId="0" fontId="14" fillId="3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wrapText="1"/>
    </xf>
    <xf numFmtId="0" fontId="16" fillId="0" borderId="0" xfId="0" applyFont="1" applyAlignment="1">
      <alignment wrapText="1"/>
    </xf>
    <xf numFmtId="166" fontId="21" fillId="0" borderId="0" xfId="0" applyNumberFormat="1" applyFont="1"/>
    <xf numFmtId="0" fontId="16" fillId="0" borderId="0" xfId="0" applyFont="1"/>
    <xf numFmtId="0" fontId="16" fillId="3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vertical="center" wrapText="1"/>
    </xf>
    <xf numFmtId="166" fontId="16" fillId="12" borderId="1" xfId="0" applyNumberFormat="1" applyFont="1" applyFill="1" applyBorder="1"/>
    <xf numFmtId="0" fontId="14" fillId="5" borderId="0" xfId="0" applyFont="1" applyFill="1" applyBorder="1" applyAlignment="1">
      <alignment vertical="center" wrapText="1"/>
    </xf>
    <xf numFmtId="166" fontId="16" fillId="0" borderId="1" xfId="0" applyNumberFormat="1" applyFont="1" applyFill="1" applyBorder="1"/>
    <xf numFmtId="166" fontId="14" fillId="0" borderId="1" xfId="0" applyNumberFormat="1" applyFont="1" applyFill="1" applyBorder="1"/>
    <xf numFmtId="0" fontId="21" fillId="0" borderId="1" xfId="0" applyFont="1" applyFill="1" applyBorder="1"/>
    <xf numFmtId="0" fontId="14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6" fontId="19" fillId="5" borderId="1" xfId="1" applyNumberFormat="1" applyFont="1" applyFill="1" applyBorder="1" applyAlignment="1" applyProtection="1">
      <alignment horizontal="center" wrapText="1"/>
      <protection hidden="1"/>
    </xf>
    <xf numFmtId="0" fontId="30" fillId="0" borderId="1" xfId="0" applyFont="1" applyFill="1" applyBorder="1" applyAlignment="1">
      <alignment wrapText="1"/>
    </xf>
    <xf numFmtId="166" fontId="26" fillId="13" borderId="1" xfId="0" applyNumberFormat="1" applyFont="1" applyFill="1" applyBorder="1"/>
    <xf numFmtId="0" fontId="27" fillId="0" borderId="0" xfId="0" applyFont="1"/>
    <xf numFmtId="0" fontId="31" fillId="0" borderId="0" xfId="0" applyFont="1" applyAlignment="1">
      <alignment vertical="center"/>
    </xf>
    <xf numFmtId="0" fontId="31" fillId="0" borderId="0" xfId="0" applyFont="1" applyAlignment="1"/>
    <xf numFmtId="0" fontId="14" fillId="13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wrapText="1"/>
    </xf>
    <xf numFmtId="0" fontId="16" fillId="0" borderId="1" xfId="0" applyFont="1" applyFill="1" applyBorder="1" applyAlignment="1">
      <alignment wrapText="1"/>
    </xf>
    <xf numFmtId="0" fontId="16" fillId="7" borderId="1" xfId="0" applyFont="1" applyFill="1" applyBorder="1" applyAlignment="1">
      <alignment horizontal="center" vertical="center" wrapText="1"/>
    </xf>
    <xf numFmtId="167" fontId="14" fillId="12" borderId="1" xfId="0" applyNumberFormat="1" applyFont="1" applyFill="1" applyBorder="1" applyAlignment="1">
      <alignment vertical="center"/>
    </xf>
    <xf numFmtId="166" fontId="26" fillId="16" borderId="1" xfId="0" applyNumberFormat="1" applyFont="1" applyFill="1" applyBorder="1"/>
    <xf numFmtId="0" fontId="26" fillId="5" borderId="0" xfId="0" applyFont="1" applyFill="1" applyBorder="1" applyAlignment="1">
      <alignment wrapText="1"/>
    </xf>
    <xf numFmtId="0" fontId="27" fillId="5" borderId="0" xfId="0" applyFont="1" applyFill="1"/>
    <xf numFmtId="0" fontId="19" fillId="0" borderId="0" xfId="0" applyFont="1" applyAlignment="1"/>
    <xf numFmtId="166" fontId="14" fillId="3" borderId="1" xfId="1" applyNumberFormat="1" applyFont="1" applyFill="1" applyBorder="1" applyAlignment="1">
      <alignment horizontal="center"/>
    </xf>
    <xf numFmtId="165" fontId="16" fillId="0" borderId="1" xfId="1" applyNumberFormat="1" applyFont="1" applyFill="1" applyBorder="1" applyAlignment="1" applyProtection="1">
      <alignment horizontal="left" vertical="top" wrapText="1"/>
      <protection hidden="1"/>
    </xf>
    <xf numFmtId="0" fontId="32" fillId="0" borderId="0" xfId="0" applyFont="1" applyBorder="1" applyAlignment="1">
      <alignment horizontal="right"/>
    </xf>
    <xf numFmtId="165" fontId="14" fillId="7" borderId="1" xfId="1" applyNumberFormat="1" applyFont="1" applyFill="1" applyBorder="1" applyAlignment="1" applyProtection="1">
      <alignment horizontal="left" vertical="top" wrapText="1"/>
      <protection hidden="1"/>
    </xf>
    <xf numFmtId="166" fontId="14" fillId="7" borderId="1" xfId="1" applyNumberFormat="1" applyFont="1" applyFill="1" applyBorder="1" applyAlignment="1" applyProtection="1">
      <alignment horizontal="right" wrapText="1"/>
      <protection hidden="1"/>
    </xf>
    <xf numFmtId="166" fontId="14" fillId="7" borderId="1" xfId="1" applyNumberFormat="1" applyFont="1" applyFill="1" applyBorder="1" applyAlignment="1" applyProtection="1">
      <alignment horizontal="center" wrapText="1"/>
      <protection hidden="1"/>
    </xf>
    <xf numFmtId="166" fontId="16" fillId="5" borderId="1" xfId="1" applyNumberFormat="1" applyFont="1" applyFill="1" applyBorder="1" applyAlignment="1" applyProtection="1">
      <alignment horizontal="center" wrapText="1"/>
      <protection hidden="1"/>
    </xf>
    <xf numFmtId="165" fontId="16" fillId="5" borderId="1" xfId="1" applyNumberFormat="1" applyFont="1" applyFill="1" applyBorder="1" applyAlignment="1" applyProtection="1">
      <alignment horizontal="left" vertical="top" wrapText="1"/>
      <protection hidden="1"/>
    </xf>
    <xf numFmtId="165" fontId="16" fillId="5" borderId="1" xfId="1" applyNumberFormat="1" applyFont="1" applyFill="1" applyBorder="1" applyAlignment="1" applyProtection="1">
      <alignment horizontal="left" vertical="center" wrapText="1"/>
      <protection hidden="1"/>
    </xf>
    <xf numFmtId="166" fontId="14" fillId="4" borderId="1" xfId="1" applyNumberFormat="1" applyFont="1" applyFill="1" applyBorder="1" applyAlignment="1" applyProtection="1">
      <alignment horizontal="center" wrapText="1"/>
      <protection hidden="1"/>
    </xf>
    <xf numFmtId="166" fontId="16" fillId="0" borderId="0" xfId="0" applyNumberFormat="1" applyFont="1"/>
    <xf numFmtId="0" fontId="8" fillId="0" borderId="0" xfId="0" applyFont="1" applyAlignment="1">
      <alignment vertical="center"/>
    </xf>
    <xf numFmtId="0" fontId="21" fillId="0" borderId="0" xfId="0" applyFont="1" applyAlignment="1">
      <alignment horizontal="right"/>
    </xf>
    <xf numFmtId="166" fontId="16" fillId="0" borderId="0" xfId="0" applyNumberFormat="1" applyFont="1" applyBorder="1"/>
    <xf numFmtId="0" fontId="16" fillId="5" borderId="1" xfId="0" applyFont="1" applyFill="1" applyBorder="1" applyAlignment="1">
      <alignment horizontal="justify" vertical="center" wrapText="1"/>
    </xf>
    <xf numFmtId="0" fontId="33" fillId="0" borderId="0" xfId="0" applyFont="1" applyAlignment="1"/>
    <xf numFmtId="166" fontId="19" fillId="0" borderId="1" xfId="0" applyNumberFormat="1" applyFont="1" applyFill="1" applyBorder="1"/>
    <xf numFmtId="166" fontId="19" fillId="0" borderId="0" xfId="0" applyNumberFormat="1" applyFont="1" applyFill="1" applyBorder="1"/>
    <xf numFmtId="166" fontId="19" fillId="16" borderId="1" xfId="0" applyNumberFormat="1" applyFont="1" applyFill="1" applyBorder="1"/>
    <xf numFmtId="166" fontId="26" fillId="16" borderId="1" xfId="0" applyNumberFormat="1" applyFont="1" applyFill="1" applyBorder="1" applyAlignment="1">
      <alignment wrapText="1"/>
    </xf>
    <xf numFmtId="0" fontId="14" fillId="5" borderId="0" xfId="0" applyFont="1" applyFill="1" applyBorder="1" applyAlignment="1">
      <alignment wrapText="1"/>
    </xf>
    <xf numFmtId="0" fontId="16" fillId="0" borderId="0" xfId="0" applyFont="1" applyAlignment="1"/>
    <xf numFmtId="166" fontId="19" fillId="0" borderId="2" xfId="0" applyNumberFormat="1" applyFont="1" applyFill="1" applyBorder="1"/>
    <xf numFmtId="0" fontId="29" fillId="0" borderId="1" xfId="0" applyFont="1" applyFill="1" applyBorder="1"/>
    <xf numFmtId="0" fontId="21" fillId="5" borderId="0" xfId="0" applyFont="1" applyFill="1"/>
    <xf numFmtId="0" fontId="8" fillId="0" borderId="0" xfId="0" applyFont="1" applyAlignment="1">
      <alignment horizontal="center" vertical="center"/>
    </xf>
    <xf numFmtId="0" fontId="34" fillId="0" borderId="0" xfId="0" applyFont="1"/>
    <xf numFmtId="0" fontId="14" fillId="14" borderId="1" xfId="0" applyFont="1" applyFill="1" applyBorder="1" applyAlignment="1">
      <alignment vertical="center" wrapText="1"/>
    </xf>
    <xf numFmtId="165" fontId="14" fillId="4" borderId="1" xfId="1" applyNumberFormat="1" applyFont="1" applyFill="1" applyBorder="1" applyAlignment="1" applyProtection="1">
      <alignment horizontal="left" vertical="top" wrapText="1"/>
      <protection hidden="1"/>
    </xf>
    <xf numFmtId="49" fontId="16" fillId="4" borderId="1" xfId="1" applyNumberFormat="1" applyFont="1" applyFill="1" applyBorder="1" applyAlignment="1" applyProtection="1">
      <alignment horizontal="left" vertical="top" wrapText="1"/>
      <protection hidden="1"/>
    </xf>
    <xf numFmtId="166" fontId="14" fillId="6" borderId="1" xfId="1" applyNumberFormat="1" applyFont="1" applyFill="1" applyBorder="1" applyAlignment="1">
      <alignment horizontal="center"/>
    </xf>
    <xf numFmtId="165" fontId="14" fillId="6" borderId="1" xfId="1" applyNumberFormat="1" applyFont="1" applyFill="1" applyBorder="1" applyAlignment="1" applyProtection="1">
      <alignment horizontal="left" vertical="top" wrapText="1"/>
      <protection hidden="1"/>
    </xf>
    <xf numFmtId="49" fontId="16" fillId="5" borderId="1" xfId="2" applyNumberFormat="1" applyFont="1" applyFill="1" applyBorder="1" applyAlignment="1" applyProtection="1">
      <alignment horizontal="center" wrapText="1"/>
      <protection hidden="1"/>
    </xf>
    <xf numFmtId="49" fontId="16" fillId="5" borderId="1" xfId="2" applyNumberFormat="1" applyFont="1" applyFill="1" applyBorder="1" applyAlignment="1" applyProtection="1">
      <alignment horizontal="center"/>
      <protection hidden="1"/>
    </xf>
    <xf numFmtId="166" fontId="16" fillId="5" borderId="1" xfId="1" applyNumberFormat="1" applyFont="1" applyFill="1" applyBorder="1" applyAlignment="1">
      <alignment horizontal="center"/>
    </xf>
    <xf numFmtId="0" fontId="14" fillId="5" borderId="1" xfId="0" applyFont="1" applyFill="1" applyBorder="1"/>
    <xf numFmtId="166" fontId="14" fillId="5" borderId="1" xfId="1" applyNumberFormat="1" applyFont="1" applyFill="1" applyBorder="1" applyAlignment="1">
      <alignment horizontal="center"/>
    </xf>
    <xf numFmtId="0" fontId="14" fillId="15" borderId="1" xfId="0" applyFont="1" applyFill="1" applyBorder="1" applyAlignment="1">
      <alignment wrapText="1"/>
    </xf>
    <xf numFmtId="0" fontId="14" fillId="15" borderId="11" xfId="0" applyFont="1" applyFill="1" applyBorder="1" applyAlignment="1">
      <alignment wrapText="1"/>
    </xf>
    <xf numFmtId="0" fontId="14" fillId="15" borderId="1" xfId="0" applyFont="1" applyFill="1" applyBorder="1" applyAlignment="1">
      <alignment vertical="center" wrapText="1"/>
    </xf>
    <xf numFmtId="0" fontId="19" fillId="0" borderId="0" xfId="1" applyFont="1" applyFill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35" fillId="0" borderId="0" xfId="1" applyFont="1" applyFill="1" applyAlignment="1">
      <alignment horizontal="left"/>
    </xf>
    <xf numFmtId="0" fontId="36" fillId="0" borderId="0" xfId="1" applyFont="1" applyFill="1"/>
    <xf numFmtId="0" fontId="37" fillId="0" borderId="0" xfId="1" applyFont="1" applyFill="1" applyBorder="1"/>
    <xf numFmtId="0" fontId="36" fillId="0" borderId="0" xfId="1" applyFont="1" applyFill="1" applyBorder="1"/>
    <xf numFmtId="166" fontId="37" fillId="0" borderId="0" xfId="1" applyNumberFormat="1" applyFont="1" applyFill="1"/>
    <xf numFmtId="0" fontId="37" fillId="0" borderId="0" xfId="1" applyFont="1" applyFill="1"/>
    <xf numFmtId="0" fontId="16" fillId="12" borderId="1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166" fontId="26" fillId="15" borderId="1" xfId="0" applyNumberFormat="1" applyFont="1" applyFill="1" applyBorder="1"/>
    <xf numFmtId="166" fontId="27" fillId="15" borderId="1" xfId="0" applyNumberFormat="1" applyFont="1" applyFill="1" applyBorder="1"/>
    <xf numFmtId="0" fontId="38" fillId="0" borderId="0" xfId="0" applyFont="1"/>
    <xf numFmtId="0" fontId="38" fillId="5" borderId="0" xfId="0" applyFont="1" applyFill="1"/>
    <xf numFmtId="0" fontId="14" fillId="16" borderId="1" xfId="0" applyFont="1" applyFill="1" applyBorder="1" applyAlignment="1">
      <alignment vertical="center" wrapText="1"/>
    </xf>
    <xf numFmtId="49" fontId="16" fillId="5" borderId="1" xfId="2" applyNumberFormat="1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Alignment="1">
      <alignment horizontal="left"/>
    </xf>
    <xf numFmtId="166" fontId="36" fillId="0" borderId="0" xfId="1" applyNumberFormat="1" applyFont="1" applyFill="1" applyBorder="1"/>
    <xf numFmtId="166" fontId="36" fillId="0" borderId="0" xfId="1" applyNumberFormat="1" applyFont="1" applyFill="1"/>
    <xf numFmtId="166" fontId="7" fillId="0" borderId="12" xfId="294" applyNumberFormat="1" applyFont="1" applyFill="1" applyBorder="1" applyAlignment="1" applyProtection="1">
      <protection hidden="1"/>
    </xf>
    <xf numFmtId="166" fontId="14" fillId="6" borderId="1" xfId="1" applyNumberFormat="1" applyFont="1" applyFill="1" applyBorder="1" applyAlignment="1" applyProtection="1">
      <alignment horizontal="center" wrapText="1"/>
      <protection hidden="1"/>
    </xf>
    <xf numFmtId="166" fontId="14" fillId="13" borderId="1" xfId="0" applyNumberFormat="1" applyFont="1" applyFill="1" applyBorder="1"/>
    <xf numFmtId="166" fontId="16" fillId="13" borderId="1" xfId="0" applyNumberFormat="1" applyFont="1" applyFill="1" applyBorder="1"/>
    <xf numFmtId="166" fontId="14" fillId="14" borderId="1" xfId="0" applyNumberFormat="1" applyFont="1" applyFill="1" applyBorder="1"/>
    <xf numFmtId="0" fontId="21" fillId="0" borderId="0" xfId="0" applyFont="1" applyBorder="1"/>
    <xf numFmtId="0" fontId="40" fillId="0" borderId="0" xfId="0" applyFont="1" applyAlignment="1"/>
    <xf numFmtId="0" fontId="16" fillId="0" borderId="1" xfId="0" applyFont="1" applyBorder="1"/>
    <xf numFmtId="0" fontId="16" fillId="5" borderId="1" xfId="0" applyFont="1" applyFill="1" applyBorder="1"/>
    <xf numFmtId="166" fontId="14" fillId="5" borderId="1" xfId="0" applyNumberFormat="1" applyFont="1" applyFill="1" applyBorder="1"/>
    <xf numFmtId="0" fontId="14" fillId="8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21" fillId="0" borderId="1" xfId="0" applyFont="1" applyBorder="1"/>
    <xf numFmtId="0" fontId="21" fillId="5" borderId="1" xfId="0" applyFont="1" applyFill="1" applyBorder="1"/>
    <xf numFmtId="166" fontId="16" fillId="0" borderId="1" xfId="0" applyNumberFormat="1" applyFont="1" applyBorder="1" applyAlignment="1">
      <alignment wrapText="1"/>
    </xf>
    <xf numFmtId="166" fontId="14" fillId="13" borderId="1" xfId="0" applyNumberFormat="1" applyFont="1" applyFill="1" applyBorder="1" applyAlignment="1">
      <alignment wrapText="1"/>
    </xf>
    <xf numFmtId="164" fontId="21" fillId="0" borderId="0" xfId="0" applyNumberFormat="1" applyFont="1"/>
    <xf numFmtId="166" fontId="14" fillId="9" borderId="1" xfId="0" applyNumberFormat="1" applyFont="1" applyFill="1" applyBorder="1"/>
    <xf numFmtId="166" fontId="14" fillId="10" borderId="1" xfId="0" applyNumberFormat="1" applyFont="1" applyFill="1" applyBorder="1"/>
    <xf numFmtId="167" fontId="16" fillId="5" borderId="1" xfId="0" applyNumberFormat="1" applyFont="1" applyFill="1" applyBorder="1"/>
    <xf numFmtId="166" fontId="14" fillId="8" borderId="1" xfId="0" applyNumberFormat="1" applyFont="1" applyFill="1" applyBorder="1"/>
    <xf numFmtId="167" fontId="14" fillId="8" borderId="1" xfId="0" applyNumberFormat="1" applyFont="1" applyFill="1" applyBorder="1"/>
    <xf numFmtId="166" fontId="16" fillId="5" borderId="1" xfId="3" applyNumberFormat="1" applyFont="1" applyFill="1" applyBorder="1"/>
    <xf numFmtId="166" fontId="14" fillId="5" borderId="1" xfId="1" applyNumberFormat="1" applyFont="1" applyFill="1" applyBorder="1" applyAlignment="1" applyProtection="1">
      <alignment horizontal="center" wrapText="1"/>
      <protection hidden="1"/>
    </xf>
    <xf numFmtId="0" fontId="15" fillId="0" borderId="0" xfId="1" applyFont="1" applyFill="1" applyAlignment="1">
      <alignment horizontal="left" vertical="top" wrapText="1"/>
    </xf>
    <xf numFmtId="0" fontId="16" fillId="0" borderId="0" xfId="1" applyFont="1" applyFill="1" applyBorder="1" applyAlignment="1">
      <alignment horizontal="left" vertical="top" wrapText="1"/>
    </xf>
    <xf numFmtId="0" fontId="16" fillId="0" borderId="0" xfId="1" applyFont="1" applyFill="1" applyBorder="1" applyAlignment="1">
      <alignment horizontal="left" wrapText="1"/>
    </xf>
    <xf numFmtId="0" fontId="8" fillId="0" borderId="0" xfId="1" applyFont="1" applyFill="1" applyAlignment="1">
      <alignment horizontal="center" vertical="center" wrapText="1"/>
    </xf>
    <xf numFmtId="0" fontId="16" fillId="5" borderId="0" xfId="1" applyFont="1" applyFill="1" applyBorder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right"/>
    </xf>
    <xf numFmtId="0" fontId="14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/>
    </xf>
    <xf numFmtId="0" fontId="14" fillId="8" borderId="0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4" fillId="8" borderId="10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21" fillId="0" borderId="0" xfId="0" applyFont="1" applyBorder="1" applyAlignment="1">
      <alignment horizontal="right"/>
    </xf>
    <xf numFmtId="0" fontId="14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33" fillId="0" borderId="0" xfId="0" applyFont="1" applyAlignment="1">
      <alignment horizontal="center" vertical="top"/>
    </xf>
    <xf numFmtId="0" fontId="14" fillId="4" borderId="2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4" fillId="6" borderId="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4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</cellXfs>
  <cellStyles count="1470">
    <cellStyle name="Normal_Regional Data for IGR" xfId="5"/>
    <cellStyle name="Обычный" xfId="0" builtinId="0"/>
    <cellStyle name="Обычный 10" xfId="6"/>
    <cellStyle name="Обычный 10 2" xfId="7"/>
    <cellStyle name="Обычный 10 2 2" xfId="8"/>
    <cellStyle name="Обычный 10 2 2 2" xfId="9"/>
    <cellStyle name="Обычный 10 2 2 2 2" xfId="10"/>
    <cellStyle name="Обычный 10 2 2 2 2 2" xfId="11"/>
    <cellStyle name="Обычный 10 2 2 2 3" xfId="12"/>
    <cellStyle name="Обычный 10 2 2 3" xfId="13"/>
    <cellStyle name="Обычный 10 2 2 3 2" xfId="14"/>
    <cellStyle name="Обычный 10 2 2 4" xfId="15"/>
    <cellStyle name="Обычный 10 2 3" xfId="16"/>
    <cellStyle name="Обычный 10 2 3 2" xfId="17"/>
    <cellStyle name="Обычный 10 2 3 2 2" xfId="18"/>
    <cellStyle name="Обычный 10 2 3 3" xfId="19"/>
    <cellStyle name="Обычный 10 2 4" xfId="20"/>
    <cellStyle name="Обычный 10 2 4 2" xfId="21"/>
    <cellStyle name="Обычный 10 2 5" xfId="22"/>
    <cellStyle name="Обычный 10 3" xfId="23"/>
    <cellStyle name="Обычный 10 3 2" xfId="24"/>
    <cellStyle name="Обычный 10 3 2 2" xfId="25"/>
    <cellStyle name="Обычный 10 3 2 2 2" xfId="26"/>
    <cellStyle name="Обычный 10 3 2 3" xfId="27"/>
    <cellStyle name="Обычный 10 3 3" xfId="28"/>
    <cellStyle name="Обычный 10 3 3 2" xfId="29"/>
    <cellStyle name="Обычный 10 3 4" xfId="30"/>
    <cellStyle name="Обычный 10 4" xfId="31"/>
    <cellStyle name="Обычный 10 4 2" xfId="32"/>
    <cellStyle name="Обычный 10 4 2 2" xfId="33"/>
    <cellStyle name="Обычный 10 4 3" xfId="34"/>
    <cellStyle name="Обычный 10 5" xfId="35"/>
    <cellStyle name="Обычный 10 5 2" xfId="36"/>
    <cellStyle name="Обычный 10 6" xfId="37"/>
    <cellStyle name="Обычный 100" xfId="38"/>
    <cellStyle name="Обычный 100 2" xfId="39"/>
    <cellStyle name="Обычный 100 2 2" xfId="40"/>
    <cellStyle name="Обычный 100 2 2 2" xfId="41"/>
    <cellStyle name="Обычный 100 2 3" xfId="42"/>
    <cellStyle name="Обычный 100 3" xfId="43"/>
    <cellStyle name="Обычный 100 3 2" xfId="44"/>
    <cellStyle name="Обычный 100 4" xfId="45"/>
    <cellStyle name="Обычный 101" xfId="46"/>
    <cellStyle name="Обычный 101 2" xfId="47"/>
    <cellStyle name="Обычный 101 2 2" xfId="48"/>
    <cellStyle name="Обычный 101 2 2 2" xfId="49"/>
    <cellStyle name="Обычный 101 2 3" xfId="50"/>
    <cellStyle name="Обычный 101 3" xfId="51"/>
    <cellStyle name="Обычный 101 3 2" xfId="52"/>
    <cellStyle name="Обычный 101 4" xfId="53"/>
    <cellStyle name="Обычный 102" xfId="54"/>
    <cellStyle name="Обычный 102 2" xfId="55"/>
    <cellStyle name="Обычный 102 2 2" xfId="56"/>
    <cellStyle name="Обычный 102 2 2 2" xfId="57"/>
    <cellStyle name="Обычный 102 2 3" xfId="58"/>
    <cellStyle name="Обычный 102 3" xfId="59"/>
    <cellStyle name="Обычный 102 3 2" xfId="60"/>
    <cellStyle name="Обычный 102 4" xfId="61"/>
    <cellStyle name="Обычный 103" xfId="62"/>
    <cellStyle name="Обычный 103 2" xfId="63"/>
    <cellStyle name="Обычный 103 2 2" xfId="64"/>
    <cellStyle name="Обычный 103 2 2 2" xfId="65"/>
    <cellStyle name="Обычный 103 2 3" xfId="66"/>
    <cellStyle name="Обычный 103 3" xfId="67"/>
    <cellStyle name="Обычный 103 3 2" xfId="68"/>
    <cellStyle name="Обычный 103 4" xfId="69"/>
    <cellStyle name="Обычный 104" xfId="70"/>
    <cellStyle name="Обычный 104 2" xfId="71"/>
    <cellStyle name="Обычный 104 2 2" xfId="72"/>
    <cellStyle name="Обычный 104 2 2 2" xfId="73"/>
    <cellStyle name="Обычный 104 2 3" xfId="74"/>
    <cellStyle name="Обычный 104 3" xfId="75"/>
    <cellStyle name="Обычный 104 3 2" xfId="76"/>
    <cellStyle name="Обычный 104 4" xfId="77"/>
    <cellStyle name="Обычный 105" xfId="78"/>
    <cellStyle name="Обычный 105 2" xfId="79"/>
    <cellStyle name="Обычный 105 2 2" xfId="80"/>
    <cellStyle name="Обычный 105 2 2 2" xfId="81"/>
    <cellStyle name="Обычный 105 2 3" xfId="82"/>
    <cellStyle name="Обычный 105 3" xfId="83"/>
    <cellStyle name="Обычный 105 3 2" xfId="84"/>
    <cellStyle name="Обычный 105 4" xfId="85"/>
    <cellStyle name="Обычный 106" xfId="86"/>
    <cellStyle name="Обычный 106 2" xfId="87"/>
    <cellStyle name="Обычный 106 2 2" xfId="88"/>
    <cellStyle name="Обычный 106 2 2 2" xfId="89"/>
    <cellStyle name="Обычный 106 2 3" xfId="90"/>
    <cellStyle name="Обычный 106 3" xfId="91"/>
    <cellStyle name="Обычный 106 3 2" xfId="92"/>
    <cellStyle name="Обычный 106 4" xfId="93"/>
    <cellStyle name="Обычный 107" xfId="94"/>
    <cellStyle name="Обычный 107 2" xfId="95"/>
    <cellStyle name="Обычный 107 2 2" xfId="96"/>
    <cellStyle name="Обычный 107 2 2 2" xfId="97"/>
    <cellStyle name="Обычный 107 2 3" xfId="98"/>
    <cellStyle name="Обычный 107 3" xfId="99"/>
    <cellStyle name="Обычный 107 3 2" xfId="100"/>
    <cellStyle name="Обычный 107 4" xfId="101"/>
    <cellStyle name="Обычный 108" xfId="102"/>
    <cellStyle name="Обычный 108 2" xfId="103"/>
    <cellStyle name="Обычный 108 2 2" xfId="104"/>
    <cellStyle name="Обычный 108 2 2 2" xfId="105"/>
    <cellStyle name="Обычный 108 2 3" xfId="106"/>
    <cellStyle name="Обычный 108 3" xfId="107"/>
    <cellStyle name="Обычный 108 3 2" xfId="108"/>
    <cellStyle name="Обычный 108 4" xfId="109"/>
    <cellStyle name="Обычный 109" xfId="110"/>
    <cellStyle name="Обычный 109 2" xfId="111"/>
    <cellStyle name="Обычный 109 2 2" xfId="112"/>
    <cellStyle name="Обычный 109 2 2 2" xfId="113"/>
    <cellStyle name="Обычный 109 2 3" xfId="114"/>
    <cellStyle name="Обычный 109 3" xfId="115"/>
    <cellStyle name="Обычный 109 3 2" xfId="116"/>
    <cellStyle name="Обычный 109 4" xfId="117"/>
    <cellStyle name="Обычный 11" xfId="118"/>
    <cellStyle name="Обычный 110" xfId="119"/>
    <cellStyle name="Обычный 110 2" xfId="120"/>
    <cellStyle name="Обычный 110 2 2" xfId="121"/>
    <cellStyle name="Обычный 110 2 2 2" xfId="122"/>
    <cellStyle name="Обычный 110 2 3" xfId="123"/>
    <cellStyle name="Обычный 110 3" xfId="124"/>
    <cellStyle name="Обычный 110 3 2" xfId="125"/>
    <cellStyle name="Обычный 110 4" xfId="126"/>
    <cellStyle name="Обычный 111" xfId="127"/>
    <cellStyle name="Обычный 111 2" xfId="128"/>
    <cellStyle name="Обычный 111 2 2" xfId="129"/>
    <cellStyle name="Обычный 111 2 2 2" xfId="130"/>
    <cellStyle name="Обычный 111 2 3" xfId="131"/>
    <cellStyle name="Обычный 111 3" xfId="132"/>
    <cellStyle name="Обычный 111 3 2" xfId="133"/>
    <cellStyle name="Обычный 111 4" xfId="134"/>
    <cellStyle name="Обычный 112" xfId="3"/>
    <cellStyle name="Обычный 113" xfId="135"/>
    <cellStyle name="Обычный 113 2" xfId="136"/>
    <cellStyle name="Обычный 113 2 2" xfId="137"/>
    <cellStyle name="Обычный 113 3" xfId="138"/>
    <cellStyle name="Обычный 114" xfId="139"/>
    <cellStyle name="Обычный 114 2" xfId="140"/>
    <cellStyle name="Обычный 114 2 2" xfId="141"/>
    <cellStyle name="Обычный 114 3" xfId="142"/>
    <cellStyle name="Обычный 115" xfId="143"/>
    <cellStyle name="Обычный 115 2" xfId="144"/>
    <cellStyle name="Обычный 115 2 2" xfId="145"/>
    <cellStyle name="Обычный 115 3" xfId="146"/>
    <cellStyle name="Обычный 116" xfId="147"/>
    <cellStyle name="Обычный 116 2" xfId="148"/>
    <cellStyle name="Обычный 116 2 2" xfId="149"/>
    <cellStyle name="Обычный 116 3" xfId="150"/>
    <cellStyle name="Обычный 117" xfId="151"/>
    <cellStyle name="Обычный 117 2" xfId="152"/>
    <cellStyle name="Обычный 118" xfId="153"/>
    <cellStyle name="Обычный 119" xfId="154"/>
    <cellStyle name="Обычный 12" xfId="155"/>
    <cellStyle name="Обычный 12 2" xfId="156"/>
    <cellStyle name="Обычный 12 2 2" xfId="157"/>
    <cellStyle name="Обычный 12 2 2 2" xfId="158"/>
    <cellStyle name="Обычный 12 2 2 2 2" xfId="159"/>
    <cellStyle name="Обычный 12 2 2 3" xfId="160"/>
    <cellStyle name="Обычный 12 2 3" xfId="161"/>
    <cellStyle name="Обычный 12 2 3 2" xfId="162"/>
    <cellStyle name="Обычный 12 2 4" xfId="163"/>
    <cellStyle name="Обычный 12 3" xfId="164"/>
    <cellStyle name="Обычный 12 3 2" xfId="165"/>
    <cellStyle name="Обычный 12 3 2 2" xfId="166"/>
    <cellStyle name="Обычный 12 3 3" xfId="167"/>
    <cellStyle name="Обычный 12 4" xfId="168"/>
    <cellStyle name="Обычный 12 4 2" xfId="169"/>
    <cellStyle name="Обычный 12 5" xfId="170"/>
    <cellStyle name="Обычный 120" xfId="171"/>
    <cellStyle name="Обычный 121" xfId="172"/>
    <cellStyle name="Обычный 122" xfId="173"/>
    <cellStyle name="Обычный 123" xfId="174"/>
    <cellStyle name="Обычный 124" xfId="175"/>
    <cellStyle name="Обычный 124 2" xfId="176"/>
    <cellStyle name="Обычный 125" xfId="177"/>
    <cellStyle name="Обычный 125 2" xfId="178"/>
    <cellStyle name="Обычный 126" xfId="179"/>
    <cellStyle name="Обычный 126 2" xfId="180"/>
    <cellStyle name="Обычный 127" xfId="181"/>
    <cellStyle name="Обычный 127 2" xfId="182"/>
    <cellStyle name="Обычный 128" xfId="183"/>
    <cellStyle name="Обычный 128 2" xfId="184"/>
    <cellStyle name="Обычный 129" xfId="185"/>
    <cellStyle name="Обычный 129 2" xfId="186"/>
    <cellStyle name="Обычный 13" xfId="187"/>
    <cellStyle name="Обычный 130" xfId="188"/>
    <cellStyle name="Обычный 130 2" xfId="189"/>
    <cellStyle name="Обычный 131" xfId="190"/>
    <cellStyle name="Обычный 131 2" xfId="191"/>
    <cellStyle name="Обычный 132" xfId="192"/>
    <cellStyle name="Обычный 132 2" xfId="193"/>
    <cellStyle name="Обычный 133" xfId="194"/>
    <cellStyle name="Обычный 133 2" xfId="195"/>
    <cellStyle name="Обычный 134" xfId="196"/>
    <cellStyle name="Обычный 135" xfId="197"/>
    <cellStyle name="Обычный 136" xfId="1463"/>
    <cellStyle name="Обычный 137" xfId="1464"/>
    <cellStyle name="Обычный 138" xfId="1465"/>
    <cellStyle name="Обычный 139" xfId="1467"/>
    <cellStyle name="Обычный 14" xfId="198"/>
    <cellStyle name="Обычный 14 2" xfId="199"/>
    <cellStyle name="Обычный 14 2 2" xfId="200"/>
    <cellStyle name="Обычный 14 2 2 2" xfId="201"/>
    <cellStyle name="Обычный 14 2 2 2 2" xfId="202"/>
    <cellStyle name="Обычный 14 2 2 3" xfId="203"/>
    <cellStyle name="Обычный 14 2 3" xfId="204"/>
    <cellStyle name="Обычный 14 2 3 2" xfId="205"/>
    <cellStyle name="Обычный 14 2 4" xfId="206"/>
    <cellStyle name="Обычный 14 3" xfId="207"/>
    <cellStyle name="Обычный 14 3 2" xfId="208"/>
    <cellStyle name="Обычный 14 3 2 2" xfId="209"/>
    <cellStyle name="Обычный 14 3 3" xfId="210"/>
    <cellStyle name="Обычный 14 4" xfId="211"/>
    <cellStyle name="Обычный 14 4 2" xfId="212"/>
    <cellStyle name="Обычный 14 5" xfId="213"/>
    <cellStyle name="Обычный 140" xfId="1468"/>
    <cellStyle name="Обычный 141" xfId="1469"/>
    <cellStyle name="Обычный 15" xfId="214"/>
    <cellStyle name="Обычный 15 2" xfId="215"/>
    <cellStyle name="Обычный 15 2 2" xfId="216"/>
    <cellStyle name="Обычный 15 2 2 2" xfId="217"/>
    <cellStyle name="Обычный 15 2 2 2 2" xfId="218"/>
    <cellStyle name="Обычный 15 2 2 3" xfId="219"/>
    <cellStyle name="Обычный 15 2 3" xfId="220"/>
    <cellStyle name="Обычный 15 2 3 2" xfId="221"/>
    <cellStyle name="Обычный 15 2 4" xfId="222"/>
    <cellStyle name="Обычный 15 3" xfId="223"/>
    <cellStyle name="Обычный 15 3 2" xfId="224"/>
    <cellStyle name="Обычный 15 3 2 2" xfId="225"/>
    <cellStyle name="Обычный 15 3 3" xfId="226"/>
    <cellStyle name="Обычный 15 4" xfId="227"/>
    <cellStyle name="Обычный 15 4 2" xfId="228"/>
    <cellStyle name="Обычный 15 5" xfId="229"/>
    <cellStyle name="Обычный 16" xfId="230"/>
    <cellStyle name="Обычный 16 2" xfId="231"/>
    <cellStyle name="Обычный 16 2 2" xfId="232"/>
    <cellStyle name="Обычный 16 2 2 2" xfId="233"/>
    <cellStyle name="Обычный 16 2 2 2 2" xfId="234"/>
    <cellStyle name="Обычный 16 2 2 3" xfId="235"/>
    <cellStyle name="Обычный 16 2 3" xfId="236"/>
    <cellStyle name="Обычный 16 2 3 2" xfId="237"/>
    <cellStyle name="Обычный 16 2 4" xfId="238"/>
    <cellStyle name="Обычный 16 3" xfId="239"/>
    <cellStyle name="Обычный 16 3 2" xfId="240"/>
    <cellStyle name="Обычный 16 3 2 2" xfId="241"/>
    <cellStyle name="Обычный 16 3 3" xfId="242"/>
    <cellStyle name="Обычный 16 4" xfId="243"/>
    <cellStyle name="Обычный 16 4 2" xfId="244"/>
    <cellStyle name="Обычный 16 5" xfId="245"/>
    <cellStyle name="Обычный 17" xfId="246"/>
    <cellStyle name="Обычный 17 2" xfId="247"/>
    <cellStyle name="Обычный 17 2 2" xfId="248"/>
    <cellStyle name="Обычный 17 2 2 2" xfId="249"/>
    <cellStyle name="Обычный 17 2 2 2 2" xfId="250"/>
    <cellStyle name="Обычный 17 2 2 3" xfId="251"/>
    <cellStyle name="Обычный 17 2 3" xfId="252"/>
    <cellStyle name="Обычный 17 2 3 2" xfId="253"/>
    <cellStyle name="Обычный 17 2 4" xfId="254"/>
    <cellStyle name="Обычный 17 3" xfId="255"/>
    <cellStyle name="Обычный 17 3 2" xfId="256"/>
    <cellStyle name="Обычный 17 3 2 2" xfId="257"/>
    <cellStyle name="Обычный 17 3 3" xfId="258"/>
    <cellStyle name="Обычный 17 4" xfId="259"/>
    <cellStyle name="Обычный 17 4 2" xfId="260"/>
    <cellStyle name="Обычный 17 5" xfId="261"/>
    <cellStyle name="Обычный 18" xfId="262"/>
    <cellStyle name="Обычный 18 2" xfId="263"/>
    <cellStyle name="Обычный 18 2 2" xfId="264"/>
    <cellStyle name="Обычный 18 2 2 2" xfId="265"/>
    <cellStyle name="Обычный 18 2 2 2 2" xfId="266"/>
    <cellStyle name="Обычный 18 2 2 3" xfId="267"/>
    <cellStyle name="Обычный 18 2 3" xfId="268"/>
    <cellStyle name="Обычный 18 2 3 2" xfId="269"/>
    <cellStyle name="Обычный 18 2 4" xfId="270"/>
    <cellStyle name="Обычный 18 3" xfId="271"/>
    <cellStyle name="Обычный 18 3 2" xfId="272"/>
    <cellStyle name="Обычный 18 3 2 2" xfId="273"/>
    <cellStyle name="Обычный 18 3 3" xfId="274"/>
    <cellStyle name="Обычный 18 4" xfId="275"/>
    <cellStyle name="Обычный 18 4 2" xfId="276"/>
    <cellStyle name="Обычный 18 5" xfId="277"/>
    <cellStyle name="Обычный 19" xfId="278"/>
    <cellStyle name="Обычный 19 2" xfId="279"/>
    <cellStyle name="Обычный 19 2 2" xfId="280"/>
    <cellStyle name="Обычный 19 2 2 2" xfId="281"/>
    <cellStyle name="Обычный 19 2 2 2 2" xfId="282"/>
    <cellStyle name="Обычный 19 2 2 3" xfId="283"/>
    <cellStyle name="Обычный 19 2 3" xfId="284"/>
    <cellStyle name="Обычный 19 2 3 2" xfId="285"/>
    <cellStyle name="Обычный 19 2 4" xfId="286"/>
    <cellStyle name="Обычный 19 3" xfId="287"/>
    <cellStyle name="Обычный 19 3 2" xfId="288"/>
    <cellStyle name="Обычный 19 3 2 2" xfId="289"/>
    <cellStyle name="Обычный 19 3 3" xfId="290"/>
    <cellStyle name="Обычный 19 4" xfId="291"/>
    <cellStyle name="Обычный 19 4 2" xfId="292"/>
    <cellStyle name="Обычный 19 5" xfId="293"/>
    <cellStyle name="Обычный 2" xfId="294"/>
    <cellStyle name="Обычный 2 10" xfId="295"/>
    <cellStyle name="Обычный 2 10 2" xfId="4"/>
    <cellStyle name="Обычный 2 11" xfId="296"/>
    <cellStyle name="Обычный 2 11 2" xfId="2"/>
    <cellStyle name="Обычный 2 12" xfId="297"/>
    <cellStyle name="Обычный 2 12 2" xfId="298"/>
    <cellStyle name="Обычный 2 13" xfId="299"/>
    <cellStyle name="Обычный 2 13 2" xfId="300"/>
    <cellStyle name="Обычный 2 14" xfId="301"/>
    <cellStyle name="Обычный 2 14 2" xfId="302"/>
    <cellStyle name="Обычный 2 15" xfId="303"/>
    <cellStyle name="Обычный 2 15 2" xfId="304"/>
    <cellStyle name="Обычный 2 16" xfId="305"/>
    <cellStyle name="Обычный 2 16 2" xfId="306"/>
    <cellStyle name="Обычный 2 17" xfId="307"/>
    <cellStyle name="Обычный 2 18" xfId="308"/>
    <cellStyle name="Обычный 2 18 2" xfId="309"/>
    <cellStyle name="Обычный 2 19" xfId="310"/>
    <cellStyle name="Обычный 2 19 2" xfId="311"/>
    <cellStyle name="Обычный 2 2" xfId="312"/>
    <cellStyle name="Обычный 2 2 2" xfId="313"/>
    <cellStyle name="Обычный 2 20" xfId="314"/>
    <cellStyle name="Обычный 2 20 2" xfId="315"/>
    <cellStyle name="Обычный 2 21" xfId="316"/>
    <cellStyle name="Обычный 2 21 2" xfId="317"/>
    <cellStyle name="Обычный 2 22" xfId="318"/>
    <cellStyle name="Обычный 2 22 2" xfId="319"/>
    <cellStyle name="Обычный 2 23" xfId="320"/>
    <cellStyle name="Обычный 2 23 2" xfId="321"/>
    <cellStyle name="Обычный 2 24" xfId="322"/>
    <cellStyle name="Обычный 2 24 2" xfId="323"/>
    <cellStyle name="Обычный 2 25" xfId="324"/>
    <cellStyle name="Обычный 2 25 2" xfId="325"/>
    <cellStyle name="Обычный 2 26" xfId="326"/>
    <cellStyle name="Обычный 2 26 2" xfId="327"/>
    <cellStyle name="Обычный 2 27" xfId="328"/>
    <cellStyle name="Обычный 2 27 2" xfId="329"/>
    <cellStyle name="Обычный 2 28" xfId="330"/>
    <cellStyle name="Обычный 2 28 2" xfId="331"/>
    <cellStyle name="Обычный 2 29" xfId="332"/>
    <cellStyle name="Обычный 2 29 2" xfId="333"/>
    <cellStyle name="Обычный 2 3" xfId="334"/>
    <cellStyle name="Обычный 2 30" xfId="335"/>
    <cellStyle name="Обычный 2 30 2" xfId="336"/>
    <cellStyle name="Обычный 2 31" xfId="337"/>
    <cellStyle name="Обычный 2 31 2" xfId="338"/>
    <cellStyle name="Обычный 2 32" xfId="339"/>
    <cellStyle name="Обычный 2 32 2" xfId="340"/>
    <cellStyle name="Обычный 2 33" xfId="341"/>
    <cellStyle name="Обычный 2 33 2" xfId="342"/>
    <cellStyle name="Обычный 2 34" xfId="343"/>
    <cellStyle name="Обычный 2 34 2" xfId="344"/>
    <cellStyle name="Обычный 2 35" xfId="345"/>
    <cellStyle name="Обычный 2 35 2" xfId="346"/>
    <cellStyle name="Обычный 2 36" xfId="347"/>
    <cellStyle name="Обычный 2 36 2" xfId="348"/>
    <cellStyle name="Обычный 2 37" xfId="349"/>
    <cellStyle name="Обычный 2 37 2" xfId="350"/>
    <cellStyle name="Обычный 2 38" xfId="351"/>
    <cellStyle name="Обычный 2 39" xfId="352"/>
    <cellStyle name="Обычный 2 39 2" xfId="353"/>
    <cellStyle name="Обычный 2 4" xfId="354"/>
    <cellStyle name="Обычный 2 40" xfId="355"/>
    <cellStyle name="Обычный 2 40 2" xfId="356"/>
    <cellStyle name="Обычный 2 41" xfId="357"/>
    <cellStyle name="Обычный 2 42" xfId="358"/>
    <cellStyle name="Обычный 2 43" xfId="359"/>
    <cellStyle name="Обычный 2 44" xfId="360"/>
    <cellStyle name="Обычный 2 45" xfId="361"/>
    <cellStyle name="Обычный 2 46" xfId="362"/>
    <cellStyle name="Обычный 2 47" xfId="363"/>
    <cellStyle name="Обычный 2 47 2" xfId="364"/>
    <cellStyle name="Обычный 2 48" xfId="365"/>
    <cellStyle name="Обычный 2 48 2" xfId="366"/>
    <cellStyle name="Обычный 2 49" xfId="367"/>
    <cellStyle name="Обычный 2 49 2" xfId="368"/>
    <cellStyle name="Обычный 2 5" xfId="369"/>
    <cellStyle name="Обычный 2 5 2" xfId="370"/>
    <cellStyle name="Обычный 2 50" xfId="371"/>
    <cellStyle name="Обычный 2 51" xfId="1466"/>
    <cellStyle name="Обычный 2 6" xfId="372"/>
    <cellStyle name="Обычный 2 6 2" xfId="373"/>
    <cellStyle name="Обычный 2 7" xfId="374"/>
    <cellStyle name="Обычный 2 7 2" xfId="375"/>
    <cellStyle name="Обычный 2 8" xfId="376"/>
    <cellStyle name="Обычный 2 9" xfId="377"/>
    <cellStyle name="Обычный 2 9 2" xfId="378"/>
    <cellStyle name="Обычный 20" xfId="379"/>
    <cellStyle name="Обычный 20 2" xfId="380"/>
    <cellStyle name="Обычный 20 2 2" xfId="381"/>
    <cellStyle name="Обычный 20 2 2 2" xfId="382"/>
    <cellStyle name="Обычный 20 2 2 2 2" xfId="383"/>
    <cellStyle name="Обычный 20 2 2 3" xfId="384"/>
    <cellStyle name="Обычный 20 2 3" xfId="385"/>
    <cellStyle name="Обычный 20 2 3 2" xfId="386"/>
    <cellStyle name="Обычный 20 2 4" xfId="387"/>
    <cellStyle name="Обычный 20 3" xfId="388"/>
    <cellStyle name="Обычный 20 3 2" xfId="389"/>
    <cellStyle name="Обычный 20 3 2 2" xfId="390"/>
    <cellStyle name="Обычный 20 3 3" xfId="391"/>
    <cellStyle name="Обычный 20 4" xfId="392"/>
    <cellStyle name="Обычный 20 4 2" xfId="393"/>
    <cellStyle name="Обычный 20 5" xfId="394"/>
    <cellStyle name="Обычный 21" xfId="395"/>
    <cellStyle name="Обычный 21 2" xfId="396"/>
    <cellStyle name="Обычный 21 2 2" xfId="397"/>
    <cellStyle name="Обычный 21 2 2 2" xfId="398"/>
    <cellStyle name="Обычный 21 2 2 2 2" xfId="399"/>
    <cellStyle name="Обычный 21 2 2 3" xfId="400"/>
    <cellStyle name="Обычный 21 2 3" xfId="401"/>
    <cellStyle name="Обычный 21 2 3 2" xfId="402"/>
    <cellStyle name="Обычный 21 2 4" xfId="403"/>
    <cellStyle name="Обычный 21 3" xfId="404"/>
    <cellStyle name="Обычный 21 3 2" xfId="405"/>
    <cellStyle name="Обычный 21 3 2 2" xfId="406"/>
    <cellStyle name="Обычный 21 3 3" xfId="407"/>
    <cellStyle name="Обычный 21 4" xfId="408"/>
    <cellStyle name="Обычный 21 4 2" xfId="409"/>
    <cellStyle name="Обычный 21 5" xfId="410"/>
    <cellStyle name="Обычный 22" xfId="411"/>
    <cellStyle name="Обычный 22 2" xfId="412"/>
    <cellStyle name="Обычный 22 2 2" xfId="413"/>
    <cellStyle name="Обычный 22 2 2 2" xfId="414"/>
    <cellStyle name="Обычный 22 2 2 2 2" xfId="415"/>
    <cellStyle name="Обычный 22 2 2 3" xfId="416"/>
    <cellStyle name="Обычный 22 2 3" xfId="417"/>
    <cellStyle name="Обычный 22 2 3 2" xfId="418"/>
    <cellStyle name="Обычный 22 2 4" xfId="419"/>
    <cellStyle name="Обычный 22 3" xfId="420"/>
    <cellStyle name="Обычный 22 3 2" xfId="421"/>
    <cellStyle name="Обычный 22 3 2 2" xfId="422"/>
    <cellStyle name="Обычный 22 3 3" xfId="423"/>
    <cellStyle name="Обычный 22 4" xfId="424"/>
    <cellStyle name="Обычный 22 4 2" xfId="425"/>
    <cellStyle name="Обычный 22 5" xfId="426"/>
    <cellStyle name="Обычный 23" xfId="427"/>
    <cellStyle name="Обычный 23 2" xfId="428"/>
    <cellStyle name="Обычный 23 2 2" xfId="429"/>
    <cellStyle name="Обычный 23 2 2 2" xfId="430"/>
    <cellStyle name="Обычный 23 2 2 2 2" xfId="431"/>
    <cellStyle name="Обычный 23 2 2 3" xfId="432"/>
    <cellStyle name="Обычный 23 2 3" xfId="433"/>
    <cellStyle name="Обычный 23 2 3 2" xfId="434"/>
    <cellStyle name="Обычный 23 2 4" xfId="435"/>
    <cellStyle name="Обычный 23 3" xfId="436"/>
    <cellStyle name="Обычный 23 3 2" xfId="437"/>
    <cellStyle name="Обычный 23 3 2 2" xfId="438"/>
    <cellStyle name="Обычный 23 3 3" xfId="439"/>
    <cellStyle name="Обычный 23 4" xfId="440"/>
    <cellStyle name="Обычный 23 4 2" xfId="441"/>
    <cellStyle name="Обычный 23 5" xfId="442"/>
    <cellStyle name="Обычный 24" xfId="443"/>
    <cellStyle name="Обычный 24 2" xfId="444"/>
    <cellStyle name="Обычный 24 2 2" xfId="445"/>
    <cellStyle name="Обычный 24 2 2 2" xfId="446"/>
    <cellStyle name="Обычный 24 2 2 2 2" xfId="447"/>
    <cellStyle name="Обычный 24 2 2 3" xfId="448"/>
    <cellStyle name="Обычный 24 2 3" xfId="449"/>
    <cellStyle name="Обычный 24 2 3 2" xfId="450"/>
    <cellStyle name="Обычный 24 2 4" xfId="451"/>
    <cellStyle name="Обычный 24 3" xfId="452"/>
    <cellStyle name="Обычный 24 3 2" xfId="453"/>
    <cellStyle name="Обычный 24 3 2 2" xfId="454"/>
    <cellStyle name="Обычный 24 3 3" xfId="455"/>
    <cellStyle name="Обычный 24 4" xfId="456"/>
    <cellStyle name="Обычный 24 4 2" xfId="457"/>
    <cellStyle name="Обычный 24 5" xfId="458"/>
    <cellStyle name="Обычный 25" xfId="459"/>
    <cellStyle name="Обычный 25 2" xfId="460"/>
    <cellStyle name="Обычный 25 2 2" xfId="461"/>
    <cellStyle name="Обычный 25 2 2 2" xfId="462"/>
    <cellStyle name="Обычный 25 2 2 2 2" xfId="463"/>
    <cellStyle name="Обычный 25 2 2 3" xfId="464"/>
    <cellStyle name="Обычный 25 2 3" xfId="465"/>
    <cellStyle name="Обычный 25 2 3 2" xfId="466"/>
    <cellStyle name="Обычный 25 2 4" xfId="467"/>
    <cellStyle name="Обычный 25 3" xfId="468"/>
    <cellStyle name="Обычный 25 3 2" xfId="469"/>
    <cellStyle name="Обычный 25 3 2 2" xfId="470"/>
    <cellStyle name="Обычный 25 3 3" xfId="471"/>
    <cellStyle name="Обычный 25 4" xfId="472"/>
    <cellStyle name="Обычный 25 4 2" xfId="473"/>
    <cellStyle name="Обычный 25 5" xfId="474"/>
    <cellStyle name="Обычный 26" xfId="475"/>
    <cellStyle name="Обычный 26 2" xfId="476"/>
    <cellStyle name="Обычный 26 2 2" xfId="477"/>
    <cellStyle name="Обычный 26 2 2 2" xfId="478"/>
    <cellStyle name="Обычный 26 2 2 2 2" xfId="479"/>
    <cellStyle name="Обычный 26 2 2 3" xfId="480"/>
    <cellStyle name="Обычный 26 2 3" xfId="481"/>
    <cellStyle name="Обычный 26 2 3 2" xfId="482"/>
    <cellStyle name="Обычный 26 2 4" xfId="483"/>
    <cellStyle name="Обычный 26 3" xfId="484"/>
    <cellStyle name="Обычный 26 3 2" xfId="485"/>
    <cellStyle name="Обычный 26 3 2 2" xfId="486"/>
    <cellStyle name="Обычный 26 3 3" xfId="487"/>
    <cellStyle name="Обычный 26 4" xfId="488"/>
    <cellStyle name="Обычный 26 4 2" xfId="489"/>
    <cellStyle name="Обычный 26 5" xfId="490"/>
    <cellStyle name="Обычный 27" xfId="491"/>
    <cellStyle name="Обычный 27 2" xfId="492"/>
    <cellStyle name="Обычный 27 2 2" xfId="493"/>
    <cellStyle name="Обычный 27 2 2 2" xfId="494"/>
    <cellStyle name="Обычный 27 2 2 2 2" xfId="495"/>
    <cellStyle name="Обычный 27 2 2 3" xfId="496"/>
    <cellStyle name="Обычный 27 2 3" xfId="497"/>
    <cellStyle name="Обычный 27 2 3 2" xfId="498"/>
    <cellStyle name="Обычный 27 2 4" xfId="499"/>
    <cellStyle name="Обычный 27 3" xfId="500"/>
    <cellStyle name="Обычный 27 3 2" xfId="501"/>
    <cellStyle name="Обычный 27 3 2 2" xfId="502"/>
    <cellStyle name="Обычный 27 3 3" xfId="503"/>
    <cellStyle name="Обычный 27 4" xfId="504"/>
    <cellStyle name="Обычный 27 4 2" xfId="505"/>
    <cellStyle name="Обычный 27 5" xfId="506"/>
    <cellStyle name="Обычный 28" xfId="507"/>
    <cellStyle name="Обычный 28 2" xfId="508"/>
    <cellStyle name="Обычный 28 2 2" xfId="509"/>
    <cellStyle name="Обычный 28 2 2 2" xfId="510"/>
    <cellStyle name="Обычный 28 2 2 2 2" xfId="511"/>
    <cellStyle name="Обычный 28 2 2 3" xfId="512"/>
    <cellStyle name="Обычный 28 2 3" xfId="513"/>
    <cellStyle name="Обычный 28 2 3 2" xfId="514"/>
    <cellStyle name="Обычный 28 2 4" xfId="515"/>
    <cellStyle name="Обычный 28 3" xfId="516"/>
    <cellStyle name="Обычный 28 3 2" xfId="517"/>
    <cellStyle name="Обычный 28 3 2 2" xfId="518"/>
    <cellStyle name="Обычный 28 3 3" xfId="519"/>
    <cellStyle name="Обычный 28 4" xfId="520"/>
    <cellStyle name="Обычный 28 4 2" xfId="521"/>
    <cellStyle name="Обычный 28 5" xfId="522"/>
    <cellStyle name="Обычный 29" xfId="523"/>
    <cellStyle name="Обычный 29 2" xfId="524"/>
    <cellStyle name="Обычный 29 2 2" xfId="525"/>
    <cellStyle name="Обычный 29 2 2 2" xfId="526"/>
    <cellStyle name="Обычный 29 2 2 2 2" xfId="527"/>
    <cellStyle name="Обычный 29 2 2 3" xfId="528"/>
    <cellStyle name="Обычный 29 2 3" xfId="529"/>
    <cellStyle name="Обычный 29 2 3 2" xfId="530"/>
    <cellStyle name="Обычный 29 2 4" xfId="531"/>
    <cellStyle name="Обычный 29 3" xfId="532"/>
    <cellStyle name="Обычный 29 3 2" xfId="533"/>
    <cellStyle name="Обычный 29 3 2 2" xfId="534"/>
    <cellStyle name="Обычный 29 3 3" xfId="535"/>
    <cellStyle name="Обычный 29 4" xfId="536"/>
    <cellStyle name="Обычный 29 4 2" xfId="537"/>
    <cellStyle name="Обычный 29 5" xfId="538"/>
    <cellStyle name="Обычный 3" xfId="539"/>
    <cellStyle name="Обычный 3 2" xfId="540"/>
    <cellStyle name="Обычный 3 2 2" xfId="541"/>
    <cellStyle name="Обычный 3 2 2 2" xfId="542"/>
    <cellStyle name="Обычный 3 2 2 2 2" xfId="543"/>
    <cellStyle name="Обычный 3 2 2 2 2 2" xfId="544"/>
    <cellStyle name="Обычный 3 2 2 2 3" xfId="545"/>
    <cellStyle name="Обычный 3 2 2 3" xfId="546"/>
    <cellStyle name="Обычный 3 2 2 3 2" xfId="547"/>
    <cellStyle name="Обычный 3 2 2 4" xfId="548"/>
    <cellStyle name="Обычный 3 2 3" xfId="549"/>
    <cellStyle name="Обычный 3 2 3 2" xfId="550"/>
    <cellStyle name="Обычный 3 2 3 2 2" xfId="551"/>
    <cellStyle name="Обычный 3 2 3 3" xfId="552"/>
    <cellStyle name="Обычный 3 2 4" xfId="553"/>
    <cellStyle name="Обычный 3 2 4 2" xfId="554"/>
    <cellStyle name="Обычный 3 2 5" xfId="555"/>
    <cellStyle name="Обычный 3 3" xfId="556"/>
    <cellStyle name="Обычный 3 3 2" xfId="557"/>
    <cellStyle name="Обычный 3 3 2 2" xfId="558"/>
    <cellStyle name="Обычный 3 3 2 2 2" xfId="559"/>
    <cellStyle name="Обычный 3 3 2 3" xfId="560"/>
    <cellStyle name="Обычный 3 3 3" xfId="561"/>
    <cellStyle name="Обычный 3 3 3 2" xfId="562"/>
    <cellStyle name="Обычный 3 3 4" xfId="563"/>
    <cellStyle name="Обычный 3 4" xfId="564"/>
    <cellStyle name="Обычный 3 4 2" xfId="565"/>
    <cellStyle name="Обычный 3 4 2 2" xfId="566"/>
    <cellStyle name="Обычный 3 4 3" xfId="567"/>
    <cellStyle name="Обычный 3 5" xfId="568"/>
    <cellStyle name="Обычный 3 5 2" xfId="569"/>
    <cellStyle name="Обычный 3 6" xfId="570"/>
    <cellStyle name="Обычный 30" xfId="571"/>
    <cellStyle name="Обычный 30 2" xfId="572"/>
    <cellStyle name="Обычный 30 2 2" xfId="573"/>
    <cellStyle name="Обычный 30 2 2 2" xfId="574"/>
    <cellStyle name="Обычный 30 2 2 2 2" xfId="575"/>
    <cellStyle name="Обычный 30 2 2 3" xfId="576"/>
    <cellStyle name="Обычный 30 2 3" xfId="577"/>
    <cellStyle name="Обычный 30 2 3 2" xfId="578"/>
    <cellStyle name="Обычный 30 2 4" xfId="579"/>
    <cellStyle name="Обычный 30 3" xfId="580"/>
    <cellStyle name="Обычный 30 3 2" xfId="581"/>
    <cellStyle name="Обычный 30 3 2 2" xfId="582"/>
    <cellStyle name="Обычный 30 3 3" xfId="583"/>
    <cellStyle name="Обычный 30 4" xfId="584"/>
    <cellStyle name="Обычный 30 4 2" xfId="585"/>
    <cellStyle name="Обычный 30 5" xfId="586"/>
    <cellStyle name="Обычный 31" xfId="587"/>
    <cellStyle name="Обычный 31 2" xfId="588"/>
    <cellStyle name="Обычный 31 2 2" xfId="589"/>
    <cellStyle name="Обычный 31 2 2 2" xfId="590"/>
    <cellStyle name="Обычный 31 2 2 2 2" xfId="591"/>
    <cellStyle name="Обычный 31 2 2 3" xfId="592"/>
    <cellStyle name="Обычный 31 2 3" xfId="593"/>
    <cellStyle name="Обычный 31 2 3 2" xfId="594"/>
    <cellStyle name="Обычный 31 2 4" xfId="595"/>
    <cellStyle name="Обычный 31 3" xfId="596"/>
    <cellStyle name="Обычный 31 3 2" xfId="597"/>
    <cellStyle name="Обычный 31 3 2 2" xfId="598"/>
    <cellStyle name="Обычный 31 3 3" xfId="599"/>
    <cellStyle name="Обычный 31 4" xfId="600"/>
    <cellStyle name="Обычный 31 4 2" xfId="601"/>
    <cellStyle name="Обычный 31 5" xfId="602"/>
    <cellStyle name="Обычный 32" xfId="603"/>
    <cellStyle name="Обычный 32 2" xfId="604"/>
    <cellStyle name="Обычный 32 2 2" xfId="605"/>
    <cellStyle name="Обычный 32 2 2 2" xfId="606"/>
    <cellStyle name="Обычный 32 2 2 2 2" xfId="607"/>
    <cellStyle name="Обычный 32 2 2 3" xfId="608"/>
    <cellStyle name="Обычный 32 2 3" xfId="609"/>
    <cellStyle name="Обычный 32 2 3 2" xfId="610"/>
    <cellStyle name="Обычный 32 2 4" xfId="611"/>
    <cellStyle name="Обычный 32 3" xfId="612"/>
    <cellStyle name="Обычный 32 3 2" xfId="613"/>
    <cellStyle name="Обычный 32 3 2 2" xfId="614"/>
    <cellStyle name="Обычный 32 3 3" xfId="615"/>
    <cellStyle name="Обычный 32 4" xfId="616"/>
    <cellStyle name="Обычный 32 4 2" xfId="617"/>
    <cellStyle name="Обычный 32 5" xfId="618"/>
    <cellStyle name="Обычный 33" xfId="619"/>
    <cellStyle name="Обычный 33 2" xfId="620"/>
    <cellStyle name="Обычный 33 2 2" xfId="621"/>
    <cellStyle name="Обычный 33 2 2 2" xfId="622"/>
    <cellStyle name="Обычный 33 2 2 2 2" xfId="623"/>
    <cellStyle name="Обычный 33 2 2 3" xfId="624"/>
    <cellStyle name="Обычный 33 2 3" xfId="625"/>
    <cellStyle name="Обычный 33 2 3 2" xfId="626"/>
    <cellStyle name="Обычный 33 2 4" xfId="627"/>
    <cellStyle name="Обычный 33 3" xfId="628"/>
    <cellStyle name="Обычный 33 3 2" xfId="629"/>
    <cellStyle name="Обычный 33 3 2 2" xfId="630"/>
    <cellStyle name="Обычный 33 3 3" xfId="631"/>
    <cellStyle name="Обычный 33 4" xfId="632"/>
    <cellStyle name="Обычный 33 4 2" xfId="633"/>
    <cellStyle name="Обычный 33 5" xfId="634"/>
    <cellStyle name="Обычный 34" xfId="635"/>
    <cellStyle name="Обычный 34 2" xfId="636"/>
    <cellStyle name="Обычный 34 2 2" xfId="637"/>
    <cellStyle name="Обычный 34 2 2 2" xfId="638"/>
    <cellStyle name="Обычный 34 2 2 2 2" xfId="639"/>
    <cellStyle name="Обычный 34 2 2 3" xfId="640"/>
    <cellStyle name="Обычный 34 2 3" xfId="641"/>
    <cellStyle name="Обычный 34 2 3 2" xfId="642"/>
    <cellStyle name="Обычный 34 2 4" xfId="643"/>
    <cellStyle name="Обычный 34 3" xfId="644"/>
    <cellStyle name="Обычный 34 3 2" xfId="645"/>
    <cellStyle name="Обычный 34 3 2 2" xfId="646"/>
    <cellStyle name="Обычный 34 3 3" xfId="647"/>
    <cellStyle name="Обычный 34 4" xfId="648"/>
    <cellStyle name="Обычный 34 4 2" xfId="649"/>
    <cellStyle name="Обычный 34 5" xfId="650"/>
    <cellStyle name="Обычный 35" xfId="651"/>
    <cellStyle name="Обычный 35 2" xfId="652"/>
    <cellStyle name="Обычный 35 2 2" xfId="653"/>
    <cellStyle name="Обычный 35 2 2 2" xfId="654"/>
    <cellStyle name="Обычный 35 2 2 2 2" xfId="655"/>
    <cellStyle name="Обычный 35 2 2 3" xfId="656"/>
    <cellStyle name="Обычный 35 2 3" xfId="657"/>
    <cellStyle name="Обычный 35 2 3 2" xfId="658"/>
    <cellStyle name="Обычный 35 2 4" xfId="659"/>
    <cellStyle name="Обычный 35 3" xfId="660"/>
    <cellStyle name="Обычный 35 3 2" xfId="661"/>
    <cellStyle name="Обычный 35 3 2 2" xfId="662"/>
    <cellStyle name="Обычный 35 3 3" xfId="663"/>
    <cellStyle name="Обычный 35 4" xfId="664"/>
    <cellStyle name="Обычный 35 4 2" xfId="665"/>
    <cellStyle name="Обычный 35 5" xfId="666"/>
    <cellStyle name="Обычный 36" xfId="667"/>
    <cellStyle name="Обычный 36 2" xfId="668"/>
    <cellStyle name="Обычный 36 2 2" xfId="669"/>
    <cellStyle name="Обычный 36 2 2 2" xfId="670"/>
    <cellStyle name="Обычный 36 2 2 2 2" xfId="671"/>
    <cellStyle name="Обычный 36 2 2 3" xfId="672"/>
    <cellStyle name="Обычный 36 2 3" xfId="673"/>
    <cellStyle name="Обычный 36 2 3 2" xfId="674"/>
    <cellStyle name="Обычный 36 2 4" xfId="675"/>
    <cellStyle name="Обычный 36 3" xfId="676"/>
    <cellStyle name="Обычный 36 3 2" xfId="677"/>
    <cellStyle name="Обычный 36 3 2 2" xfId="678"/>
    <cellStyle name="Обычный 36 3 3" xfId="679"/>
    <cellStyle name="Обычный 36 4" xfId="680"/>
    <cellStyle name="Обычный 36 4 2" xfId="681"/>
    <cellStyle name="Обычный 36 5" xfId="682"/>
    <cellStyle name="Обычный 37" xfId="683"/>
    <cellStyle name="Обычный 37 2" xfId="684"/>
    <cellStyle name="Обычный 37 2 2" xfId="685"/>
    <cellStyle name="Обычный 37 2 2 2" xfId="686"/>
    <cellStyle name="Обычный 37 2 2 2 2" xfId="687"/>
    <cellStyle name="Обычный 37 2 2 3" xfId="688"/>
    <cellStyle name="Обычный 37 2 3" xfId="689"/>
    <cellStyle name="Обычный 37 2 3 2" xfId="690"/>
    <cellStyle name="Обычный 37 2 4" xfId="691"/>
    <cellStyle name="Обычный 37 3" xfId="692"/>
    <cellStyle name="Обычный 37 3 2" xfId="693"/>
    <cellStyle name="Обычный 37 3 2 2" xfId="694"/>
    <cellStyle name="Обычный 37 3 3" xfId="695"/>
    <cellStyle name="Обычный 37 4" xfId="696"/>
    <cellStyle name="Обычный 37 4 2" xfId="697"/>
    <cellStyle name="Обычный 37 5" xfId="698"/>
    <cellStyle name="Обычный 38" xfId="699"/>
    <cellStyle name="Обычный 38 2" xfId="700"/>
    <cellStyle name="Обычный 38 2 2" xfId="701"/>
    <cellStyle name="Обычный 38 2 2 2" xfId="702"/>
    <cellStyle name="Обычный 38 2 2 2 2" xfId="703"/>
    <cellStyle name="Обычный 38 2 2 3" xfId="704"/>
    <cellStyle name="Обычный 38 2 3" xfId="705"/>
    <cellStyle name="Обычный 38 2 3 2" xfId="706"/>
    <cellStyle name="Обычный 38 2 4" xfId="707"/>
    <cellStyle name="Обычный 38 3" xfId="708"/>
    <cellStyle name="Обычный 38 3 2" xfId="709"/>
    <cellStyle name="Обычный 38 3 2 2" xfId="710"/>
    <cellStyle name="Обычный 38 3 3" xfId="711"/>
    <cellStyle name="Обычный 38 4" xfId="712"/>
    <cellStyle name="Обычный 38 4 2" xfId="713"/>
    <cellStyle name="Обычный 38 5" xfId="714"/>
    <cellStyle name="Обычный 39" xfId="715"/>
    <cellStyle name="Обычный 39 2" xfId="716"/>
    <cellStyle name="Обычный 39 2 2" xfId="717"/>
    <cellStyle name="Обычный 39 2 2 2" xfId="718"/>
    <cellStyle name="Обычный 39 2 2 2 2" xfId="719"/>
    <cellStyle name="Обычный 39 2 2 3" xfId="720"/>
    <cellStyle name="Обычный 39 2 3" xfId="721"/>
    <cellStyle name="Обычный 39 2 3 2" xfId="722"/>
    <cellStyle name="Обычный 39 2 4" xfId="723"/>
    <cellStyle name="Обычный 39 3" xfId="724"/>
    <cellStyle name="Обычный 39 3 2" xfId="725"/>
    <cellStyle name="Обычный 39 3 2 2" xfId="726"/>
    <cellStyle name="Обычный 39 3 3" xfId="727"/>
    <cellStyle name="Обычный 39 4" xfId="728"/>
    <cellStyle name="Обычный 39 4 2" xfId="729"/>
    <cellStyle name="Обычный 39 5" xfId="730"/>
    <cellStyle name="Обычный 4" xfId="731"/>
    <cellStyle name="Обычный 4 2" xfId="732"/>
    <cellStyle name="Обычный 4 2 2" xfId="733"/>
    <cellStyle name="Обычный 4 2 2 2" xfId="734"/>
    <cellStyle name="Обычный 4 2 2 2 2" xfId="735"/>
    <cellStyle name="Обычный 4 2 2 2 2 2" xfId="736"/>
    <cellStyle name="Обычный 4 2 2 2 3" xfId="737"/>
    <cellStyle name="Обычный 4 2 2 3" xfId="738"/>
    <cellStyle name="Обычный 4 2 2 3 2" xfId="739"/>
    <cellStyle name="Обычный 4 2 2 4" xfId="740"/>
    <cellStyle name="Обычный 4 2 3" xfId="741"/>
    <cellStyle name="Обычный 4 2 3 2" xfId="742"/>
    <cellStyle name="Обычный 4 2 3 2 2" xfId="743"/>
    <cellStyle name="Обычный 4 2 3 3" xfId="744"/>
    <cellStyle name="Обычный 4 2 4" xfId="745"/>
    <cellStyle name="Обычный 4 2 4 2" xfId="746"/>
    <cellStyle name="Обычный 4 2 5" xfId="747"/>
    <cellStyle name="Обычный 4 3" xfId="748"/>
    <cellStyle name="Обычный 4 3 2" xfId="749"/>
    <cellStyle name="Обычный 4 3 2 2" xfId="750"/>
    <cellStyle name="Обычный 4 3 2 2 2" xfId="751"/>
    <cellStyle name="Обычный 4 3 2 3" xfId="752"/>
    <cellStyle name="Обычный 4 3 3" xfId="753"/>
    <cellStyle name="Обычный 4 3 3 2" xfId="754"/>
    <cellStyle name="Обычный 4 3 4" xfId="755"/>
    <cellStyle name="Обычный 4 4" xfId="756"/>
    <cellStyle name="Обычный 4 4 2" xfId="757"/>
    <cellStyle name="Обычный 4 4 2 2" xfId="758"/>
    <cellStyle name="Обычный 4 4 3" xfId="759"/>
    <cellStyle name="Обычный 4 5" xfId="760"/>
    <cellStyle name="Обычный 4 5 2" xfId="761"/>
    <cellStyle name="Обычный 4 6" xfId="762"/>
    <cellStyle name="Обычный 40" xfId="763"/>
    <cellStyle name="Обычный 40 2" xfId="764"/>
    <cellStyle name="Обычный 40 2 2" xfId="765"/>
    <cellStyle name="Обычный 40 2 2 2" xfId="766"/>
    <cellStyle name="Обычный 40 2 2 2 2" xfId="767"/>
    <cellStyle name="Обычный 40 2 2 3" xfId="768"/>
    <cellStyle name="Обычный 40 2 3" xfId="769"/>
    <cellStyle name="Обычный 40 2 3 2" xfId="770"/>
    <cellStyle name="Обычный 40 2 4" xfId="771"/>
    <cellStyle name="Обычный 40 3" xfId="772"/>
    <cellStyle name="Обычный 40 3 2" xfId="773"/>
    <cellStyle name="Обычный 40 3 2 2" xfId="774"/>
    <cellStyle name="Обычный 40 3 3" xfId="775"/>
    <cellStyle name="Обычный 40 4" xfId="776"/>
    <cellStyle name="Обычный 40 4 2" xfId="777"/>
    <cellStyle name="Обычный 40 5" xfId="778"/>
    <cellStyle name="Обычный 41" xfId="779"/>
    <cellStyle name="Обычный 41 2" xfId="780"/>
    <cellStyle name="Обычный 41 2 2" xfId="781"/>
    <cellStyle name="Обычный 41 2 2 2" xfId="782"/>
    <cellStyle name="Обычный 41 2 2 2 2" xfId="783"/>
    <cellStyle name="Обычный 41 2 2 3" xfId="784"/>
    <cellStyle name="Обычный 41 2 3" xfId="785"/>
    <cellStyle name="Обычный 41 2 3 2" xfId="786"/>
    <cellStyle name="Обычный 41 2 4" xfId="787"/>
    <cellStyle name="Обычный 41 3" xfId="788"/>
    <cellStyle name="Обычный 41 3 2" xfId="789"/>
    <cellStyle name="Обычный 41 3 2 2" xfId="790"/>
    <cellStyle name="Обычный 41 3 3" xfId="791"/>
    <cellStyle name="Обычный 41 4" xfId="792"/>
    <cellStyle name="Обычный 41 4 2" xfId="793"/>
    <cellStyle name="Обычный 41 5" xfId="794"/>
    <cellStyle name="Обычный 42" xfId="795"/>
    <cellStyle name="Обычный 42 2" xfId="796"/>
    <cellStyle name="Обычный 42 2 2" xfId="797"/>
    <cellStyle name="Обычный 42 2 2 2" xfId="798"/>
    <cellStyle name="Обычный 42 2 2 2 2" xfId="799"/>
    <cellStyle name="Обычный 42 2 2 3" xfId="800"/>
    <cellStyle name="Обычный 42 2 3" xfId="801"/>
    <cellStyle name="Обычный 42 2 3 2" xfId="802"/>
    <cellStyle name="Обычный 42 2 4" xfId="803"/>
    <cellStyle name="Обычный 42 3" xfId="804"/>
    <cellStyle name="Обычный 42 3 2" xfId="805"/>
    <cellStyle name="Обычный 42 3 2 2" xfId="806"/>
    <cellStyle name="Обычный 42 3 3" xfId="807"/>
    <cellStyle name="Обычный 42 4" xfId="808"/>
    <cellStyle name="Обычный 42 4 2" xfId="809"/>
    <cellStyle name="Обычный 42 5" xfId="810"/>
    <cellStyle name="Обычный 43" xfId="811"/>
    <cellStyle name="Обычный 43 2" xfId="812"/>
    <cellStyle name="Обычный 43 2 2" xfId="813"/>
    <cellStyle name="Обычный 43 2 2 2" xfId="814"/>
    <cellStyle name="Обычный 43 2 2 2 2" xfId="815"/>
    <cellStyle name="Обычный 43 2 2 3" xfId="816"/>
    <cellStyle name="Обычный 43 2 3" xfId="817"/>
    <cellStyle name="Обычный 43 2 3 2" xfId="818"/>
    <cellStyle name="Обычный 43 2 4" xfId="819"/>
    <cellStyle name="Обычный 43 3" xfId="820"/>
    <cellStyle name="Обычный 43 3 2" xfId="821"/>
    <cellStyle name="Обычный 43 3 2 2" xfId="822"/>
    <cellStyle name="Обычный 43 3 3" xfId="823"/>
    <cellStyle name="Обычный 43 4" xfId="824"/>
    <cellStyle name="Обычный 43 4 2" xfId="825"/>
    <cellStyle name="Обычный 43 5" xfId="826"/>
    <cellStyle name="Обычный 44" xfId="827"/>
    <cellStyle name="Обычный 44 2" xfId="828"/>
    <cellStyle name="Обычный 44 2 2" xfId="829"/>
    <cellStyle name="Обычный 44 2 2 2" xfId="830"/>
    <cellStyle name="Обычный 44 2 2 2 2" xfId="831"/>
    <cellStyle name="Обычный 44 2 2 3" xfId="832"/>
    <cellStyle name="Обычный 44 2 3" xfId="833"/>
    <cellStyle name="Обычный 44 2 3 2" xfId="834"/>
    <cellStyle name="Обычный 44 2 4" xfId="835"/>
    <cellStyle name="Обычный 44 3" xfId="836"/>
    <cellStyle name="Обычный 44 3 2" xfId="837"/>
    <cellStyle name="Обычный 44 3 2 2" xfId="838"/>
    <cellStyle name="Обычный 44 3 3" xfId="839"/>
    <cellStyle name="Обычный 44 4" xfId="840"/>
    <cellStyle name="Обычный 44 4 2" xfId="841"/>
    <cellStyle name="Обычный 44 5" xfId="842"/>
    <cellStyle name="Обычный 45" xfId="843"/>
    <cellStyle name="Обычный 45 2" xfId="844"/>
    <cellStyle name="Обычный 45 2 2" xfId="845"/>
    <cellStyle name="Обычный 45 2 2 2" xfId="846"/>
    <cellStyle name="Обычный 45 2 2 2 2" xfId="847"/>
    <cellStyle name="Обычный 45 2 2 3" xfId="848"/>
    <cellStyle name="Обычный 45 2 3" xfId="849"/>
    <cellStyle name="Обычный 45 2 3 2" xfId="850"/>
    <cellStyle name="Обычный 45 2 4" xfId="851"/>
    <cellStyle name="Обычный 45 3" xfId="852"/>
    <cellStyle name="Обычный 45 3 2" xfId="853"/>
    <cellStyle name="Обычный 45 3 2 2" xfId="854"/>
    <cellStyle name="Обычный 45 3 3" xfId="855"/>
    <cellStyle name="Обычный 45 4" xfId="856"/>
    <cellStyle name="Обычный 45 4 2" xfId="857"/>
    <cellStyle name="Обычный 45 5" xfId="858"/>
    <cellStyle name="Обычный 46" xfId="859"/>
    <cellStyle name="Обычный 46 2" xfId="860"/>
    <cellStyle name="Обычный 46 2 2" xfId="861"/>
    <cellStyle name="Обычный 46 2 2 2" xfId="862"/>
    <cellStyle name="Обычный 46 2 2 2 2" xfId="863"/>
    <cellStyle name="Обычный 46 2 2 3" xfId="864"/>
    <cellStyle name="Обычный 46 2 3" xfId="865"/>
    <cellStyle name="Обычный 46 2 3 2" xfId="866"/>
    <cellStyle name="Обычный 46 2 4" xfId="867"/>
    <cellStyle name="Обычный 46 3" xfId="868"/>
    <cellStyle name="Обычный 46 3 2" xfId="869"/>
    <cellStyle name="Обычный 46 3 2 2" xfId="870"/>
    <cellStyle name="Обычный 46 3 3" xfId="871"/>
    <cellStyle name="Обычный 46 4" xfId="872"/>
    <cellStyle name="Обычный 46 4 2" xfId="873"/>
    <cellStyle name="Обычный 46 5" xfId="874"/>
    <cellStyle name="Обычный 47" xfId="875"/>
    <cellStyle name="Обычный 47 2" xfId="876"/>
    <cellStyle name="Обычный 47 2 2" xfId="877"/>
    <cellStyle name="Обычный 47 2 2 2" xfId="878"/>
    <cellStyle name="Обычный 47 2 2 2 2" xfId="879"/>
    <cellStyle name="Обычный 47 2 2 3" xfId="880"/>
    <cellStyle name="Обычный 47 2 3" xfId="881"/>
    <cellStyle name="Обычный 47 2 3 2" xfId="882"/>
    <cellStyle name="Обычный 47 2 4" xfId="883"/>
    <cellStyle name="Обычный 47 3" xfId="884"/>
    <cellStyle name="Обычный 47 3 2" xfId="885"/>
    <cellStyle name="Обычный 47 3 2 2" xfId="886"/>
    <cellStyle name="Обычный 47 3 3" xfId="887"/>
    <cellStyle name="Обычный 47 4" xfId="888"/>
    <cellStyle name="Обычный 47 4 2" xfId="889"/>
    <cellStyle name="Обычный 47 5" xfId="890"/>
    <cellStyle name="Обычный 48" xfId="891"/>
    <cellStyle name="Обычный 48 2" xfId="892"/>
    <cellStyle name="Обычный 48 2 2" xfId="893"/>
    <cellStyle name="Обычный 48 2 2 2" xfId="894"/>
    <cellStyle name="Обычный 48 2 3" xfId="895"/>
    <cellStyle name="Обычный 48 3" xfId="896"/>
    <cellStyle name="Обычный 48 3 2" xfId="897"/>
    <cellStyle name="Обычный 48 4" xfId="898"/>
    <cellStyle name="Обычный 49" xfId="899"/>
    <cellStyle name="Обычный 5" xfId="900"/>
    <cellStyle name="Обычный 5 2" xfId="901"/>
    <cellStyle name="Обычный 5 2 2" xfId="902"/>
    <cellStyle name="Обычный 5 2 2 2" xfId="903"/>
    <cellStyle name="Обычный 5 2 2 2 2" xfId="904"/>
    <cellStyle name="Обычный 5 2 2 2 2 2" xfId="905"/>
    <cellStyle name="Обычный 5 2 2 2 3" xfId="906"/>
    <cellStyle name="Обычный 5 2 2 3" xfId="907"/>
    <cellStyle name="Обычный 5 2 2 3 2" xfId="908"/>
    <cellStyle name="Обычный 5 2 2 4" xfId="909"/>
    <cellStyle name="Обычный 5 2 3" xfId="910"/>
    <cellStyle name="Обычный 5 2 3 2" xfId="911"/>
    <cellStyle name="Обычный 5 2 3 2 2" xfId="912"/>
    <cellStyle name="Обычный 5 2 3 3" xfId="913"/>
    <cellStyle name="Обычный 5 2 4" xfId="914"/>
    <cellStyle name="Обычный 5 2 4 2" xfId="915"/>
    <cellStyle name="Обычный 5 2 5" xfId="916"/>
    <cellStyle name="Обычный 5 3" xfId="917"/>
    <cellStyle name="Обычный 5 3 2" xfId="918"/>
    <cellStyle name="Обычный 5 3 2 2" xfId="919"/>
    <cellStyle name="Обычный 5 3 2 2 2" xfId="920"/>
    <cellStyle name="Обычный 5 3 2 3" xfId="921"/>
    <cellStyle name="Обычный 5 3 3" xfId="922"/>
    <cellStyle name="Обычный 5 3 3 2" xfId="923"/>
    <cellStyle name="Обычный 5 3 4" xfId="924"/>
    <cellStyle name="Обычный 5 4" xfId="925"/>
    <cellStyle name="Обычный 5 4 2" xfId="926"/>
    <cellStyle name="Обычный 5 4 2 2" xfId="927"/>
    <cellStyle name="Обычный 5 4 3" xfId="928"/>
    <cellStyle name="Обычный 5 5" xfId="929"/>
    <cellStyle name="Обычный 5 5 2" xfId="930"/>
    <cellStyle name="Обычный 5 6" xfId="931"/>
    <cellStyle name="Обычный 50" xfId="932"/>
    <cellStyle name="Обычный 50 2" xfId="933"/>
    <cellStyle name="Обычный 50 2 2" xfId="934"/>
    <cellStyle name="Обычный 50 2 2 2" xfId="935"/>
    <cellStyle name="Обычный 50 2 3" xfId="936"/>
    <cellStyle name="Обычный 50 3" xfId="937"/>
    <cellStyle name="Обычный 50 3 2" xfId="938"/>
    <cellStyle name="Обычный 50 4" xfId="939"/>
    <cellStyle name="Обычный 51" xfId="940"/>
    <cellStyle name="Обычный 51 2" xfId="941"/>
    <cellStyle name="Обычный 51 2 2" xfId="942"/>
    <cellStyle name="Обычный 51 2 2 2" xfId="943"/>
    <cellStyle name="Обычный 51 2 3" xfId="944"/>
    <cellStyle name="Обычный 51 3" xfId="945"/>
    <cellStyle name="Обычный 51 3 2" xfId="946"/>
    <cellStyle name="Обычный 51 4" xfId="947"/>
    <cellStyle name="Обычный 52" xfId="948"/>
    <cellStyle name="Обычный 52 2" xfId="949"/>
    <cellStyle name="Обычный 52 2 2" xfId="950"/>
    <cellStyle name="Обычный 52 2 2 2" xfId="951"/>
    <cellStyle name="Обычный 52 2 3" xfId="952"/>
    <cellStyle name="Обычный 52 3" xfId="953"/>
    <cellStyle name="Обычный 52 3 2" xfId="954"/>
    <cellStyle name="Обычный 52 4" xfId="955"/>
    <cellStyle name="Обычный 53" xfId="956"/>
    <cellStyle name="Обычный 53 2" xfId="957"/>
    <cellStyle name="Обычный 53 2 2" xfId="958"/>
    <cellStyle name="Обычный 53 2 2 2" xfId="959"/>
    <cellStyle name="Обычный 53 2 3" xfId="960"/>
    <cellStyle name="Обычный 53 3" xfId="961"/>
    <cellStyle name="Обычный 53 3 2" xfId="962"/>
    <cellStyle name="Обычный 53 4" xfId="963"/>
    <cellStyle name="Обычный 54" xfId="964"/>
    <cellStyle name="Обычный 54 2" xfId="965"/>
    <cellStyle name="Обычный 54 2 2" xfId="966"/>
    <cellStyle name="Обычный 54 2 2 2" xfId="967"/>
    <cellStyle name="Обычный 54 2 3" xfId="968"/>
    <cellStyle name="Обычный 54 3" xfId="969"/>
    <cellStyle name="Обычный 54 3 2" xfId="970"/>
    <cellStyle name="Обычный 54 4" xfId="971"/>
    <cellStyle name="Обычный 55" xfId="972"/>
    <cellStyle name="Обычный 55 2" xfId="973"/>
    <cellStyle name="Обычный 55 2 2" xfId="974"/>
    <cellStyle name="Обычный 55 2 2 2" xfId="975"/>
    <cellStyle name="Обычный 55 2 3" xfId="976"/>
    <cellStyle name="Обычный 55 3" xfId="977"/>
    <cellStyle name="Обычный 55 3 2" xfId="978"/>
    <cellStyle name="Обычный 55 4" xfId="979"/>
    <cellStyle name="Обычный 56" xfId="980"/>
    <cellStyle name="Обычный 56 2" xfId="981"/>
    <cellStyle name="Обычный 56 2 2" xfId="982"/>
    <cellStyle name="Обычный 56 2 2 2" xfId="983"/>
    <cellStyle name="Обычный 56 2 3" xfId="984"/>
    <cellStyle name="Обычный 56 3" xfId="985"/>
    <cellStyle name="Обычный 56 3 2" xfId="986"/>
    <cellStyle name="Обычный 56 4" xfId="987"/>
    <cellStyle name="Обычный 57" xfId="988"/>
    <cellStyle name="Обычный 57 2" xfId="989"/>
    <cellStyle name="Обычный 57 2 2" xfId="990"/>
    <cellStyle name="Обычный 57 2 2 2" xfId="991"/>
    <cellStyle name="Обычный 57 2 3" xfId="992"/>
    <cellStyle name="Обычный 57 3" xfId="993"/>
    <cellStyle name="Обычный 57 3 2" xfId="994"/>
    <cellStyle name="Обычный 57 4" xfId="995"/>
    <cellStyle name="Обычный 58" xfId="996"/>
    <cellStyle name="Обычный 58 2" xfId="997"/>
    <cellStyle name="Обычный 58 2 2" xfId="998"/>
    <cellStyle name="Обычный 58 2 2 2" xfId="999"/>
    <cellStyle name="Обычный 58 2 3" xfId="1000"/>
    <cellStyle name="Обычный 58 3" xfId="1001"/>
    <cellStyle name="Обычный 58 3 2" xfId="1002"/>
    <cellStyle name="Обычный 58 4" xfId="1003"/>
    <cellStyle name="Обычный 59" xfId="1004"/>
    <cellStyle name="Обычный 59 2" xfId="1005"/>
    <cellStyle name="Обычный 59 2 2" xfId="1006"/>
    <cellStyle name="Обычный 59 2 2 2" xfId="1007"/>
    <cellStyle name="Обычный 59 2 3" xfId="1008"/>
    <cellStyle name="Обычный 59 3" xfId="1009"/>
    <cellStyle name="Обычный 59 3 2" xfId="1010"/>
    <cellStyle name="Обычный 59 4" xfId="1011"/>
    <cellStyle name="Обычный 6" xfId="1012"/>
    <cellStyle name="Обычный 6 2" xfId="1013"/>
    <cellStyle name="Обычный 6 2 2" xfId="1014"/>
    <cellStyle name="Обычный 6 2 2 2" xfId="1015"/>
    <cellStyle name="Обычный 6 2 2 2 2" xfId="1016"/>
    <cellStyle name="Обычный 6 2 2 2 2 2" xfId="1017"/>
    <cellStyle name="Обычный 6 2 2 2 3" xfId="1018"/>
    <cellStyle name="Обычный 6 2 2 3" xfId="1019"/>
    <cellStyle name="Обычный 6 2 2 3 2" xfId="1020"/>
    <cellStyle name="Обычный 6 2 2 4" xfId="1021"/>
    <cellStyle name="Обычный 6 2 3" xfId="1022"/>
    <cellStyle name="Обычный 6 2 3 2" xfId="1023"/>
    <cellStyle name="Обычный 6 2 3 2 2" xfId="1024"/>
    <cellStyle name="Обычный 6 2 3 3" xfId="1025"/>
    <cellStyle name="Обычный 6 2 4" xfId="1026"/>
    <cellStyle name="Обычный 6 2 4 2" xfId="1027"/>
    <cellStyle name="Обычный 6 2 5" xfId="1028"/>
    <cellStyle name="Обычный 6 3" xfId="1029"/>
    <cellStyle name="Обычный 6 3 2" xfId="1030"/>
    <cellStyle name="Обычный 6 3 2 2" xfId="1031"/>
    <cellStyle name="Обычный 6 3 2 2 2" xfId="1032"/>
    <cellStyle name="Обычный 6 3 2 3" xfId="1033"/>
    <cellStyle name="Обычный 6 3 3" xfId="1034"/>
    <cellStyle name="Обычный 6 3 3 2" xfId="1035"/>
    <cellStyle name="Обычный 6 3 4" xfId="1036"/>
    <cellStyle name="Обычный 6 4" xfId="1037"/>
    <cellStyle name="Обычный 6 4 2" xfId="1038"/>
    <cellStyle name="Обычный 6 4 2 2" xfId="1039"/>
    <cellStyle name="Обычный 6 4 3" xfId="1040"/>
    <cellStyle name="Обычный 6 5" xfId="1041"/>
    <cellStyle name="Обычный 6 5 2" xfId="1042"/>
    <cellStyle name="Обычный 6 6" xfId="1043"/>
    <cellStyle name="Обычный 60" xfId="1044"/>
    <cellStyle name="Обычный 60 2" xfId="1045"/>
    <cellStyle name="Обычный 60 2 2" xfId="1046"/>
    <cellStyle name="Обычный 60 2 2 2" xfId="1047"/>
    <cellStyle name="Обычный 60 2 3" xfId="1048"/>
    <cellStyle name="Обычный 60 3" xfId="1049"/>
    <cellStyle name="Обычный 60 3 2" xfId="1050"/>
    <cellStyle name="Обычный 60 4" xfId="1051"/>
    <cellStyle name="Обычный 61" xfId="1052"/>
    <cellStyle name="Обычный 62" xfId="1053"/>
    <cellStyle name="Обычный 62 2" xfId="1054"/>
    <cellStyle name="Обычный 62 2 2" xfId="1055"/>
    <cellStyle name="Обычный 62 2 2 2" xfId="1056"/>
    <cellStyle name="Обычный 62 2 3" xfId="1057"/>
    <cellStyle name="Обычный 62 3" xfId="1058"/>
    <cellStyle name="Обычный 62 3 2" xfId="1059"/>
    <cellStyle name="Обычный 62 4" xfId="1060"/>
    <cellStyle name="Обычный 63" xfId="1061"/>
    <cellStyle name="Обычный 63 2" xfId="1062"/>
    <cellStyle name="Обычный 63 2 2" xfId="1063"/>
    <cellStyle name="Обычный 63 2 2 2" xfId="1064"/>
    <cellStyle name="Обычный 63 2 3" xfId="1065"/>
    <cellStyle name="Обычный 63 3" xfId="1066"/>
    <cellStyle name="Обычный 63 3 2" xfId="1067"/>
    <cellStyle name="Обычный 63 4" xfId="1068"/>
    <cellStyle name="Обычный 64" xfId="1069"/>
    <cellStyle name="Обычный 64 2" xfId="1070"/>
    <cellStyle name="Обычный 64 2 2" xfId="1071"/>
    <cellStyle name="Обычный 64 2 2 2" xfId="1072"/>
    <cellStyle name="Обычный 64 2 3" xfId="1073"/>
    <cellStyle name="Обычный 64 3" xfId="1074"/>
    <cellStyle name="Обычный 64 3 2" xfId="1075"/>
    <cellStyle name="Обычный 64 4" xfId="1076"/>
    <cellStyle name="Обычный 65" xfId="1077"/>
    <cellStyle name="Обычный 65 2" xfId="1078"/>
    <cellStyle name="Обычный 65 2 2" xfId="1079"/>
    <cellStyle name="Обычный 65 2 2 2" xfId="1080"/>
    <cellStyle name="Обычный 65 2 3" xfId="1081"/>
    <cellStyle name="Обычный 65 3" xfId="1082"/>
    <cellStyle name="Обычный 65 3 2" xfId="1083"/>
    <cellStyle name="Обычный 65 4" xfId="1084"/>
    <cellStyle name="Обычный 66" xfId="1085"/>
    <cellStyle name="Обычный 66 2" xfId="1086"/>
    <cellStyle name="Обычный 66 2 2" xfId="1087"/>
    <cellStyle name="Обычный 66 2 2 2" xfId="1088"/>
    <cellStyle name="Обычный 66 2 3" xfId="1089"/>
    <cellStyle name="Обычный 66 3" xfId="1090"/>
    <cellStyle name="Обычный 66 3 2" xfId="1091"/>
    <cellStyle name="Обычный 66 4" xfId="1092"/>
    <cellStyle name="Обычный 67" xfId="1093"/>
    <cellStyle name="Обычный 67 2" xfId="1094"/>
    <cellStyle name="Обычный 67 2 2" xfId="1095"/>
    <cellStyle name="Обычный 67 2 2 2" xfId="1096"/>
    <cellStyle name="Обычный 67 2 3" xfId="1097"/>
    <cellStyle name="Обычный 67 3" xfId="1098"/>
    <cellStyle name="Обычный 67 3 2" xfId="1099"/>
    <cellStyle name="Обычный 67 4" xfId="1100"/>
    <cellStyle name="Обычный 68" xfId="1101"/>
    <cellStyle name="Обычный 68 2" xfId="1102"/>
    <cellStyle name="Обычный 68 2 2" xfId="1103"/>
    <cellStyle name="Обычный 68 2 2 2" xfId="1104"/>
    <cellStyle name="Обычный 68 2 3" xfId="1105"/>
    <cellStyle name="Обычный 68 3" xfId="1106"/>
    <cellStyle name="Обычный 68 3 2" xfId="1107"/>
    <cellStyle name="Обычный 68 4" xfId="1108"/>
    <cellStyle name="Обычный 69" xfId="1109"/>
    <cellStyle name="Обычный 69 2" xfId="1110"/>
    <cellStyle name="Обычный 69 2 2" xfId="1111"/>
    <cellStyle name="Обычный 69 2 2 2" xfId="1112"/>
    <cellStyle name="Обычный 69 2 3" xfId="1113"/>
    <cellStyle name="Обычный 69 3" xfId="1114"/>
    <cellStyle name="Обычный 69 3 2" xfId="1115"/>
    <cellStyle name="Обычный 69 4" xfId="1116"/>
    <cellStyle name="Обычный 7" xfId="1117"/>
    <cellStyle name="Обычный 7 2" xfId="1118"/>
    <cellStyle name="Обычный 7 2 2" xfId="1119"/>
    <cellStyle name="Обычный 7 2 2 2" xfId="1120"/>
    <cellStyle name="Обычный 7 2 2 2 2" xfId="1121"/>
    <cellStyle name="Обычный 7 2 2 2 2 2" xfId="1122"/>
    <cellStyle name="Обычный 7 2 2 2 3" xfId="1123"/>
    <cellStyle name="Обычный 7 2 2 3" xfId="1124"/>
    <cellStyle name="Обычный 7 2 2 3 2" xfId="1125"/>
    <cellStyle name="Обычный 7 2 2 4" xfId="1126"/>
    <cellStyle name="Обычный 7 2 3" xfId="1127"/>
    <cellStyle name="Обычный 7 2 3 2" xfId="1128"/>
    <cellStyle name="Обычный 7 2 3 2 2" xfId="1129"/>
    <cellStyle name="Обычный 7 2 3 3" xfId="1130"/>
    <cellStyle name="Обычный 7 2 4" xfId="1131"/>
    <cellStyle name="Обычный 7 2 4 2" xfId="1132"/>
    <cellStyle name="Обычный 7 2 5" xfId="1133"/>
    <cellStyle name="Обычный 7 3" xfId="1134"/>
    <cellStyle name="Обычный 7 3 2" xfId="1135"/>
    <cellStyle name="Обычный 7 3 2 2" xfId="1136"/>
    <cellStyle name="Обычный 7 3 2 2 2" xfId="1137"/>
    <cellStyle name="Обычный 7 3 2 3" xfId="1138"/>
    <cellStyle name="Обычный 7 3 3" xfId="1139"/>
    <cellStyle name="Обычный 7 3 3 2" xfId="1140"/>
    <cellStyle name="Обычный 7 3 4" xfId="1141"/>
    <cellStyle name="Обычный 7 4" xfId="1142"/>
    <cellStyle name="Обычный 7 4 2" xfId="1143"/>
    <cellStyle name="Обычный 7 4 2 2" xfId="1144"/>
    <cellStyle name="Обычный 7 4 3" xfId="1145"/>
    <cellStyle name="Обычный 7 5" xfId="1146"/>
    <cellStyle name="Обычный 7 5 2" xfId="1147"/>
    <cellStyle name="Обычный 7 6" xfId="1148"/>
    <cellStyle name="Обычный 70" xfId="1149"/>
    <cellStyle name="Обычный 70 2" xfId="1150"/>
    <cellStyle name="Обычный 70 2 2" xfId="1151"/>
    <cellStyle name="Обычный 70 2 2 2" xfId="1152"/>
    <cellStyle name="Обычный 70 2 3" xfId="1153"/>
    <cellStyle name="Обычный 70 3" xfId="1154"/>
    <cellStyle name="Обычный 70 3 2" xfId="1155"/>
    <cellStyle name="Обычный 70 4" xfId="1156"/>
    <cellStyle name="Обычный 71" xfId="1157"/>
    <cellStyle name="Обычный 71 2" xfId="1158"/>
    <cellStyle name="Обычный 71 2 2" xfId="1159"/>
    <cellStyle name="Обычный 71 2 2 2" xfId="1160"/>
    <cellStyle name="Обычный 71 2 3" xfId="1161"/>
    <cellStyle name="Обычный 71 3" xfId="1162"/>
    <cellStyle name="Обычный 71 3 2" xfId="1163"/>
    <cellStyle name="Обычный 71 4" xfId="1164"/>
    <cellStyle name="Обычный 72" xfId="1165"/>
    <cellStyle name="Обычный 72 2" xfId="1166"/>
    <cellStyle name="Обычный 72 2 2" xfId="1167"/>
    <cellStyle name="Обычный 72 2 2 2" xfId="1168"/>
    <cellStyle name="Обычный 72 2 3" xfId="1169"/>
    <cellStyle name="Обычный 72 3" xfId="1170"/>
    <cellStyle name="Обычный 72 3 2" xfId="1171"/>
    <cellStyle name="Обычный 72 4" xfId="1172"/>
    <cellStyle name="Обычный 73" xfId="1173"/>
    <cellStyle name="Обычный 73 2" xfId="1174"/>
    <cellStyle name="Обычный 73 2 2" xfId="1175"/>
    <cellStyle name="Обычный 73 2 2 2" xfId="1176"/>
    <cellStyle name="Обычный 73 2 3" xfId="1177"/>
    <cellStyle name="Обычный 73 3" xfId="1178"/>
    <cellStyle name="Обычный 73 3 2" xfId="1179"/>
    <cellStyle name="Обычный 73 4" xfId="1180"/>
    <cellStyle name="Обычный 74" xfId="1181"/>
    <cellStyle name="Обычный 74 2" xfId="1182"/>
    <cellStyle name="Обычный 74 2 2" xfId="1183"/>
    <cellStyle name="Обычный 74 2 2 2" xfId="1184"/>
    <cellStyle name="Обычный 74 2 3" xfId="1185"/>
    <cellStyle name="Обычный 74 3" xfId="1186"/>
    <cellStyle name="Обычный 74 3 2" xfId="1187"/>
    <cellStyle name="Обычный 74 4" xfId="1188"/>
    <cellStyle name="Обычный 75" xfId="1189"/>
    <cellStyle name="Обычный 75 2" xfId="1190"/>
    <cellStyle name="Обычный 75 2 2" xfId="1191"/>
    <cellStyle name="Обычный 75 2 2 2" xfId="1192"/>
    <cellStyle name="Обычный 75 2 3" xfId="1193"/>
    <cellStyle name="Обычный 75 3" xfId="1194"/>
    <cellStyle name="Обычный 75 3 2" xfId="1195"/>
    <cellStyle name="Обычный 75 4" xfId="1196"/>
    <cellStyle name="Обычный 76" xfId="1197"/>
    <cellStyle name="Обычный 76 2" xfId="1198"/>
    <cellStyle name="Обычный 76 2 2" xfId="1199"/>
    <cellStyle name="Обычный 76 2 2 2" xfId="1200"/>
    <cellStyle name="Обычный 76 2 3" xfId="1201"/>
    <cellStyle name="Обычный 76 3" xfId="1202"/>
    <cellStyle name="Обычный 76 3 2" xfId="1203"/>
    <cellStyle name="Обычный 76 4" xfId="1204"/>
    <cellStyle name="Обычный 77" xfId="1205"/>
    <cellStyle name="Обычный 77 2" xfId="1206"/>
    <cellStyle name="Обычный 77 2 2" xfId="1207"/>
    <cellStyle name="Обычный 77 2 2 2" xfId="1208"/>
    <cellStyle name="Обычный 77 2 3" xfId="1209"/>
    <cellStyle name="Обычный 77 3" xfId="1210"/>
    <cellStyle name="Обычный 77 3 2" xfId="1211"/>
    <cellStyle name="Обычный 77 4" xfId="1212"/>
    <cellStyle name="Обычный 78" xfId="1213"/>
    <cellStyle name="Обычный 78 2" xfId="1214"/>
    <cellStyle name="Обычный 78 2 2" xfId="1215"/>
    <cellStyle name="Обычный 78 2 2 2" xfId="1216"/>
    <cellStyle name="Обычный 78 2 3" xfId="1217"/>
    <cellStyle name="Обычный 78 3" xfId="1218"/>
    <cellStyle name="Обычный 78 3 2" xfId="1219"/>
    <cellStyle name="Обычный 78 4" xfId="1220"/>
    <cellStyle name="Обычный 79" xfId="1221"/>
    <cellStyle name="Обычный 79 2" xfId="1222"/>
    <cellStyle name="Обычный 79 2 2" xfId="1223"/>
    <cellStyle name="Обычный 79 2 2 2" xfId="1224"/>
    <cellStyle name="Обычный 79 2 3" xfId="1225"/>
    <cellStyle name="Обычный 79 3" xfId="1226"/>
    <cellStyle name="Обычный 79 3 2" xfId="1227"/>
    <cellStyle name="Обычный 79 4" xfId="1228"/>
    <cellStyle name="Обычный 8" xfId="1229"/>
    <cellStyle name="Обычный 8 2" xfId="1230"/>
    <cellStyle name="Обычный 8 2 2" xfId="1231"/>
    <cellStyle name="Обычный 8 2 2 2" xfId="1232"/>
    <cellStyle name="Обычный 8 2 2 2 2" xfId="1233"/>
    <cellStyle name="Обычный 8 2 2 2 2 2" xfId="1234"/>
    <cellStyle name="Обычный 8 2 2 2 3" xfId="1235"/>
    <cellStyle name="Обычный 8 2 2 3" xfId="1236"/>
    <cellStyle name="Обычный 8 2 2 3 2" xfId="1237"/>
    <cellStyle name="Обычный 8 2 2 4" xfId="1238"/>
    <cellStyle name="Обычный 8 2 3" xfId="1239"/>
    <cellStyle name="Обычный 8 2 3 2" xfId="1240"/>
    <cellStyle name="Обычный 8 2 3 2 2" xfId="1241"/>
    <cellStyle name="Обычный 8 2 3 3" xfId="1242"/>
    <cellStyle name="Обычный 8 2 4" xfId="1243"/>
    <cellStyle name="Обычный 8 2 4 2" xfId="1244"/>
    <cellStyle name="Обычный 8 2 5" xfId="1245"/>
    <cellStyle name="Обычный 8 3" xfId="1246"/>
    <cellStyle name="Обычный 8 3 2" xfId="1247"/>
    <cellStyle name="Обычный 8 3 2 2" xfId="1248"/>
    <cellStyle name="Обычный 8 3 2 2 2" xfId="1249"/>
    <cellStyle name="Обычный 8 3 2 3" xfId="1250"/>
    <cellStyle name="Обычный 8 3 3" xfId="1251"/>
    <cellStyle name="Обычный 8 3 3 2" xfId="1252"/>
    <cellStyle name="Обычный 8 3 4" xfId="1253"/>
    <cellStyle name="Обычный 8 4" xfId="1254"/>
    <cellStyle name="Обычный 8 4 2" xfId="1255"/>
    <cellStyle name="Обычный 8 4 2 2" xfId="1256"/>
    <cellStyle name="Обычный 8 4 3" xfId="1257"/>
    <cellStyle name="Обычный 8 5" xfId="1258"/>
    <cellStyle name="Обычный 8 5 2" xfId="1259"/>
    <cellStyle name="Обычный 8 6" xfId="1260"/>
    <cellStyle name="Обычный 80" xfId="1261"/>
    <cellStyle name="Обычный 80 2" xfId="1262"/>
    <cellStyle name="Обычный 80 2 2" xfId="1263"/>
    <cellStyle name="Обычный 80 2 2 2" xfId="1264"/>
    <cellStyle name="Обычный 80 2 3" xfId="1265"/>
    <cellStyle name="Обычный 80 3" xfId="1266"/>
    <cellStyle name="Обычный 80 3 2" xfId="1267"/>
    <cellStyle name="Обычный 80 4" xfId="1268"/>
    <cellStyle name="Обычный 81" xfId="1269"/>
    <cellStyle name="Обычный 81 2" xfId="1270"/>
    <cellStyle name="Обычный 81 2 2" xfId="1271"/>
    <cellStyle name="Обычный 81 2 2 2" xfId="1272"/>
    <cellStyle name="Обычный 81 2 3" xfId="1273"/>
    <cellStyle name="Обычный 81 3" xfId="1274"/>
    <cellStyle name="Обычный 81 3 2" xfId="1275"/>
    <cellStyle name="Обычный 81 4" xfId="1276"/>
    <cellStyle name="Обычный 82" xfId="1277"/>
    <cellStyle name="Обычный 82 2" xfId="1278"/>
    <cellStyle name="Обычный 82 2 2" xfId="1279"/>
    <cellStyle name="Обычный 82 2 2 2" xfId="1280"/>
    <cellStyle name="Обычный 82 2 3" xfId="1281"/>
    <cellStyle name="Обычный 82 3" xfId="1282"/>
    <cellStyle name="Обычный 82 3 2" xfId="1283"/>
    <cellStyle name="Обычный 82 4" xfId="1284"/>
    <cellStyle name="Обычный 83" xfId="1285"/>
    <cellStyle name="Обычный 83 2" xfId="1286"/>
    <cellStyle name="Обычный 83 2 2" xfId="1287"/>
    <cellStyle name="Обычный 83 2 2 2" xfId="1288"/>
    <cellStyle name="Обычный 83 2 3" xfId="1289"/>
    <cellStyle name="Обычный 83 3" xfId="1290"/>
    <cellStyle name="Обычный 83 3 2" xfId="1291"/>
    <cellStyle name="Обычный 83 4" xfId="1292"/>
    <cellStyle name="Обычный 84" xfId="1293"/>
    <cellStyle name="Обычный 84 2" xfId="1294"/>
    <cellStyle name="Обычный 84 2 2" xfId="1295"/>
    <cellStyle name="Обычный 84 2 2 2" xfId="1296"/>
    <cellStyle name="Обычный 84 2 3" xfId="1297"/>
    <cellStyle name="Обычный 84 3" xfId="1298"/>
    <cellStyle name="Обычный 84 3 2" xfId="1299"/>
    <cellStyle name="Обычный 84 4" xfId="1300"/>
    <cellStyle name="Обычный 85" xfId="1301"/>
    <cellStyle name="Обычный 85 2" xfId="1302"/>
    <cellStyle name="Обычный 85 2 2" xfId="1303"/>
    <cellStyle name="Обычный 85 2 2 2" xfId="1304"/>
    <cellStyle name="Обычный 85 2 3" xfId="1305"/>
    <cellStyle name="Обычный 85 3" xfId="1306"/>
    <cellStyle name="Обычный 85 3 2" xfId="1307"/>
    <cellStyle name="Обычный 85 4" xfId="1308"/>
    <cellStyle name="Обычный 86" xfId="1309"/>
    <cellStyle name="Обычный 86 2" xfId="1310"/>
    <cellStyle name="Обычный 86 2 2" xfId="1311"/>
    <cellStyle name="Обычный 86 2 2 2" xfId="1312"/>
    <cellStyle name="Обычный 86 2 3" xfId="1313"/>
    <cellStyle name="Обычный 86 3" xfId="1314"/>
    <cellStyle name="Обычный 86 3 2" xfId="1315"/>
    <cellStyle name="Обычный 86 4" xfId="1316"/>
    <cellStyle name="Обычный 87" xfId="1317"/>
    <cellStyle name="Обычный 87 2" xfId="1318"/>
    <cellStyle name="Обычный 87 2 2" xfId="1319"/>
    <cellStyle name="Обычный 87 2 2 2" xfId="1320"/>
    <cellStyle name="Обычный 87 2 3" xfId="1321"/>
    <cellStyle name="Обычный 87 3" xfId="1322"/>
    <cellStyle name="Обычный 87 3 2" xfId="1323"/>
    <cellStyle name="Обычный 87 4" xfId="1324"/>
    <cellStyle name="Обычный 88" xfId="1325"/>
    <cellStyle name="Обычный 88 2" xfId="1326"/>
    <cellStyle name="Обычный 88 2 2" xfId="1327"/>
    <cellStyle name="Обычный 88 2 2 2" xfId="1328"/>
    <cellStyle name="Обычный 88 2 3" xfId="1329"/>
    <cellStyle name="Обычный 88 3" xfId="1330"/>
    <cellStyle name="Обычный 88 3 2" xfId="1331"/>
    <cellStyle name="Обычный 88 4" xfId="1332"/>
    <cellStyle name="Обычный 89" xfId="1333"/>
    <cellStyle name="Обычный 89 2" xfId="1334"/>
    <cellStyle name="Обычный 89 2 2" xfId="1335"/>
    <cellStyle name="Обычный 89 2 2 2" xfId="1336"/>
    <cellStyle name="Обычный 89 2 3" xfId="1337"/>
    <cellStyle name="Обычный 89 3" xfId="1338"/>
    <cellStyle name="Обычный 89 3 2" xfId="1339"/>
    <cellStyle name="Обычный 89 4" xfId="1340"/>
    <cellStyle name="Обычный 9" xfId="1341"/>
    <cellStyle name="Обычный 9 2" xfId="1342"/>
    <cellStyle name="Обычный 9 2 2" xfId="1343"/>
    <cellStyle name="Обычный 9 2 2 2" xfId="1344"/>
    <cellStyle name="Обычный 9 2 2 2 2" xfId="1345"/>
    <cellStyle name="Обычный 9 2 2 2 2 2" xfId="1346"/>
    <cellStyle name="Обычный 9 2 2 2 3" xfId="1347"/>
    <cellStyle name="Обычный 9 2 2 3" xfId="1348"/>
    <cellStyle name="Обычный 9 2 2 3 2" xfId="1349"/>
    <cellStyle name="Обычный 9 2 2 4" xfId="1350"/>
    <cellStyle name="Обычный 9 2 3" xfId="1351"/>
    <cellStyle name="Обычный 9 2 3 2" xfId="1352"/>
    <cellStyle name="Обычный 9 2 3 2 2" xfId="1353"/>
    <cellStyle name="Обычный 9 2 3 3" xfId="1354"/>
    <cellStyle name="Обычный 9 2 4" xfId="1355"/>
    <cellStyle name="Обычный 9 2 4 2" xfId="1356"/>
    <cellStyle name="Обычный 9 2 5" xfId="1357"/>
    <cellStyle name="Обычный 9 3" xfId="1358"/>
    <cellStyle name="Обычный 9 3 2" xfId="1359"/>
    <cellStyle name="Обычный 9 3 2 2" xfId="1360"/>
    <cellStyle name="Обычный 9 3 2 2 2" xfId="1361"/>
    <cellStyle name="Обычный 9 3 2 3" xfId="1362"/>
    <cellStyle name="Обычный 9 3 3" xfId="1363"/>
    <cellStyle name="Обычный 9 3 3 2" xfId="1364"/>
    <cellStyle name="Обычный 9 3 4" xfId="1365"/>
    <cellStyle name="Обычный 9 4" xfId="1366"/>
    <cellStyle name="Обычный 9 4 2" xfId="1367"/>
    <cellStyle name="Обычный 9 4 2 2" xfId="1368"/>
    <cellStyle name="Обычный 9 4 3" xfId="1369"/>
    <cellStyle name="Обычный 9 5" xfId="1370"/>
    <cellStyle name="Обычный 9 5 2" xfId="1371"/>
    <cellStyle name="Обычный 9 6" xfId="1372"/>
    <cellStyle name="Обычный 90" xfId="1373"/>
    <cellStyle name="Обычный 90 2" xfId="1374"/>
    <cellStyle name="Обычный 90 2 2" xfId="1375"/>
    <cellStyle name="Обычный 90 2 2 2" xfId="1376"/>
    <cellStyle name="Обычный 90 2 3" xfId="1377"/>
    <cellStyle name="Обычный 90 3" xfId="1378"/>
    <cellStyle name="Обычный 90 3 2" xfId="1379"/>
    <cellStyle name="Обычный 90 4" xfId="1380"/>
    <cellStyle name="Обычный 91" xfId="1381"/>
    <cellStyle name="Обычный 91 2" xfId="1382"/>
    <cellStyle name="Обычный 91 2 2" xfId="1383"/>
    <cellStyle name="Обычный 91 2 2 2" xfId="1384"/>
    <cellStyle name="Обычный 91 2 3" xfId="1385"/>
    <cellStyle name="Обычный 91 3" xfId="1386"/>
    <cellStyle name="Обычный 91 3 2" xfId="1387"/>
    <cellStyle name="Обычный 91 4" xfId="1388"/>
    <cellStyle name="Обычный 92" xfId="1389"/>
    <cellStyle name="Обычный 92 2" xfId="1390"/>
    <cellStyle name="Обычный 92 2 2" xfId="1391"/>
    <cellStyle name="Обычный 92 2 2 2" xfId="1392"/>
    <cellStyle name="Обычный 92 2 3" xfId="1393"/>
    <cellStyle name="Обычный 92 3" xfId="1394"/>
    <cellStyle name="Обычный 92 3 2" xfId="1395"/>
    <cellStyle name="Обычный 92 4" xfId="1396"/>
    <cellStyle name="Обычный 93" xfId="1397"/>
    <cellStyle name="Обычный 93 2" xfId="1398"/>
    <cellStyle name="Обычный 93 2 2" xfId="1399"/>
    <cellStyle name="Обычный 93 2 2 2" xfId="1400"/>
    <cellStyle name="Обычный 93 2 3" xfId="1401"/>
    <cellStyle name="Обычный 93 3" xfId="1402"/>
    <cellStyle name="Обычный 93 3 2" xfId="1403"/>
    <cellStyle name="Обычный 93 4" xfId="1404"/>
    <cellStyle name="Обычный 94" xfId="1405"/>
    <cellStyle name="Обычный 94 2" xfId="1406"/>
    <cellStyle name="Обычный 94 2 2" xfId="1407"/>
    <cellStyle name="Обычный 94 2 2 2" xfId="1408"/>
    <cellStyle name="Обычный 94 2 3" xfId="1409"/>
    <cellStyle name="Обычный 94 3" xfId="1410"/>
    <cellStyle name="Обычный 94 3 2" xfId="1411"/>
    <cellStyle name="Обычный 94 4" xfId="1412"/>
    <cellStyle name="Обычный 95" xfId="1413"/>
    <cellStyle name="Обычный 95 2" xfId="1414"/>
    <cellStyle name="Обычный 95 2 2" xfId="1415"/>
    <cellStyle name="Обычный 95 2 2 2" xfId="1416"/>
    <cellStyle name="Обычный 95 2 3" xfId="1417"/>
    <cellStyle name="Обычный 95 3" xfId="1418"/>
    <cellStyle name="Обычный 95 3 2" xfId="1419"/>
    <cellStyle name="Обычный 95 4" xfId="1420"/>
    <cellStyle name="Обычный 96" xfId="1421"/>
    <cellStyle name="Обычный 96 2" xfId="1422"/>
    <cellStyle name="Обычный 96 2 2" xfId="1423"/>
    <cellStyle name="Обычный 96 2 2 2" xfId="1424"/>
    <cellStyle name="Обычный 96 2 3" xfId="1425"/>
    <cellStyle name="Обычный 96 3" xfId="1426"/>
    <cellStyle name="Обычный 96 3 2" xfId="1427"/>
    <cellStyle name="Обычный 96 4" xfId="1428"/>
    <cellStyle name="Обычный 97" xfId="1429"/>
    <cellStyle name="Обычный 97 2" xfId="1430"/>
    <cellStyle name="Обычный 97 2 2" xfId="1431"/>
    <cellStyle name="Обычный 97 2 2 2" xfId="1432"/>
    <cellStyle name="Обычный 97 2 3" xfId="1433"/>
    <cellStyle name="Обычный 97 3" xfId="1434"/>
    <cellStyle name="Обычный 97 3 2" xfId="1435"/>
    <cellStyle name="Обычный 97 4" xfId="1436"/>
    <cellStyle name="Обычный 98" xfId="1437"/>
    <cellStyle name="Обычный 98 2" xfId="1438"/>
    <cellStyle name="Обычный 98 2 2" xfId="1439"/>
    <cellStyle name="Обычный 98 2 2 2" xfId="1440"/>
    <cellStyle name="Обычный 98 2 3" xfId="1441"/>
    <cellStyle name="Обычный 98 3" xfId="1442"/>
    <cellStyle name="Обычный 98 3 2" xfId="1443"/>
    <cellStyle name="Обычный 98 4" xfId="1444"/>
    <cellStyle name="Обычный 99" xfId="1445"/>
    <cellStyle name="Обычный 99 2" xfId="1446"/>
    <cellStyle name="Обычный 99 2 2" xfId="1447"/>
    <cellStyle name="Обычный 99 2 2 2" xfId="1448"/>
    <cellStyle name="Обычный 99 2 3" xfId="1449"/>
    <cellStyle name="Обычный 99 3" xfId="1450"/>
    <cellStyle name="Обычный 99 3 2" xfId="1451"/>
    <cellStyle name="Обычный 99 4" xfId="1452"/>
    <cellStyle name="Обычный_tmp" xfId="1"/>
    <cellStyle name="Процентный 10" xfId="1453"/>
    <cellStyle name="Процентный 2" xfId="1454"/>
    <cellStyle name="Процентный 3" xfId="1455"/>
    <cellStyle name="Процентный 4" xfId="1456"/>
    <cellStyle name="Процентный 5" xfId="1457"/>
    <cellStyle name="Процентный 6" xfId="1458"/>
    <cellStyle name="Процентный 7" xfId="1459"/>
    <cellStyle name="Процентный 8" xfId="1460"/>
    <cellStyle name="Процентный 9" xfId="1461"/>
    <cellStyle name="Финансовый 2" xfId="14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100"/>
  <sheetViews>
    <sheetView showZeros="0" tabSelected="1" view="pageBreakPreview" zoomScale="55" zoomScaleNormal="70" zoomScaleSheetLayoutView="55" workbookViewId="0">
      <pane xSplit="2" ySplit="5" topLeftCell="C6" activePane="bottomRight" state="frozen"/>
      <selection activeCell="P14" sqref="P14"/>
      <selection pane="topRight" activeCell="P14" sqref="P14"/>
      <selection pane="bottomLeft" activeCell="P14" sqref="P14"/>
      <selection pane="bottomRight" activeCell="G2" sqref="G2"/>
    </sheetView>
  </sheetViews>
  <sheetFormatPr defaultRowHeight="15.75" x14ac:dyDescent="0.25"/>
  <cols>
    <col min="1" max="1" width="9" style="2" customWidth="1"/>
    <col min="2" max="2" width="81.875" style="28" customWidth="1"/>
    <col min="3" max="3" width="31.125" style="28" customWidth="1"/>
    <col min="4" max="4" width="17.125" style="147" customWidth="1"/>
    <col min="5" max="5" width="15" style="143" customWidth="1"/>
    <col min="6" max="6" width="13.25" style="2" customWidth="1"/>
    <col min="7" max="7" width="17.125" style="2" customWidth="1"/>
    <col min="8" max="8" width="17" style="2" customWidth="1"/>
    <col min="9" max="9" width="9" style="2"/>
    <col min="10" max="10" width="10.25" style="2" bestFit="1" customWidth="1"/>
    <col min="11" max="255" width="9" style="2"/>
    <col min="256" max="256" width="9" style="2" customWidth="1"/>
    <col min="257" max="257" width="71.625" style="2" customWidth="1"/>
    <col min="258" max="258" width="20.5" style="2" customWidth="1"/>
    <col min="259" max="259" width="18.125" style="2" customWidth="1"/>
    <col min="260" max="260" width="15" style="2" customWidth="1"/>
    <col min="261" max="261" width="17.25" style="2" customWidth="1"/>
    <col min="262" max="511" width="9" style="2"/>
    <col min="512" max="512" width="9" style="2" customWidth="1"/>
    <col min="513" max="513" width="71.625" style="2" customWidth="1"/>
    <col min="514" max="514" width="20.5" style="2" customWidth="1"/>
    <col min="515" max="515" width="18.125" style="2" customWidth="1"/>
    <col min="516" max="516" width="15" style="2" customWidth="1"/>
    <col min="517" max="517" width="17.25" style="2" customWidth="1"/>
    <col min="518" max="767" width="9" style="2"/>
    <col min="768" max="768" width="9" style="2" customWidth="1"/>
    <col min="769" max="769" width="71.625" style="2" customWidth="1"/>
    <col min="770" max="770" width="20.5" style="2" customWidth="1"/>
    <col min="771" max="771" width="18.125" style="2" customWidth="1"/>
    <col min="772" max="772" width="15" style="2" customWidth="1"/>
    <col min="773" max="773" width="17.25" style="2" customWidth="1"/>
    <col min="774" max="1023" width="9" style="2"/>
    <col min="1024" max="1024" width="9" style="2" customWidth="1"/>
    <col min="1025" max="1025" width="71.625" style="2" customWidth="1"/>
    <col min="1026" max="1026" width="20.5" style="2" customWidth="1"/>
    <col min="1027" max="1027" width="18.125" style="2" customWidth="1"/>
    <col min="1028" max="1028" width="15" style="2" customWidth="1"/>
    <col min="1029" max="1029" width="17.25" style="2" customWidth="1"/>
    <col min="1030" max="1279" width="9" style="2"/>
    <col min="1280" max="1280" width="9" style="2" customWidth="1"/>
    <col min="1281" max="1281" width="71.625" style="2" customWidth="1"/>
    <col min="1282" max="1282" width="20.5" style="2" customWidth="1"/>
    <col min="1283" max="1283" width="18.125" style="2" customWidth="1"/>
    <col min="1284" max="1284" width="15" style="2" customWidth="1"/>
    <col min="1285" max="1285" width="17.25" style="2" customWidth="1"/>
    <col min="1286" max="1535" width="9" style="2"/>
    <col min="1536" max="1536" width="9" style="2" customWidth="1"/>
    <col min="1537" max="1537" width="71.625" style="2" customWidth="1"/>
    <col min="1538" max="1538" width="20.5" style="2" customWidth="1"/>
    <col min="1539" max="1539" width="18.125" style="2" customWidth="1"/>
    <col min="1540" max="1540" width="15" style="2" customWidth="1"/>
    <col min="1541" max="1541" width="17.25" style="2" customWidth="1"/>
    <col min="1542" max="1791" width="9" style="2"/>
    <col min="1792" max="1792" width="9" style="2" customWidth="1"/>
    <col min="1793" max="1793" width="71.625" style="2" customWidth="1"/>
    <col min="1794" max="1794" width="20.5" style="2" customWidth="1"/>
    <col min="1795" max="1795" width="18.125" style="2" customWidth="1"/>
    <col min="1796" max="1796" width="15" style="2" customWidth="1"/>
    <col min="1797" max="1797" width="17.25" style="2" customWidth="1"/>
    <col min="1798" max="2047" width="9" style="2"/>
    <col min="2048" max="2048" width="9" style="2" customWidth="1"/>
    <col min="2049" max="2049" width="71.625" style="2" customWidth="1"/>
    <col min="2050" max="2050" width="20.5" style="2" customWidth="1"/>
    <col min="2051" max="2051" width="18.125" style="2" customWidth="1"/>
    <col min="2052" max="2052" width="15" style="2" customWidth="1"/>
    <col min="2053" max="2053" width="17.25" style="2" customWidth="1"/>
    <col min="2054" max="2303" width="9" style="2"/>
    <col min="2304" max="2304" width="9" style="2" customWidth="1"/>
    <col min="2305" max="2305" width="71.625" style="2" customWidth="1"/>
    <col min="2306" max="2306" width="20.5" style="2" customWidth="1"/>
    <col min="2307" max="2307" width="18.125" style="2" customWidth="1"/>
    <col min="2308" max="2308" width="15" style="2" customWidth="1"/>
    <col min="2309" max="2309" width="17.25" style="2" customWidth="1"/>
    <col min="2310" max="2559" width="9" style="2"/>
    <col min="2560" max="2560" width="9" style="2" customWidth="1"/>
    <col min="2561" max="2561" width="71.625" style="2" customWidth="1"/>
    <col min="2562" max="2562" width="20.5" style="2" customWidth="1"/>
    <col min="2563" max="2563" width="18.125" style="2" customWidth="1"/>
    <col min="2564" max="2564" width="15" style="2" customWidth="1"/>
    <col min="2565" max="2565" width="17.25" style="2" customWidth="1"/>
    <col min="2566" max="2815" width="9" style="2"/>
    <col min="2816" max="2816" width="9" style="2" customWidth="1"/>
    <col min="2817" max="2817" width="71.625" style="2" customWidth="1"/>
    <col min="2818" max="2818" width="20.5" style="2" customWidth="1"/>
    <col min="2819" max="2819" width="18.125" style="2" customWidth="1"/>
    <col min="2820" max="2820" width="15" style="2" customWidth="1"/>
    <col min="2821" max="2821" width="17.25" style="2" customWidth="1"/>
    <col min="2822" max="3071" width="9" style="2"/>
    <col min="3072" max="3072" width="9" style="2" customWidth="1"/>
    <col min="3073" max="3073" width="71.625" style="2" customWidth="1"/>
    <col min="3074" max="3074" width="20.5" style="2" customWidth="1"/>
    <col min="3075" max="3075" width="18.125" style="2" customWidth="1"/>
    <col min="3076" max="3076" width="15" style="2" customWidth="1"/>
    <col min="3077" max="3077" width="17.25" style="2" customWidth="1"/>
    <col min="3078" max="3327" width="9" style="2"/>
    <col min="3328" max="3328" width="9" style="2" customWidth="1"/>
    <col min="3329" max="3329" width="71.625" style="2" customWidth="1"/>
    <col min="3330" max="3330" width="20.5" style="2" customWidth="1"/>
    <col min="3331" max="3331" width="18.125" style="2" customWidth="1"/>
    <col min="3332" max="3332" width="15" style="2" customWidth="1"/>
    <col min="3333" max="3333" width="17.25" style="2" customWidth="1"/>
    <col min="3334" max="3583" width="9" style="2"/>
    <col min="3584" max="3584" width="9" style="2" customWidth="1"/>
    <col min="3585" max="3585" width="71.625" style="2" customWidth="1"/>
    <col min="3586" max="3586" width="20.5" style="2" customWidth="1"/>
    <col min="3587" max="3587" width="18.125" style="2" customWidth="1"/>
    <col min="3588" max="3588" width="15" style="2" customWidth="1"/>
    <col min="3589" max="3589" width="17.25" style="2" customWidth="1"/>
    <col min="3590" max="3839" width="9" style="2"/>
    <col min="3840" max="3840" width="9" style="2" customWidth="1"/>
    <col min="3841" max="3841" width="71.625" style="2" customWidth="1"/>
    <col min="3842" max="3842" width="20.5" style="2" customWidth="1"/>
    <col min="3843" max="3843" width="18.125" style="2" customWidth="1"/>
    <col min="3844" max="3844" width="15" style="2" customWidth="1"/>
    <col min="3845" max="3845" width="17.25" style="2" customWidth="1"/>
    <col min="3846" max="4095" width="9" style="2"/>
    <col min="4096" max="4096" width="9" style="2" customWidth="1"/>
    <col min="4097" max="4097" width="71.625" style="2" customWidth="1"/>
    <col min="4098" max="4098" width="20.5" style="2" customWidth="1"/>
    <col min="4099" max="4099" width="18.125" style="2" customWidth="1"/>
    <col min="4100" max="4100" width="15" style="2" customWidth="1"/>
    <col min="4101" max="4101" width="17.25" style="2" customWidth="1"/>
    <col min="4102" max="4351" width="9" style="2"/>
    <col min="4352" max="4352" width="9" style="2" customWidth="1"/>
    <col min="4353" max="4353" width="71.625" style="2" customWidth="1"/>
    <col min="4354" max="4354" width="20.5" style="2" customWidth="1"/>
    <col min="4355" max="4355" width="18.125" style="2" customWidth="1"/>
    <col min="4356" max="4356" width="15" style="2" customWidth="1"/>
    <col min="4357" max="4357" width="17.25" style="2" customWidth="1"/>
    <col min="4358" max="4607" width="9" style="2"/>
    <col min="4608" max="4608" width="9" style="2" customWidth="1"/>
    <col min="4609" max="4609" width="71.625" style="2" customWidth="1"/>
    <col min="4610" max="4610" width="20.5" style="2" customWidth="1"/>
    <col min="4611" max="4611" width="18.125" style="2" customWidth="1"/>
    <col min="4612" max="4612" width="15" style="2" customWidth="1"/>
    <col min="4613" max="4613" width="17.25" style="2" customWidth="1"/>
    <col min="4614" max="4863" width="9" style="2"/>
    <col min="4864" max="4864" width="9" style="2" customWidth="1"/>
    <col min="4865" max="4865" width="71.625" style="2" customWidth="1"/>
    <col min="4866" max="4866" width="20.5" style="2" customWidth="1"/>
    <col min="4867" max="4867" width="18.125" style="2" customWidth="1"/>
    <col min="4868" max="4868" width="15" style="2" customWidth="1"/>
    <col min="4869" max="4869" width="17.25" style="2" customWidth="1"/>
    <col min="4870" max="5119" width="9" style="2"/>
    <col min="5120" max="5120" width="9" style="2" customWidth="1"/>
    <col min="5121" max="5121" width="71.625" style="2" customWidth="1"/>
    <col min="5122" max="5122" width="20.5" style="2" customWidth="1"/>
    <col min="5123" max="5123" width="18.125" style="2" customWidth="1"/>
    <col min="5124" max="5124" width="15" style="2" customWidth="1"/>
    <col min="5125" max="5125" width="17.25" style="2" customWidth="1"/>
    <col min="5126" max="5375" width="9" style="2"/>
    <col min="5376" max="5376" width="9" style="2" customWidth="1"/>
    <col min="5377" max="5377" width="71.625" style="2" customWidth="1"/>
    <col min="5378" max="5378" width="20.5" style="2" customWidth="1"/>
    <col min="5379" max="5379" width="18.125" style="2" customWidth="1"/>
    <col min="5380" max="5380" width="15" style="2" customWidth="1"/>
    <col min="5381" max="5381" width="17.25" style="2" customWidth="1"/>
    <col min="5382" max="5631" width="9" style="2"/>
    <col min="5632" max="5632" width="9" style="2" customWidth="1"/>
    <col min="5633" max="5633" width="71.625" style="2" customWidth="1"/>
    <col min="5634" max="5634" width="20.5" style="2" customWidth="1"/>
    <col min="5635" max="5635" width="18.125" style="2" customWidth="1"/>
    <col min="5636" max="5636" width="15" style="2" customWidth="1"/>
    <col min="5637" max="5637" width="17.25" style="2" customWidth="1"/>
    <col min="5638" max="5887" width="9" style="2"/>
    <col min="5888" max="5888" width="9" style="2" customWidth="1"/>
    <col min="5889" max="5889" width="71.625" style="2" customWidth="1"/>
    <col min="5890" max="5890" width="20.5" style="2" customWidth="1"/>
    <col min="5891" max="5891" width="18.125" style="2" customWidth="1"/>
    <col min="5892" max="5892" width="15" style="2" customWidth="1"/>
    <col min="5893" max="5893" width="17.25" style="2" customWidth="1"/>
    <col min="5894" max="6143" width="9" style="2"/>
    <col min="6144" max="6144" width="9" style="2" customWidth="1"/>
    <col min="6145" max="6145" width="71.625" style="2" customWidth="1"/>
    <col min="6146" max="6146" width="20.5" style="2" customWidth="1"/>
    <col min="6147" max="6147" width="18.125" style="2" customWidth="1"/>
    <col min="6148" max="6148" width="15" style="2" customWidth="1"/>
    <col min="6149" max="6149" width="17.25" style="2" customWidth="1"/>
    <col min="6150" max="6399" width="9" style="2"/>
    <col min="6400" max="6400" width="9" style="2" customWidth="1"/>
    <col min="6401" max="6401" width="71.625" style="2" customWidth="1"/>
    <col min="6402" max="6402" width="20.5" style="2" customWidth="1"/>
    <col min="6403" max="6403" width="18.125" style="2" customWidth="1"/>
    <col min="6404" max="6404" width="15" style="2" customWidth="1"/>
    <col min="6405" max="6405" width="17.25" style="2" customWidth="1"/>
    <col min="6406" max="6655" width="9" style="2"/>
    <col min="6656" max="6656" width="9" style="2" customWidth="1"/>
    <col min="6657" max="6657" width="71.625" style="2" customWidth="1"/>
    <col min="6658" max="6658" width="20.5" style="2" customWidth="1"/>
    <col min="6659" max="6659" width="18.125" style="2" customWidth="1"/>
    <col min="6660" max="6660" width="15" style="2" customWidth="1"/>
    <col min="6661" max="6661" width="17.25" style="2" customWidth="1"/>
    <col min="6662" max="6911" width="9" style="2"/>
    <col min="6912" max="6912" width="9" style="2" customWidth="1"/>
    <col min="6913" max="6913" width="71.625" style="2" customWidth="1"/>
    <col min="6914" max="6914" width="20.5" style="2" customWidth="1"/>
    <col min="6915" max="6915" width="18.125" style="2" customWidth="1"/>
    <col min="6916" max="6916" width="15" style="2" customWidth="1"/>
    <col min="6917" max="6917" width="17.25" style="2" customWidth="1"/>
    <col min="6918" max="7167" width="9" style="2"/>
    <col min="7168" max="7168" width="9" style="2" customWidth="1"/>
    <col min="7169" max="7169" width="71.625" style="2" customWidth="1"/>
    <col min="7170" max="7170" width="20.5" style="2" customWidth="1"/>
    <col min="7171" max="7171" width="18.125" style="2" customWidth="1"/>
    <col min="7172" max="7172" width="15" style="2" customWidth="1"/>
    <col min="7173" max="7173" width="17.25" style="2" customWidth="1"/>
    <col min="7174" max="7423" width="9" style="2"/>
    <col min="7424" max="7424" width="9" style="2" customWidth="1"/>
    <col min="7425" max="7425" width="71.625" style="2" customWidth="1"/>
    <col min="7426" max="7426" width="20.5" style="2" customWidth="1"/>
    <col min="7427" max="7427" width="18.125" style="2" customWidth="1"/>
    <col min="7428" max="7428" width="15" style="2" customWidth="1"/>
    <col min="7429" max="7429" width="17.25" style="2" customWidth="1"/>
    <col min="7430" max="7679" width="9" style="2"/>
    <col min="7680" max="7680" width="9" style="2" customWidth="1"/>
    <col min="7681" max="7681" width="71.625" style="2" customWidth="1"/>
    <col min="7682" max="7682" width="20.5" style="2" customWidth="1"/>
    <col min="7683" max="7683" width="18.125" style="2" customWidth="1"/>
    <col min="7684" max="7684" width="15" style="2" customWidth="1"/>
    <col min="7685" max="7685" width="17.25" style="2" customWidth="1"/>
    <col min="7686" max="7935" width="9" style="2"/>
    <col min="7936" max="7936" width="9" style="2" customWidth="1"/>
    <col min="7937" max="7937" width="71.625" style="2" customWidth="1"/>
    <col min="7938" max="7938" width="20.5" style="2" customWidth="1"/>
    <col min="7939" max="7939" width="18.125" style="2" customWidth="1"/>
    <col min="7940" max="7940" width="15" style="2" customWidth="1"/>
    <col min="7941" max="7941" width="17.25" style="2" customWidth="1"/>
    <col min="7942" max="8191" width="9" style="2"/>
    <col min="8192" max="8192" width="9" style="2" customWidth="1"/>
    <col min="8193" max="8193" width="71.625" style="2" customWidth="1"/>
    <col min="8194" max="8194" width="20.5" style="2" customWidth="1"/>
    <col min="8195" max="8195" width="18.125" style="2" customWidth="1"/>
    <col min="8196" max="8196" width="15" style="2" customWidth="1"/>
    <col min="8197" max="8197" width="17.25" style="2" customWidth="1"/>
    <col min="8198" max="8447" width="9" style="2"/>
    <col min="8448" max="8448" width="9" style="2" customWidth="1"/>
    <col min="8449" max="8449" width="71.625" style="2" customWidth="1"/>
    <col min="8450" max="8450" width="20.5" style="2" customWidth="1"/>
    <col min="8451" max="8451" width="18.125" style="2" customWidth="1"/>
    <col min="8452" max="8452" width="15" style="2" customWidth="1"/>
    <col min="8453" max="8453" width="17.25" style="2" customWidth="1"/>
    <col min="8454" max="8703" width="9" style="2"/>
    <col min="8704" max="8704" width="9" style="2" customWidth="1"/>
    <col min="8705" max="8705" width="71.625" style="2" customWidth="1"/>
    <col min="8706" max="8706" width="20.5" style="2" customWidth="1"/>
    <col min="8707" max="8707" width="18.125" style="2" customWidth="1"/>
    <col min="8708" max="8708" width="15" style="2" customWidth="1"/>
    <col min="8709" max="8709" width="17.25" style="2" customWidth="1"/>
    <col min="8710" max="8959" width="9" style="2"/>
    <col min="8960" max="8960" width="9" style="2" customWidth="1"/>
    <col min="8961" max="8961" width="71.625" style="2" customWidth="1"/>
    <col min="8962" max="8962" width="20.5" style="2" customWidth="1"/>
    <col min="8963" max="8963" width="18.125" style="2" customWidth="1"/>
    <col min="8964" max="8964" width="15" style="2" customWidth="1"/>
    <col min="8965" max="8965" width="17.25" style="2" customWidth="1"/>
    <col min="8966" max="9215" width="9" style="2"/>
    <col min="9216" max="9216" width="9" style="2" customWidth="1"/>
    <col min="9217" max="9217" width="71.625" style="2" customWidth="1"/>
    <col min="9218" max="9218" width="20.5" style="2" customWidth="1"/>
    <col min="9219" max="9219" width="18.125" style="2" customWidth="1"/>
    <col min="9220" max="9220" width="15" style="2" customWidth="1"/>
    <col min="9221" max="9221" width="17.25" style="2" customWidth="1"/>
    <col min="9222" max="9471" width="9" style="2"/>
    <col min="9472" max="9472" width="9" style="2" customWidth="1"/>
    <col min="9473" max="9473" width="71.625" style="2" customWidth="1"/>
    <col min="9474" max="9474" width="20.5" style="2" customWidth="1"/>
    <col min="9475" max="9475" width="18.125" style="2" customWidth="1"/>
    <col min="9476" max="9476" width="15" style="2" customWidth="1"/>
    <col min="9477" max="9477" width="17.25" style="2" customWidth="1"/>
    <col min="9478" max="9727" width="9" style="2"/>
    <col min="9728" max="9728" width="9" style="2" customWidth="1"/>
    <col min="9729" max="9729" width="71.625" style="2" customWidth="1"/>
    <col min="9730" max="9730" width="20.5" style="2" customWidth="1"/>
    <col min="9731" max="9731" width="18.125" style="2" customWidth="1"/>
    <col min="9732" max="9732" width="15" style="2" customWidth="1"/>
    <col min="9733" max="9733" width="17.25" style="2" customWidth="1"/>
    <col min="9734" max="9983" width="9" style="2"/>
    <col min="9984" max="9984" width="9" style="2" customWidth="1"/>
    <col min="9985" max="9985" width="71.625" style="2" customWidth="1"/>
    <col min="9986" max="9986" width="20.5" style="2" customWidth="1"/>
    <col min="9987" max="9987" width="18.125" style="2" customWidth="1"/>
    <col min="9988" max="9988" width="15" style="2" customWidth="1"/>
    <col min="9989" max="9989" width="17.25" style="2" customWidth="1"/>
    <col min="9990" max="10239" width="9" style="2"/>
    <col min="10240" max="10240" width="9" style="2" customWidth="1"/>
    <col min="10241" max="10241" width="71.625" style="2" customWidth="1"/>
    <col min="10242" max="10242" width="20.5" style="2" customWidth="1"/>
    <col min="10243" max="10243" width="18.125" style="2" customWidth="1"/>
    <col min="10244" max="10244" width="15" style="2" customWidth="1"/>
    <col min="10245" max="10245" width="17.25" style="2" customWidth="1"/>
    <col min="10246" max="10495" width="9" style="2"/>
    <col min="10496" max="10496" width="9" style="2" customWidth="1"/>
    <col min="10497" max="10497" width="71.625" style="2" customWidth="1"/>
    <col min="10498" max="10498" width="20.5" style="2" customWidth="1"/>
    <col min="10499" max="10499" width="18.125" style="2" customWidth="1"/>
    <col min="10500" max="10500" width="15" style="2" customWidth="1"/>
    <col min="10501" max="10501" width="17.25" style="2" customWidth="1"/>
    <col min="10502" max="10751" width="9" style="2"/>
    <col min="10752" max="10752" width="9" style="2" customWidth="1"/>
    <col min="10753" max="10753" width="71.625" style="2" customWidth="1"/>
    <col min="10754" max="10754" width="20.5" style="2" customWidth="1"/>
    <col min="10755" max="10755" width="18.125" style="2" customWidth="1"/>
    <col min="10756" max="10756" width="15" style="2" customWidth="1"/>
    <col min="10757" max="10757" width="17.25" style="2" customWidth="1"/>
    <col min="10758" max="11007" width="9" style="2"/>
    <col min="11008" max="11008" width="9" style="2" customWidth="1"/>
    <col min="11009" max="11009" width="71.625" style="2" customWidth="1"/>
    <col min="11010" max="11010" width="20.5" style="2" customWidth="1"/>
    <col min="11011" max="11011" width="18.125" style="2" customWidth="1"/>
    <col min="11012" max="11012" width="15" style="2" customWidth="1"/>
    <col min="11013" max="11013" width="17.25" style="2" customWidth="1"/>
    <col min="11014" max="11263" width="9" style="2"/>
    <col min="11264" max="11264" width="9" style="2" customWidth="1"/>
    <col min="11265" max="11265" width="71.625" style="2" customWidth="1"/>
    <col min="11266" max="11266" width="20.5" style="2" customWidth="1"/>
    <col min="11267" max="11267" width="18.125" style="2" customWidth="1"/>
    <col min="11268" max="11268" width="15" style="2" customWidth="1"/>
    <col min="11269" max="11269" width="17.25" style="2" customWidth="1"/>
    <col min="11270" max="11519" width="9" style="2"/>
    <col min="11520" max="11520" width="9" style="2" customWidth="1"/>
    <col min="11521" max="11521" width="71.625" style="2" customWidth="1"/>
    <col min="11522" max="11522" width="20.5" style="2" customWidth="1"/>
    <col min="11523" max="11523" width="18.125" style="2" customWidth="1"/>
    <col min="11524" max="11524" width="15" style="2" customWidth="1"/>
    <col min="11525" max="11525" width="17.25" style="2" customWidth="1"/>
    <col min="11526" max="11775" width="9" style="2"/>
    <col min="11776" max="11776" width="9" style="2" customWidth="1"/>
    <col min="11777" max="11777" width="71.625" style="2" customWidth="1"/>
    <col min="11778" max="11778" width="20.5" style="2" customWidth="1"/>
    <col min="11779" max="11779" width="18.125" style="2" customWidth="1"/>
    <col min="11780" max="11780" width="15" style="2" customWidth="1"/>
    <col min="11781" max="11781" width="17.25" style="2" customWidth="1"/>
    <col min="11782" max="12031" width="9" style="2"/>
    <col min="12032" max="12032" width="9" style="2" customWidth="1"/>
    <col min="12033" max="12033" width="71.625" style="2" customWidth="1"/>
    <col min="12034" max="12034" width="20.5" style="2" customWidth="1"/>
    <col min="12035" max="12035" width="18.125" style="2" customWidth="1"/>
    <col min="12036" max="12036" width="15" style="2" customWidth="1"/>
    <col min="12037" max="12037" width="17.25" style="2" customWidth="1"/>
    <col min="12038" max="12287" width="9" style="2"/>
    <col min="12288" max="12288" width="9" style="2" customWidth="1"/>
    <col min="12289" max="12289" width="71.625" style="2" customWidth="1"/>
    <col min="12290" max="12290" width="20.5" style="2" customWidth="1"/>
    <col min="12291" max="12291" width="18.125" style="2" customWidth="1"/>
    <col min="12292" max="12292" width="15" style="2" customWidth="1"/>
    <col min="12293" max="12293" width="17.25" style="2" customWidth="1"/>
    <col min="12294" max="12543" width="9" style="2"/>
    <col min="12544" max="12544" width="9" style="2" customWidth="1"/>
    <col min="12545" max="12545" width="71.625" style="2" customWidth="1"/>
    <col min="12546" max="12546" width="20.5" style="2" customWidth="1"/>
    <col min="12547" max="12547" width="18.125" style="2" customWidth="1"/>
    <col min="12548" max="12548" width="15" style="2" customWidth="1"/>
    <col min="12549" max="12549" width="17.25" style="2" customWidth="1"/>
    <col min="12550" max="12799" width="9" style="2"/>
    <col min="12800" max="12800" width="9" style="2" customWidth="1"/>
    <col min="12801" max="12801" width="71.625" style="2" customWidth="1"/>
    <col min="12802" max="12802" width="20.5" style="2" customWidth="1"/>
    <col min="12803" max="12803" width="18.125" style="2" customWidth="1"/>
    <col min="12804" max="12804" width="15" style="2" customWidth="1"/>
    <col min="12805" max="12805" width="17.25" style="2" customWidth="1"/>
    <col min="12806" max="13055" width="9" style="2"/>
    <col min="13056" max="13056" width="9" style="2" customWidth="1"/>
    <col min="13057" max="13057" width="71.625" style="2" customWidth="1"/>
    <col min="13058" max="13058" width="20.5" style="2" customWidth="1"/>
    <col min="13059" max="13059" width="18.125" style="2" customWidth="1"/>
    <col min="13060" max="13060" width="15" style="2" customWidth="1"/>
    <col min="13061" max="13061" width="17.25" style="2" customWidth="1"/>
    <col min="13062" max="13311" width="9" style="2"/>
    <col min="13312" max="13312" width="9" style="2" customWidth="1"/>
    <col min="13313" max="13313" width="71.625" style="2" customWidth="1"/>
    <col min="13314" max="13314" width="20.5" style="2" customWidth="1"/>
    <col min="13315" max="13315" width="18.125" style="2" customWidth="1"/>
    <col min="13316" max="13316" width="15" style="2" customWidth="1"/>
    <col min="13317" max="13317" width="17.25" style="2" customWidth="1"/>
    <col min="13318" max="13567" width="9" style="2"/>
    <col min="13568" max="13568" width="9" style="2" customWidth="1"/>
    <col min="13569" max="13569" width="71.625" style="2" customWidth="1"/>
    <col min="13570" max="13570" width="20.5" style="2" customWidth="1"/>
    <col min="13571" max="13571" width="18.125" style="2" customWidth="1"/>
    <col min="13572" max="13572" width="15" style="2" customWidth="1"/>
    <col min="13573" max="13573" width="17.25" style="2" customWidth="1"/>
    <col min="13574" max="13823" width="9" style="2"/>
    <col min="13824" max="13824" width="9" style="2" customWidth="1"/>
    <col min="13825" max="13825" width="71.625" style="2" customWidth="1"/>
    <col min="13826" max="13826" width="20.5" style="2" customWidth="1"/>
    <col min="13827" max="13827" width="18.125" style="2" customWidth="1"/>
    <col min="13828" max="13828" width="15" style="2" customWidth="1"/>
    <col min="13829" max="13829" width="17.25" style="2" customWidth="1"/>
    <col min="13830" max="14079" width="9" style="2"/>
    <col min="14080" max="14080" width="9" style="2" customWidth="1"/>
    <col min="14081" max="14081" width="71.625" style="2" customWidth="1"/>
    <col min="14082" max="14082" width="20.5" style="2" customWidth="1"/>
    <col min="14083" max="14083" width="18.125" style="2" customWidth="1"/>
    <col min="14084" max="14084" width="15" style="2" customWidth="1"/>
    <col min="14085" max="14085" width="17.25" style="2" customWidth="1"/>
    <col min="14086" max="14335" width="9" style="2"/>
    <col min="14336" max="14336" width="9" style="2" customWidth="1"/>
    <col min="14337" max="14337" width="71.625" style="2" customWidth="1"/>
    <col min="14338" max="14338" width="20.5" style="2" customWidth="1"/>
    <col min="14339" max="14339" width="18.125" style="2" customWidth="1"/>
    <col min="14340" max="14340" width="15" style="2" customWidth="1"/>
    <col min="14341" max="14341" width="17.25" style="2" customWidth="1"/>
    <col min="14342" max="14591" width="9" style="2"/>
    <col min="14592" max="14592" width="9" style="2" customWidth="1"/>
    <col min="14593" max="14593" width="71.625" style="2" customWidth="1"/>
    <col min="14594" max="14594" width="20.5" style="2" customWidth="1"/>
    <col min="14595" max="14595" width="18.125" style="2" customWidth="1"/>
    <col min="14596" max="14596" width="15" style="2" customWidth="1"/>
    <col min="14597" max="14597" width="17.25" style="2" customWidth="1"/>
    <col min="14598" max="14847" width="9" style="2"/>
    <col min="14848" max="14848" width="9" style="2" customWidth="1"/>
    <col min="14849" max="14849" width="71.625" style="2" customWidth="1"/>
    <col min="14850" max="14850" width="20.5" style="2" customWidth="1"/>
    <col min="14851" max="14851" width="18.125" style="2" customWidth="1"/>
    <col min="14852" max="14852" width="15" style="2" customWidth="1"/>
    <col min="14853" max="14853" width="17.25" style="2" customWidth="1"/>
    <col min="14854" max="15103" width="9" style="2"/>
    <col min="15104" max="15104" width="9" style="2" customWidth="1"/>
    <col min="15105" max="15105" width="71.625" style="2" customWidth="1"/>
    <col min="15106" max="15106" width="20.5" style="2" customWidth="1"/>
    <col min="15107" max="15107" width="18.125" style="2" customWidth="1"/>
    <col min="15108" max="15108" width="15" style="2" customWidth="1"/>
    <col min="15109" max="15109" width="17.25" style="2" customWidth="1"/>
    <col min="15110" max="15359" width="9" style="2"/>
    <col min="15360" max="15360" width="9" style="2" customWidth="1"/>
    <col min="15361" max="15361" width="71.625" style="2" customWidth="1"/>
    <col min="15362" max="15362" width="20.5" style="2" customWidth="1"/>
    <col min="15363" max="15363" width="18.125" style="2" customWidth="1"/>
    <col min="15364" max="15364" width="15" style="2" customWidth="1"/>
    <col min="15365" max="15365" width="17.25" style="2" customWidth="1"/>
    <col min="15366" max="15615" width="9" style="2"/>
    <col min="15616" max="15616" width="9" style="2" customWidth="1"/>
    <col min="15617" max="15617" width="71.625" style="2" customWidth="1"/>
    <col min="15618" max="15618" width="20.5" style="2" customWidth="1"/>
    <col min="15619" max="15619" width="18.125" style="2" customWidth="1"/>
    <col min="15620" max="15620" width="15" style="2" customWidth="1"/>
    <col min="15621" max="15621" width="17.25" style="2" customWidth="1"/>
    <col min="15622" max="15871" width="9" style="2"/>
    <col min="15872" max="15872" width="9" style="2" customWidth="1"/>
    <col min="15873" max="15873" width="71.625" style="2" customWidth="1"/>
    <col min="15874" max="15874" width="20.5" style="2" customWidth="1"/>
    <col min="15875" max="15875" width="18.125" style="2" customWidth="1"/>
    <col min="15876" max="15876" width="15" style="2" customWidth="1"/>
    <col min="15877" max="15877" width="17.25" style="2" customWidth="1"/>
    <col min="15878" max="16127" width="9" style="2"/>
    <col min="16128" max="16128" width="9" style="2" customWidth="1"/>
    <col min="16129" max="16129" width="71.625" style="2" customWidth="1"/>
    <col min="16130" max="16130" width="20.5" style="2" customWidth="1"/>
    <col min="16131" max="16131" width="18.125" style="2" customWidth="1"/>
    <col min="16132" max="16132" width="15" style="2" customWidth="1"/>
    <col min="16133" max="16133" width="17.25" style="2" customWidth="1"/>
    <col min="16134" max="16384" width="9" style="2"/>
  </cols>
  <sheetData>
    <row r="1" spans="1:14" s="1" customFormat="1" ht="31.5" customHeight="1" x14ac:dyDescent="0.2">
      <c r="A1" s="189" t="s">
        <v>0</v>
      </c>
      <c r="B1" s="189"/>
      <c r="C1" s="189"/>
      <c r="D1" s="189"/>
      <c r="E1" s="189"/>
      <c r="F1" s="189"/>
    </row>
    <row r="2" spans="1:14" s="1" customFormat="1" ht="26.25" customHeight="1" x14ac:dyDescent="0.2">
      <c r="A2" s="189" t="s">
        <v>741</v>
      </c>
      <c r="B2" s="189"/>
      <c r="C2" s="189"/>
      <c r="D2" s="189"/>
      <c r="E2" s="189"/>
      <c r="F2" s="189"/>
    </row>
    <row r="3" spans="1:14" ht="20.25" customHeight="1" x14ac:dyDescent="0.3">
      <c r="B3" s="3"/>
      <c r="C3" s="3"/>
      <c r="D3" s="142"/>
      <c r="F3" s="5" t="s">
        <v>1</v>
      </c>
    </row>
    <row r="4" spans="1:14" s="6" customFormat="1" ht="47.25" x14ac:dyDescent="0.2">
      <c r="A4" s="74" t="s">
        <v>2</v>
      </c>
      <c r="B4" s="75" t="s">
        <v>3</v>
      </c>
      <c r="C4" s="74" t="s">
        <v>4</v>
      </c>
      <c r="D4" s="74" t="s">
        <v>602</v>
      </c>
      <c r="E4" s="74" t="s">
        <v>5</v>
      </c>
      <c r="F4" s="74" t="s">
        <v>122</v>
      </c>
      <c r="G4" s="186"/>
      <c r="H4" s="186"/>
      <c r="I4" s="186"/>
      <c r="J4" s="186"/>
      <c r="K4" s="186"/>
      <c r="L4" s="186"/>
      <c r="M4" s="186"/>
      <c r="N4" s="186"/>
    </row>
    <row r="5" spans="1:14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186"/>
      <c r="H5" s="186"/>
      <c r="I5" s="186"/>
      <c r="J5" s="186"/>
      <c r="K5" s="186"/>
      <c r="L5" s="186"/>
      <c r="M5" s="186"/>
      <c r="N5" s="186"/>
    </row>
    <row r="6" spans="1:14" x14ac:dyDescent="0.25">
      <c r="A6" s="8" t="s">
        <v>6</v>
      </c>
      <c r="B6" s="9" t="s">
        <v>7</v>
      </c>
      <c r="C6" s="10"/>
      <c r="D6" s="11">
        <f>SUM(D7:D11)</f>
        <v>3668652.3</v>
      </c>
      <c r="E6" s="93">
        <f>SUM(E7:E11)</f>
        <v>1818631.5</v>
      </c>
      <c r="F6" s="93">
        <f>E6/D6*100</f>
        <v>49.57219576246024</v>
      </c>
      <c r="G6" s="12"/>
    </row>
    <row r="7" spans="1:14" ht="31.5" x14ac:dyDescent="0.25">
      <c r="A7" s="13" t="s">
        <v>8</v>
      </c>
      <c r="B7" s="14" t="s">
        <v>9</v>
      </c>
      <c r="C7" s="15" t="s">
        <v>16</v>
      </c>
      <c r="D7" s="16">
        <f>Дотации!E52</f>
        <v>41021</v>
      </c>
      <c r="E7" s="16">
        <f>Дотации!F52</f>
        <v>20510</v>
      </c>
      <c r="F7" s="16">
        <f t="shared" ref="F7:F67" si="0">E7/D7*100</f>
        <v>49.998781112113306</v>
      </c>
      <c r="G7" s="17"/>
    </row>
    <row r="8" spans="1:14" ht="31.5" x14ac:dyDescent="0.25">
      <c r="A8" s="13" t="s">
        <v>11</v>
      </c>
      <c r="B8" s="14" t="s">
        <v>591</v>
      </c>
      <c r="C8" s="23" t="s">
        <v>613</v>
      </c>
      <c r="D8" s="16">
        <f>Дотации!H52</f>
        <v>57696</v>
      </c>
      <c r="E8" s="16">
        <f>Дотации!I52</f>
        <v>28848</v>
      </c>
      <c r="F8" s="16"/>
      <c r="G8" s="17"/>
    </row>
    <row r="9" spans="1:14" x14ac:dyDescent="0.25">
      <c r="A9" s="13" t="s">
        <v>14</v>
      </c>
      <c r="B9" s="14" t="s">
        <v>12</v>
      </c>
      <c r="C9" s="15" t="s">
        <v>13</v>
      </c>
      <c r="D9" s="16">
        <f>Дотации!K52</f>
        <v>40443.500000000007</v>
      </c>
      <c r="E9" s="16">
        <f>Дотации!L52</f>
        <v>19212</v>
      </c>
      <c r="F9" s="16">
        <f t="shared" si="0"/>
        <v>47.503307082720333</v>
      </c>
    </row>
    <row r="10" spans="1:14" ht="31.5" x14ac:dyDescent="0.25">
      <c r="A10" s="13" t="s">
        <v>17</v>
      </c>
      <c r="B10" s="14" t="s">
        <v>15</v>
      </c>
      <c r="C10" s="15" t="s">
        <v>10</v>
      </c>
      <c r="D10" s="16">
        <f>Дотации!N52</f>
        <v>3284869.6999999997</v>
      </c>
      <c r="E10" s="16">
        <f>Дотации!O52</f>
        <v>1633871.5</v>
      </c>
      <c r="F10" s="16">
        <f t="shared" si="0"/>
        <v>49.739309294368667</v>
      </c>
    </row>
    <row r="11" spans="1:14" x14ac:dyDescent="0.25">
      <c r="A11" s="13" t="s">
        <v>590</v>
      </c>
      <c r="B11" s="14" t="s">
        <v>18</v>
      </c>
      <c r="C11" s="15" t="s">
        <v>19</v>
      </c>
      <c r="D11" s="16">
        <f>Дотации!Q52</f>
        <v>244622.10000000003</v>
      </c>
      <c r="E11" s="16">
        <f>Дотации!R52</f>
        <v>116190</v>
      </c>
      <c r="F11" s="16">
        <f t="shared" si="0"/>
        <v>47.497752656035566</v>
      </c>
      <c r="G11" s="18"/>
      <c r="H11" s="18"/>
    </row>
    <row r="12" spans="1:14" x14ac:dyDescent="0.25">
      <c r="A12" s="19" t="s">
        <v>20</v>
      </c>
      <c r="B12" s="121" t="s">
        <v>21</v>
      </c>
      <c r="C12" s="122"/>
      <c r="D12" s="102">
        <f>SUM(D13:D49)</f>
        <v>8453141.3638799973</v>
      </c>
      <c r="E12" s="102">
        <f>SUM(E13:E49)</f>
        <v>1471882.0517500001</v>
      </c>
      <c r="F12" s="102">
        <f t="shared" si="0"/>
        <v>17.412249344832976</v>
      </c>
      <c r="G12" s="12"/>
      <c r="H12" s="12"/>
    </row>
    <row r="13" spans="1:14" ht="70.5" customHeight="1" x14ac:dyDescent="0.25">
      <c r="A13" s="13" t="s">
        <v>22</v>
      </c>
      <c r="B13" s="94" t="s">
        <v>652</v>
      </c>
      <c r="C13" s="15" t="s">
        <v>798</v>
      </c>
      <c r="D13" s="99">
        <f>Субсидии!E299</f>
        <v>1573</v>
      </c>
      <c r="E13" s="78">
        <f>Субсидии!F299</f>
        <v>0</v>
      </c>
      <c r="F13" s="16">
        <f t="shared" si="0"/>
        <v>0</v>
      </c>
      <c r="G13" s="20"/>
      <c r="H13" s="18"/>
      <c r="J13" s="17"/>
    </row>
    <row r="14" spans="1:14" ht="85.5" customHeight="1" x14ac:dyDescent="0.25">
      <c r="A14" s="13" t="s">
        <v>23</v>
      </c>
      <c r="B14" s="94" t="s">
        <v>653</v>
      </c>
      <c r="C14" s="15" t="s">
        <v>651</v>
      </c>
      <c r="D14" s="99">
        <f>Субсидии!H299</f>
        <v>1573.1</v>
      </c>
      <c r="E14" s="78">
        <f>Субсидии!I299</f>
        <v>0</v>
      </c>
      <c r="F14" s="16">
        <f t="shared" si="0"/>
        <v>0</v>
      </c>
      <c r="G14" s="20"/>
      <c r="H14" s="18"/>
    </row>
    <row r="15" spans="1:14" ht="31.5" x14ac:dyDescent="0.25">
      <c r="A15" s="13" t="s">
        <v>24</v>
      </c>
      <c r="B15" s="94" t="s">
        <v>25</v>
      </c>
      <c r="C15" s="15" t="s">
        <v>655</v>
      </c>
      <c r="D15" s="99">
        <f>Субсидии!K299</f>
        <v>18906.900000000001</v>
      </c>
      <c r="E15" s="99">
        <f>Субсидии!L299</f>
        <v>445.98611999999997</v>
      </c>
      <c r="F15" s="16">
        <f t="shared" si="0"/>
        <v>2.3588537518048964</v>
      </c>
      <c r="G15" s="20"/>
      <c r="H15" s="18"/>
    </row>
    <row r="16" spans="1:14" ht="31.5" x14ac:dyDescent="0.25">
      <c r="A16" s="13" t="s">
        <v>724</v>
      </c>
      <c r="B16" s="94" t="s">
        <v>27</v>
      </c>
      <c r="C16" s="15" t="s">
        <v>654</v>
      </c>
      <c r="D16" s="99">
        <f>Субсидии!N299</f>
        <v>309650</v>
      </c>
      <c r="E16" s="99">
        <f>Субсидии!O299</f>
        <v>229617</v>
      </c>
      <c r="F16" s="16">
        <f t="shared" si="0"/>
        <v>74.153721944130467</v>
      </c>
      <c r="G16" s="18"/>
      <c r="H16" s="18"/>
    </row>
    <row r="17" spans="1:8" x14ac:dyDescent="0.25">
      <c r="A17" s="13" t="s">
        <v>26</v>
      </c>
      <c r="B17" s="94" t="s">
        <v>656</v>
      </c>
      <c r="C17" s="15" t="s">
        <v>657</v>
      </c>
      <c r="D17" s="99">
        <f>Субсидии!Q299</f>
        <v>78768.800000000003</v>
      </c>
      <c r="E17" s="99">
        <f>Субсидии!R299</f>
        <v>56595.343439999997</v>
      </c>
      <c r="F17" s="16">
        <f t="shared" si="0"/>
        <v>71.849950030976728</v>
      </c>
      <c r="G17" s="18"/>
      <c r="H17" s="18"/>
    </row>
    <row r="18" spans="1:8" ht="51" customHeight="1" x14ac:dyDescent="0.25">
      <c r="A18" s="13" t="s">
        <v>725</v>
      </c>
      <c r="B18" s="100" t="s">
        <v>818</v>
      </c>
      <c r="C18" s="15" t="s">
        <v>30</v>
      </c>
      <c r="D18" s="99">
        <f>Субсидии!T299</f>
        <v>11316.7</v>
      </c>
      <c r="E18" s="99">
        <f>Субсидии!U299</f>
        <v>6618.3</v>
      </c>
      <c r="F18" s="99">
        <f t="shared" si="0"/>
        <v>58.482596516652372</v>
      </c>
      <c r="G18" s="18"/>
      <c r="H18" s="18"/>
    </row>
    <row r="19" spans="1:8" ht="31.5" x14ac:dyDescent="0.25">
      <c r="A19" s="13" t="s">
        <v>28</v>
      </c>
      <c r="B19" s="100" t="s">
        <v>814</v>
      </c>
      <c r="C19" s="15" t="s">
        <v>32</v>
      </c>
      <c r="D19" s="99">
        <f>Субсидии!W299</f>
        <v>1268.9887699999999</v>
      </c>
      <c r="E19" s="99">
        <f>Субсидии!X299</f>
        <v>1248.4191799999999</v>
      </c>
      <c r="F19" s="99">
        <f t="shared" si="0"/>
        <v>98.379056577466798</v>
      </c>
      <c r="G19" s="18"/>
      <c r="H19" s="18"/>
    </row>
    <row r="20" spans="1:8" ht="67.5" customHeight="1" x14ac:dyDescent="0.25">
      <c r="A20" s="13" t="s">
        <v>29</v>
      </c>
      <c r="B20" s="100" t="s">
        <v>813</v>
      </c>
      <c r="C20" s="15" t="s">
        <v>34</v>
      </c>
      <c r="D20" s="99">
        <f>Субсидии!Z299</f>
        <v>4766.4045000000015</v>
      </c>
      <c r="E20" s="99">
        <f>Субсидии!AA299</f>
        <v>4623.0805000000009</v>
      </c>
      <c r="F20" s="99">
        <f t="shared" si="0"/>
        <v>96.99303741426057</v>
      </c>
      <c r="G20" s="18"/>
      <c r="H20" s="18"/>
    </row>
    <row r="21" spans="1:8" ht="36.75" customHeight="1" x14ac:dyDescent="0.25">
      <c r="A21" s="13" t="s">
        <v>31</v>
      </c>
      <c r="B21" s="100" t="s">
        <v>817</v>
      </c>
      <c r="C21" s="15" t="s">
        <v>688</v>
      </c>
      <c r="D21" s="99">
        <f>Субсидии!AC299</f>
        <v>47678.764049999998</v>
      </c>
      <c r="E21" s="99">
        <f>Субсидии!AD299</f>
        <v>12283.5915</v>
      </c>
      <c r="F21" s="99">
        <f t="shared" si="0"/>
        <v>25.763233894063159</v>
      </c>
      <c r="G21" s="18"/>
      <c r="H21" s="18"/>
    </row>
    <row r="22" spans="1:8" ht="39.75" customHeight="1" x14ac:dyDescent="0.25">
      <c r="A22" s="13" t="s">
        <v>33</v>
      </c>
      <c r="B22" s="100" t="s">
        <v>815</v>
      </c>
      <c r="C22" s="15" t="s">
        <v>37</v>
      </c>
      <c r="D22" s="99">
        <f>Субсидии!AF299</f>
        <v>2500</v>
      </c>
      <c r="E22" s="99">
        <f>Субсидии!AG299</f>
        <v>2500</v>
      </c>
      <c r="F22" s="99">
        <f t="shared" si="0"/>
        <v>100</v>
      </c>
      <c r="G22" s="18"/>
      <c r="H22" s="18"/>
    </row>
    <row r="23" spans="1:8" ht="35.25" customHeight="1" x14ac:dyDescent="0.25">
      <c r="A23" s="13" t="s">
        <v>35</v>
      </c>
      <c r="B23" s="100" t="s">
        <v>816</v>
      </c>
      <c r="C23" s="15" t="s">
        <v>39</v>
      </c>
      <c r="D23" s="99">
        <f>Субсидии!AI299</f>
        <v>1100</v>
      </c>
      <c r="E23" s="99">
        <f>Субсидии!AJ299</f>
        <v>1100</v>
      </c>
      <c r="F23" s="99">
        <f t="shared" si="0"/>
        <v>100</v>
      </c>
      <c r="G23" s="18"/>
      <c r="H23" s="18"/>
    </row>
    <row r="24" spans="1:8" ht="31.5" x14ac:dyDescent="0.25">
      <c r="A24" s="13" t="s">
        <v>726</v>
      </c>
      <c r="B24" s="100" t="s">
        <v>41</v>
      </c>
      <c r="C24" s="15" t="s">
        <v>658</v>
      </c>
      <c r="D24" s="99">
        <f>Субсидии!AL299</f>
        <v>43953.5</v>
      </c>
      <c r="E24" s="99">
        <f>Субсидии!AM299</f>
        <v>0</v>
      </c>
      <c r="F24" s="99">
        <f t="shared" si="0"/>
        <v>0</v>
      </c>
      <c r="G24" s="18"/>
      <c r="H24" s="18"/>
    </row>
    <row r="25" spans="1:8" x14ac:dyDescent="0.25">
      <c r="A25" s="13" t="s">
        <v>36</v>
      </c>
      <c r="B25" s="94" t="s">
        <v>43</v>
      </c>
      <c r="C25" s="15" t="s">
        <v>659</v>
      </c>
      <c r="D25" s="99">
        <f>Субсидии!AO299</f>
        <v>5100</v>
      </c>
      <c r="E25" s="99">
        <f>Субсидии!AP299</f>
        <v>2550</v>
      </c>
      <c r="F25" s="99">
        <f t="shared" si="0"/>
        <v>50</v>
      </c>
      <c r="G25" s="18"/>
      <c r="H25" s="18"/>
    </row>
    <row r="26" spans="1:8" ht="47.25" x14ac:dyDescent="0.25">
      <c r="A26" s="13" t="s">
        <v>38</v>
      </c>
      <c r="B26" s="100" t="s">
        <v>660</v>
      </c>
      <c r="C26" s="15" t="s">
        <v>661</v>
      </c>
      <c r="D26" s="99">
        <f>Субсидии!AR299</f>
        <v>395000</v>
      </c>
      <c r="E26" s="99">
        <f>Субсидии!AS299</f>
        <v>200000</v>
      </c>
      <c r="F26" s="99">
        <f t="shared" si="0"/>
        <v>50.632911392405063</v>
      </c>
      <c r="G26" s="18"/>
      <c r="H26" s="18"/>
    </row>
    <row r="27" spans="1:8" ht="68.25" customHeight="1" x14ac:dyDescent="0.25">
      <c r="A27" s="13" t="s">
        <v>40</v>
      </c>
      <c r="B27" s="94" t="s">
        <v>662</v>
      </c>
      <c r="C27" s="15" t="s">
        <v>781</v>
      </c>
      <c r="D27" s="99">
        <f>Субсидии!AU299</f>
        <v>999900</v>
      </c>
      <c r="E27" s="99">
        <f>Субсидии!AV299</f>
        <v>199900</v>
      </c>
      <c r="F27" s="99">
        <f t="shared" si="0"/>
        <v>19.991999199919992</v>
      </c>
      <c r="G27" s="18"/>
      <c r="H27" s="18"/>
    </row>
    <row r="28" spans="1:8" ht="48.75" customHeight="1" x14ac:dyDescent="0.25">
      <c r="A28" s="13" t="s">
        <v>727</v>
      </c>
      <c r="B28" s="94" t="s">
        <v>760</v>
      </c>
      <c r="C28" s="15" t="s">
        <v>719</v>
      </c>
      <c r="D28" s="99">
        <f>Субсидии!AX299</f>
        <v>24205.5</v>
      </c>
      <c r="E28" s="99">
        <f>Субсидии!AY299</f>
        <v>0</v>
      </c>
      <c r="F28" s="99">
        <f>E28/D28*100</f>
        <v>0</v>
      </c>
      <c r="G28" s="18"/>
      <c r="H28" s="18"/>
    </row>
    <row r="29" spans="1:8" ht="48.75" customHeight="1" x14ac:dyDescent="0.25">
      <c r="A29" s="13" t="s">
        <v>42</v>
      </c>
      <c r="B29" s="94" t="s">
        <v>663</v>
      </c>
      <c r="C29" s="15" t="s">
        <v>664</v>
      </c>
      <c r="D29" s="99">
        <f>Субсидии!BA299</f>
        <v>15000</v>
      </c>
      <c r="E29" s="99">
        <f>Субсидии!BB299</f>
        <v>0</v>
      </c>
      <c r="F29" s="99">
        <f t="shared" si="0"/>
        <v>0</v>
      </c>
      <c r="G29" s="18"/>
      <c r="H29" s="18"/>
    </row>
    <row r="30" spans="1:8" ht="49.5" customHeight="1" x14ac:dyDescent="0.25">
      <c r="A30" s="13" t="s">
        <v>728</v>
      </c>
      <c r="B30" s="100" t="s">
        <v>571</v>
      </c>
      <c r="C30" s="15" t="s">
        <v>665</v>
      </c>
      <c r="D30" s="99">
        <f>Субсидии!BD299</f>
        <v>300000</v>
      </c>
      <c r="E30" s="99">
        <f>Субсидии!BE299</f>
        <v>0</v>
      </c>
      <c r="F30" s="99">
        <f t="shared" si="0"/>
        <v>0</v>
      </c>
      <c r="G30" s="18"/>
      <c r="H30" s="18"/>
    </row>
    <row r="31" spans="1:8" ht="31.5" x14ac:dyDescent="0.25">
      <c r="A31" s="13" t="s">
        <v>44</v>
      </c>
      <c r="B31" s="94" t="s">
        <v>50</v>
      </c>
      <c r="C31" s="15" t="s">
        <v>666</v>
      </c>
      <c r="D31" s="99">
        <f>Субсидии!BG299</f>
        <v>521933.79999999993</v>
      </c>
      <c r="E31" s="99">
        <f>Субсидии!BH299</f>
        <v>203047.33622</v>
      </c>
      <c r="F31" s="99">
        <f t="shared" si="0"/>
        <v>38.902890791897363</v>
      </c>
      <c r="G31" s="18"/>
      <c r="H31" s="18"/>
    </row>
    <row r="32" spans="1:8" ht="36" customHeight="1" x14ac:dyDescent="0.25">
      <c r="A32" s="13" t="s">
        <v>45</v>
      </c>
      <c r="B32" s="100" t="s">
        <v>821</v>
      </c>
      <c r="C32" s="15" t="s">
        <v>684</v>
      </c>
      <c r="D32" s="99">
        <f>Субсидии!BJ299</f>
        <v>80000.019299999985</v>
      </c>
      <c r="E32" s="99">
        <f>Субсидии!BK299</f>
        <v>297.28649999999999</v>
      </c>
      <c r="F32" s="99">
        <f t="shared" si="0"/>
        <v>0.37160803534956155</v>
      </c>
      <c r="G32" s="18"/>
      <c r="H32" s="18"/>
    </row>
    <row r="33" spans="1:8" ht="36" customHeight="1" x14ac:dyDescent="0.25">
      <c r="A33" s="13" t="s">
        <v>46</v>
      </c>
      <c r="B33" s="100" t="s">
        <v>761</v>
      </c>
      <c r="C33" s="15" t="s">
        <v>717</v>
      </c>
      <c r="D33" s="99">
        <f>Субсидии!BM299</f>
        <v>813071.4</v>
      </c>
      <c r="E33" s="99">
        <f>Субсидии!BN299</f>
        <v>6162.3279999999995</v>
      </c>
      <c r="F33" s="99">
        <f t="shared" si="0"/>
        <v>0.75790736213326404</v>
      </c>
      <c r="G33" s="18"/>
      <c r="H33" s="18"/>
    </row>
    <row r="34" spans="1:8" ht="35.25" customHeight="1" x14ac:dyDescent="0.25">
      <c r="A34" s="13" t="s">
        <v>47</v>
      </c>
      <c r="B34" s="100" t="s">
        <v>762</v>
      </c>
      <c r="C34" s="15" t="s">
        <v>723</v>
      </c>
      <c r="D34" s="99">
        <f>Субсидии!BP299</f>
        <v>3909.8</v>
      </c>
      <c r="E34" s="99">
        <f>Субсидии!BQ299</f>
        <v>0</v>
      </c>
      <c r="F34" s="99">
        <f t="shared" si="0"/>
        <v>0</v>
      </c>
      <c r="G34" s="18"/>
      <c r="H34" s="21"/>
    </row>
    <row r="35" spans="1:8" ht="37.5" customHeight="1" x14ac:dyDescent="0.25">
      <c r="A35" s="13" t="s">
        <v>48</v>
      </c>
      <c r="B35" s="101" t="s">
        <v>667</v>
      </c>
      <c r="C35" s="15" t="s">
        <v>668</v>
      </c>
      <c r="D35" s="99">
        <f>Субсидии!BS299</f>
        <v>580272</v>
      </c>
      <c r="E35" s="99">
        <f>Субсидии!BT299</f>
        <v>261489.74813000002</v>
      </c>
      <c r="F35" s="99">
        <f t="shared" si="0"/>
        <v>45.063306196059784</v>
      </c>
      <c r="G35" s="18"/>
      <c r="H35" s="21"/>
    </row>
    <row r="36" spans="1:8" ht="80.25" customHeight="1" x14ac:dyDescent="0.25">
      <c r="A36" s="13" t="s">
        <v>729</v>
      </c>
      <c r="B36" s="101" t="s">
        <v>669</v>
      </c>
      <c r="C36" s="15" t="s">
        <v>670</v>
      </c>
      <c r="D36" s="99">
        <f>Субсидии!BV299</f>
        <v>453219.30000000016</v>
      </c>
      <c r="E36" s="99">
        <f>Субсидии!BW299</f>
        <v>236161.61414999998</v>
      </c>
      <c r="F36" s="99">
        <f t="shared" si="0"/>
        <v>52.107581065060536</v>
      </c>
      <c r="G36" s="18"/>
      <c r="H36" s="21"/>
    </row>
    <row r="37" spans="1:8" ht="31.5" x14ac:dyDescent="0.25">
      <c r="A37" s="13" t="s">
        <v>49</v>
      </c>
      <c r="B37" s="101" t="s">
        <v>671</v>
      </c>
      <c r="C37" s="15" t="s">
        <v>672</v>
      </c>
      <c r="D37" s="99">
        <f>Субсидии!BY299</f>
        <v>25510.2</v>
      </c>
      <c r="E37" s="99">
        <f>Субсидии!BZ299</f>
        <v>0</v>
      </c>
      <c r="F37" s="99">
        <f t="shared" si="0"/>
        <v>0</v>
      </c>
      <c r="G37" s="18"/>
      <c r="H37" s="21"/>
    </row>
    <row r="38" spans="1:8" ht="31.5" x14ac:dyDescent="0.25">
      <c r="A38" s="13" t="s">
        <v>51</v>
      </c>
      <c r="B38" s="101" t="s">
        <v>673</v>
      </c>
      <c r="C38" s="15" t="s">
        <v>674</v>
      </c>
      <c r="D38" s="99">
        <f>Субсидии!CB299</f>
        <v>103486.19999999998</v>
      </c>
      <c r="E38" s="99">
        <f>Субсидии!CC299</f>
        <v>0</v>
      </c>
      <c r="F38" s="99">
        <f t="shared" si="0"/>
        <v>0</v>
      </c>
      <c r="G38" s="18"/>
      <c r="H38" s="21"/>
    </row>
    <row r="39" spans="1:8" ht="37.5" customHeight="1" x14ac:dyDescent="0.25">
      <c r="A39" s="13" t="s">
        <v>52</v>
      </c>
      <c r="B39" s="101" t="s">
        <v>675</v>
      </c>
      <c r="C39" s="15" t="s">
        <v>676</v>
      </c>
      <c r="D39" s="99">
        <f>Субсидии!CE299</f>
        <v>195205</v>
      </c>
      <c r="E39" s="99">
        <f>Субсидии!CF299</f>
        <v>0</v>
      </c>
      <c r="F39" s="99">
        <f t="shared" si="0"/>
        <v>0</v>
      </c>
      <c r="G39" s="18"/>
      <c r="H39" s="21"/>
    </row>
    <row r="40" spans="1:8" ht="68.25" customHeight="1" x14ac:dyDescent="0.25">
      <c r="A40" s="13" t="s">
        <v>53</v>
      </c>
      <c r="B40" s="101" t="s">
        <v>797</v>
      </c>
      <c r="C40" s="15" t="s">
        <v>677</v>
      </c>
      <c r="D40" s="99">
        <f>Субсидии!CH299</f>
        <v>35000</v>
      </c>
      <c r="E40" s="99">
        <f>Субсидии!CI299</f>
        <v>0</v>
      </c>
      <c r="F40" s="99">
        <f t="shared" si="0"/>
        <v>0</v>
      </c>
      <c r="G40" s="18"/>
      <c r="H40" s="21"/>
    </row>
    <row r="41" spans="1:8" ht="47.25" x14ac:dyDescent="0.25">
      <c r="A41" s="13" t="s">
        <v>730</v>
      </c>
      <c r="B41" s="101" t="s">
        <v>678</v>
      </c>
      <c r="C41" s="15" t="s">
        <v>679</v>
      </c>
      <c r="D41" s="99">
        <f>Субсидии!CK299</f>
        <v>100000</v>
      </c>
      <c r="E41" s="99">
        <f>Субсидии!CL299</f>
        <v>0</v>
      </c>
      <c r="F41" s="99">
        <f t="shared" si="0"/>
        <v>0</v>
      </c>
      <c r="G41" s="18"/>
      <c r="H41" s="21"/>
    </row>
    <row r="42" spans="1:8" ht="72.75" customHeight="1" x14ac:dyDescent="0.25">
      <c r="A42" s="13" t="s">
        <v>731</v>
      </c>
      <c r="B42" s="101" t="s">
        <v>680</v>
      </c>
      <c r="C42" s="15" t="s">
        <v>681</v>
      </c>
      <c r="D42" s="99">
        <f>Субсидии!CN299</f>
        <v>650000</v>
      </c>
      <c r="E42" s="99">
        <f>Субсидии!CO299</f>
        <v>0</v>
      </c>
      <c r="F42" s="99">
        <f t="shared" si="0"/>
        <v>0</v>
      </c>
      <c r="G42" s="18"/>
      <c r="H42" s="21"/>
    </row>
    <row r="43" spans="1:8" ht="31.5" x14ac:dyDescent="0.25">
      <c r="A43" s="13" t="s">
        <v>732</v>
      </c>
      <c r="B43" s="101" t="s">
        <v>682</v>
      </c>
      <c r="C43" s="15" t="s">
        <v>683</v>
      </c>
      <c r="D43" s="99">
        <f>Субсидии!CQ299</f>
        <v>20000</v>
      </c>
      <c r="E43" s="99">
        <f>Субсидии!CR299</f>
        <v>500</v>
      </c>
      <c r="F43" s="99">
        <f t="shared" si="0"/>
        <v>2.5</v>
      </c>
      <c r="G43" s="18"/>
      <c r="H43" s="21"/>
    </row>
    <row r="44" spans="1:8" ht="47.25" x14ac:dyDescent="0.25">
      <c r="A44" s="13" t="s">
        <v>733</v>
      </c>
      <c r="B44" s="101" t="s">
        <v>763</v>
      </c>
      <c r="C44" s="15" t="s">
        <v>687</v>
      </c>
      <c r="D44" s="99">
        <f>Субсидии!CT299</f>
        <v>1007240.8</v>
      </c>
      <c r="E44" s="99">
        <f>Субсидии!CU299</f>
        <v>0</v>
      </c>
      <c r="F44" s="99">
        <f t="shared" si="0"/>
        <v>0</v>
      </c>
      <c r="G44" s="18"/>
      <c r="H44" s="21"/>
    </row>
    <row r="45" spans="1:8" ht="69.75" customHeight="1" x14ac:dyDescent="0.25">
      <c r="A45" s="13" t="s">
        <v>734</v>
      </c>
      <c r="B45" s="101" t="s">
        <v>764</v>
      </c>
      <c r="C45" s="15" t="s">
        <v>694</v>
      </c>
      <c r="D45" s="99">
        <f>Субсидии!CW299</f>
        <v>1355891.6</v>
      </c>
      <c r="E45" s="99">
        <f>Субсидии!CX299</f>
        <v>0</v>
      </c>
      <c r="F45" s="99"/>
      <c r="G45" s="18"/>
      <c r="H45" s="21"/>
    </row>
    <row r="46" spans="1:8" ht="63" x14ac:dyDescent="0.25">
      <c r="A46" s="13" t="s">
        <v>735</v>
      </c>
      <c r="B46" s="101" t="s">
        <v>765</v>
      </c>
      <c r="C46" s="23" t="s">
        <v>712</v>
      </c>
      <c r="D46" s="99">
        <f>Субсидии!CZ299</f>
        <v>43762.7</v>
      </c>
      <c r="E46" s="99">
        <f>Субсидии!DA299</f>
        <v>0</v>
      </c>
      <c r="F46" s="99">
        <f t="shared" si="0"/>
        <v>0</v>
      </c>
      <c r="G46" s="18"/>
      <c r="H46" s="21"/>
    </row>
    <row r="47" spans="1:8" ht="31.5" x14ac:dyDescent="0.25">
      <c r="A47" s="13" t="s">
        <v>736</v>
      </c>
      <c r="B47" s="101" t="s">
        <v>819</v>
      </c>
      <c r="C47" s="15" t="s">
        <v>691</v>
      </c>
      <c r="D47" s="99">
        <f>Субсидии!DC299</f>
        <v>55805.280900000005</v>
      </c>
      <c r="E47" s="99">
        <f>Субсидии!DD299</f>
        <v>46742.01801</v>
      </c>
      <c r="F47" s="99">
        <f t="shared" si="0"/>
        <v>83.759130419501204</v>
      </c>
      <c r="G47" s="18"/>
      <c r="H47" s="21"/>
    </row>
    <row r="48" spans="1:8" ht="31.5" x14ac:dyDescent="0.25">
      <c r="A48" s="13" t="s">
        <v>737</v>
      </c>
      <c r="B48" s="101" t="s">
        <v>820</v>
      </c>
      <c r="C48" s="15" t="s">
        <v>692</v>
      </c>
      <c r="D48" s="99">
        <f>Субсидии!DF299</f>
        <v>19035.816360000001</v>
      </c>
      <c r="E48" s="99">
        <f>Субсидии!DG299</f>
        <v>0</v>
      </c>
      <c r="F48" s="99">
        <f t="shared" si="0"/>
        <v>0</v>
      </c>
      <c r="G48" s="18"/>
      <c r="H48" s="21"/>
    </row>
    <row r="49" spans="1:10" ht="59.25" customHeight="1" x14ac:dyDescent="0.25">
      <c r="A49" s="13" t="s">
        <v>832</v>
      </c>
      <c r="B49" s="101" t="s">
        <v>833</v>
      </c>
      <c r="C49" s="15" t="s">
        <v>834</v>
      </c>
      <c r="D49" s="99">
        <f>Субсидии!DI299</f>
        <v>127535.79</v>
      </c>
      <c r="E49" s="99">
        <f>Субсидии!DJ299</f>
        <v>0</v>
      </c>
      <c r="F49" s="99"/>
      <c r="G49" s="18"/>
      <c r="H49" s="21"/>
    </row>
    <row r="50" spans="1:10" x14ac:dyDescent="0.25">
      <c r="A50" s="22" t="s">
        <v>54</v>
      </c>
      <c r="B50" s="124" t="s">
        <v>55</v>
      </c>
      <c r="C50" s="124"/>
      <c r="D50" s="160">
        <f>SUM(D51:D70)</f>
        <v>17994701.199999996</v>
      </c>
      <c r="E50" s="123">
        <f>SUM(E51:E70)</f>
        <v>9761156.2213199995</v>
      </c>
      <c r="F50" s="123">
        <f t="shared" si="0"/>
        <v>54.244614082950157</v>
      </c>
      <c r="G50" s="12"/>
      <c r="H50" s="12"/>
      <c r="I50" s="17"/>
      <c r="J50" s="17"/>
    </row>
    <row r="51" spans="1:10" ht="47.25" x14ac:dyDescent="0.25">
      <c r="A51" s="13" t="s">
        <v>56</v>
      </c>
      <c r="B51" s="107" t="s">
        <v>57</v>
      </c>
      <c r="C51" s="15" t="s">
        <v>699</v>
      </c>
      <c r="D51" s="16">
        <f>'Субвенции '!E364</f>
        <v>76529.899999999994</v>
      </c>
      <c r="E51" s="16">
        <f>'Субвенции '!F364</f>
        <v>33699.16502</v>
      </c>
      <c r="F51" s="16">
        <f t="shared" si="0"/>
        <v>44.033985435757792</v>
      </c>
      <c r="G51" s="20"/>
      <c r="H51" s="18"/>
    </row>
    <row r="52" spans="1:10" ht="78.75" x14ac:dyDescent="0.25">
      <c r="A52" s="13" t="s">
        <v>58</v>
      </c>
      <c r="B52" s="107" t="s">
        <v>700</v>
      </c>
      <c r="C52" s="15" t="s">
        <v>701</v>
      </c>
      <c r="D52" s="16">
        <f>'Субвенции '!H364</f>
        <v>20793.900000000001</v>
      </c>
      <c r="E52" s="16">
        <f>'Субвенции '!I364</f>
        <v>8836.2087600000013</v>
      </c>
      <c r="F52" s="16">
        <f t="shared" si="0"/>
        <v>42.494235136265928</v>
      </c>
      <c r="G52" s="18"/>
      <c r="H52" s="18"/>
    </row>
    <row r="53" spans="1:10" ht="47.25" x14ac:dyDescent="0.25">
      <c r="A53" s="13" t="s">
        <v>59</v>
      </c>
      <c r="B53" s="107" t="s">
        <v>60</v>
      </c>
      <c r="C53" s="15" t="s">
        <v>702</v>
      </c>
      <c r="D53" s="16">
        <f>'Субвенции '!K364</f>
        <v>569313.30000000005</v>
      </c>
      <c r="E53" s="16">
        <f>'Субвенции '!L364</f>
        <v>258902.51516999997</v>
      </c>
      <c r="F53" s="16">
        <f t="shared" si="0"/>
        <v>45.476280840444083</v>
      </c>
      <c r="G53" s="18"/>
      <c r="H53" s="18"/>
    </row>
    <row r="54" spans="1:10" ht="31.5" x14ac:dyDescent="0.25">
      <c r="A54" s="13" t="s">
        <v>61</v>
      </c>
      <c r="B54" s="107" t="s">
        <v>62</v>
      </c>
      <c r="C54" s="15" t="s">
        <v>703</v>
      </c>
      <c r="D54" s="16">
        <f>'Субвенции '!N364</f>
        <v>4657270.3999999994</v>
      </c>
      <c r="E54" s="16">
        <f>'Субвенции '!O364</f>
        <v>2291117.1615300002</v>
      </c>
      <c r="F54" s="16">
        <f t="shared" si="0"/>
        <v>49.194420008982092</v>
      </c>
      <c r="G54" s="18"/>
      <c r="H54" s="18"/>
    </row>
    <row r="55" spans="1:10" ht="47.25" x14ac:dyDescent="0.25">
      <c r="A55" s="13" t="s">
        <v>63</v>
      </c>
      <c r="B55" s="107" t="s">
        <v>66</v>
      </c>
      <c r="C55" s="15" t="s">
        <v>705</v>
      </c>
      <c r="D55" s="16">
        <f>'Субвенции '!Q364</f>
        <v>276550.40000000002</v>
      </c>
      <c r="E55" s="16">
        <f>'Субвенции '!R364</f>
        <v>119065.45921000003</v>
      </c>
      <c r="F55" s="16">
        <f t="shared" si="0"/>
        <v>43.053801119072702</v>
      </c>
      <c r="G55" s="18"/>
      <c r="H55" s="18"/>
    </row>
    <row r="56" spans="1:10" ht="121.5" customHeight="1" x14ac:dyDescent="0.25">
      <c r="A56" s="13" t="s">
        <v>64</v>
      </c>
      <c r="B56" s="107" t="s">
        <v>68</v>
      </c>
      <c r="C56" s="15" t="s">
        <v>706</v>
      </c>
      <c r="D56" s="16">
        <f>'Субвенции '!T364</f>
        <v>19831.099999999999</v>
      </c>
      <c r="E56" s="16">
        <f>'Субвенции '!U364</f>
        <v>7616.5060199999989</v>
      </c>
      <c r="F56" s="16">
        <f t="shared" si="0"/>
        <v>38.406876169249308</v>
      </c>
      <c r="G56" s="18"/>
      <c r="H56" s="18"/>
    </row>
    <row r="57" spans="1:10" ht="31.5" x14ac:dyDescent="0.25">
      <c r="A57" s="13" t="s">
        <v>65</v>
      </c>
      <c r="B57" s="107" t="s">
        <v>70</v>
      </c>
      <c r="C57" s="15" t="s">
        <v>704</v>
      </c>
      <c r="D57" s="16">
        <f>'Субвенции '!W364</f>
        <v>11382111.599999998</v>
      </c>
      <c r="E57" s="16">
        <f>'Субвенции '!X364</f>
        <v>6585508.2533799987</v>
      </c>
      <c r="F57" s="16">
        <f t="shared" si="0"/>
        <v>57.858405231064502</v>
      </c>
      <c r="G57" s="18"/>
      <c r="H57" s="18"/>
    </row>
    <row r="58" spans="1:10" ht="108" customHeight="1" x14ac:dyDescent="0.25">
      <c r="A58" s="13" t="s">
        <v>67</v>
      </c>
      <c r="B58" s="107" t="s">
        <v>74</v>
      </c>
      <c r="C58" s="15" t="s">
        <v>707</v>
      </c>
      <c r="D58" s="16">
        <f>'Субвенции '!Z364</f>
        <v>44828.199999999983</v>
      </c>
      <c r="E58" s="16">
        <f>'Субвенции '!AA364</f>
        <v>21291.548159999998</v>
      </c>
      <c r="F58" s="16">
        <f t="shared" si="0"/>
        <v>47.495880182563674</v>
      </c>
      <c r="G58" s="18"/>
      <c r="H58" s="18"/>
    </row>
    <row r="59" spans="1:10" ht="102.75" customHeight="1" x14ac:dyDescent="0.25">
      <c r="A59" s="13" t="s">
        <v>69</v>
      </c>
      <c r="B59" s="107" t="s">
        <v>76</v>
      </c>
      <c r="C59" s="15" t="s">
        <v>708</v>
      </c>
      <c r="D59" s="16">
        <f>'Субвенции '!AC364</f>
        <v>1869.1999999999998</v>
      </c>
      <c r="E59" s="16">
        <f>'Субвенции '!AD364</f>
        <v>116.4</v>
      </c>
      <c r="F59" s="16">
        <f t="shared" si="0"/>
        <v>6.2272630002139966</v>
      </c>
      <c r="G59" s="18"/>
      <c r="H59" s="18"/>
    </row>
    <row r="60" spans="1:10" ht="47.25" x14ac:dyDescent="0.25">
      <c r="A60" s="13" t="s">
        <v>71</v>
      </c>
      <c r="B60" s="107" t="s">
        <v>78</v>
      </c>
      <c r="C60" s="15" t="s">
        <v>79</v>
      </c>
      <c r="D60" s="16">
        <f>'Субвенции '!AF364</f>
        <v>42172.799999999974</v>
      </c>
      <c r="E60" s="16">
        <f>'Субвенции '!AG364</f>
        <v>19764.809540000002</v>
      </c>
      <c r="F60" s="16">
        <f t="shared" si="0"/>
        <v>46.866249193793195</v>
      </c>
      <c r="G60" s="18"/>
      <c r="H60" s="18"/>
    </row>
    <row r="61" spans="1:10" ht="47.25" x14ac:dyDescent="0.25">
      <c r="A61" s="13" t="s">
        <v>72</v>
      </c>
      <c r="B61" s="107" t="s">
        <v>81</v>
      </c>
      <c r="C61" s="15" t="s">
        <v>82</v>
      </c>
      <c r="D61" s="16">
        <f>'Субвенции '!AI364</f>
        <v>710621.7</v>
      </c>
      <c r="E61" s="16">
        <f>'Субвенции '!AJ364</f>
        <v>331605.57724000007</v>
      </c>
      <c r="F61" s="16">
        <f t="shared" si="0"/>
        <v>46.664150171603275</v>
      </c>
      <c r="G61" s="18"/>
      <c r="H61" s="18"/>
    </row>
    <row r="62" spans="1:10" ht="47.25" x14ac:dyDescent="0.25">
      <c r="A62" s="13" t="s">
        <v>73</v>
      </c>
      <c r="B62" s="107" t="s">
        <v>84</v>
      </c>
      <c r="C62" s="23" t="s">
        <v>709</v>
      </c>
      <c r="D62" s="16">
        <f>'Субвенции '!AL364</f>
        <v>19235.400000000009</v>
      </c>
      <c r="E62" s="16">
        <f>'Субвенции '!AM364</f>
        <v>8531.2312600000005</v>
      </c>
      <c r="F62" s="16">
        <f t="shared" si="0"/>
        <v>44.351722657184133</v>
      </c>
      <c r="G62" s="18"/>
      <c r="H62" s="18"/>
    </row>
    <row r="63" spans="1:10" ht="63" x14ac:dyDescent="0.25">
      <c r="A63" s="13" t="s">
        <v>75</v>
      </c>
      <c r="B63" s="107" t="s">
        <v>86</v>
      </c>
      <c r="C63" s="23" t="s">
        <v>710</v>
      </c>
      <c r="D63" s="16">
        <f>'Субвенции '!AO364</f>
        <v>11582.400000000001</v>
      </c>
      <c r="E63" s="16">
        <f>'Субвенции '!AP364</f>
        <v>4992.6892399999997</v>
      </c>
      <c r="F63" s="16">
        <f t="shared" si="0"/>
        <v>43.105826426301967</v>
      </c>
      <c r="G63" s="18"/>
      <c r="H63" s="18"/>
    </row>
    <row r="64" spans="1:10" ht="31.5" x14ac:dyDescent="0.25">
      <c r="A64" s="13" t="s">
        <v>77</v>
      </c>
      <c r="B64" s="107" t="s">
        <v>88</v>
      </c>
      <c r="C64" s="15" t="s">
        <v>89</v>
      </c>
      <c r="D64" s="16">
        <f>'Субвенции '!AR364</f>
        <v>75631.099999999991</v>
      </c>
      <c r="E64" s="16">
        <f>'Субвенции '!AS364</f>
        <v>35900.949999999997</v>
      </c>
      <c r="F64" s="16">
        <f t="shared" si="0"/>
        <v>47.468501714241896</v>
      </c>
      <c r="G64" s="18"/>
      <c r="H64" s="18"/>
    </row>
    <row r="65" spans="1:9" ht="111" customHeight="1" x14ac:dyDescent="0.25">
      <c r="A65" s="13" t="s">
        <v>80</v>
      </c>
      <c r="B65" s="107" t="s">
        <v>91</v>
      </c>
      <c r="C65" s="15" t="s">
        <v>711</v>
      </c>
      <c r="D65" s="16">
        <f>'Субвенции '!AU364</f>
        <v>9720</v>
      </c>
      <c r="E65" s="16">
        <f>'Субвенции '!AV364</f>
        <v>4344.1735900000003</v>
      </c>
      <c r="F65" s="16">
        <f t="shared" si="0"/>
        <v>44.69314393004116</v>
      </c>
      <c r="G65" s="18"/>
      <c r="H65" s="18"/>
    </row>
    <row r="66" spans="1:9" ht="47.25" x14ac:dyDescent="0.25">
      <c r="A66" s="13" t="s">
        <v>83</v>
      </c>
      <c r="B66" s="94" t="s">
        <v>93</v>
      </c>
      <c r="C66" s="15" t="s">
        <v>94</v>
      </c>
      <c r="D66" s="99">
        <f>'Субвенции '!AX364</f>
        <v>44608.500000000153</v>
      </c>
      <c r="E66" s="16">
        <f>'Субвенции '!AY364</f>
        <v>17987.85607000002</v>
      </c>
      <c r="F66" s="16">
        <f t="shared" si="0"/>
        <v>40.323830816996669</v>
      </c>
      <c r="G66" s="24"/>
      <c r="H66" s="20"/>
      <c r="I66" s="17"/>
    </row>
    <row r="67" spans="1:9" ht="31.5" x14ac:dyDescent="0.25">
      <c r="A67" s="13" t="s">
        <v>85</v>
      </c>
      <c r="B67" s="107" t="s">
        <v>95</v>
      </c>
      <c r="C67" s="15" t="s">
        <v>96</v>
      </c>
      <c r="D67" s="16">
        <f>'Субвенции '!BA364</f>
        <v>10200.100000000006</v>
      </c>
      <c r="E67" s="16">
        <f>'Субвенции '!BB364</f>
        <v>4405.3009600000005</v>
      </c>
      <c r="F67" s="16">
        <f t="shared" si="0"/>
        <v>43.188801678414897</v>
      </c>
      <c r="G67" s="18"/>
      <c r="H67" s="18"/>
    </row>
    <row r="68" spans="1:9" ht="47.25" x14ac:dyDescent="0.25">
      <c r="A68" s="13" t="s">
        <v>87</v>
      </c>
      <c r="B68" s="107" t="s">
        <v>97</v>
      </c>
      <c r="C68" s="15" t="s">
        <v>98</v>
      </c>
      <c r="D68" s="16">
        <f>'Субвенции '!BD364</f>
        <v>14771.799999999992</v>
      </c>
      <c r="E68" s="16">
        <f>'Субвенции '!BE364</f>
        <v>6310.1161699999984</v>
      </c>
      <c r="F68" s="16">
        <f t="shared" ref="F68:F82" si="1">E68/D68*100</f>
        <v>42.717313868316673</v>
      </c>
      <c r="G68" s="18"/>
      <c r="H68" s="18"/>
    </row>
    <row r="69" spans="1:9" ht="47.25" x14ac:dyDescent="0.25">
      <c r="A69" s="13" t="s">
        <v>90</v>
      </c>
      <c r="B69" s="107" t="s">
        <v>99</v>
      </c>
      <c r="C69" s="15" t="s">
        <v>100</v>
      </c>
      <c r="D69" s="16">
        <f>'Субвенции '!BG364</f>
        <v>183.69999999999993</v>
      </c>
      <c r="E69" s="16">
        <f>'Субвенции '!BH364</f>
        <v>14.8</v>
      </c>
      <c r="F69" s="16">
        <f t="shared" si="1"/>
        <v>8.0566140446379997</v>
      </c>
      <c r="G69" s="18"/>
      <c r="H69" s="18"/>
    </row>
    <row r="70" spans="1:9" ht="34.5" customHeight="1" x14ac:dyDescent="0.25">
      <c r="A70" s="13" t="s">
        <v>92</v>
      </c>
      <c r="B70" s="107" t="s">
        <v>101</v>
      </c>
      <c r="C70" s="15" t="s">
        <v>102</v>
      </c>
      <c r="D70" s="16">
        <f>'Субвенции '!BJ364</f>
        <v>6875.6999999999989</v>
      </c>
      <c r="E70" s="16">
        <f>'Субвенции '!BK364</f>
        <v>1145.5</v>
      </c>
      <c r="F70" s="16">
        <f t="shared" si="1"/>
        <v>16.660121878499645</v>
      </c>
      <c r="G70" s="18"/>
      <c r="H70" s="18"/>
    </row>
    <row r="71" spans="1:9" x14ac:dyDescent="0.25">
      <c r="A71" s="25" t="s">
        <v>103</v>
      </c>
      <c r="B71" s="96" t="s">
        <v>104</v>
      </c>
      <c r="C71" s="97"/>
      <c r="D71" s="98">
        <f>SUM(D72:D81)</f>
        <v>1940482.99144</v>
      </c>
      <c r="E71" s="98">
        <f>SUM(E72:E81)</f>
        <v>300256.7219</v>
      </c>
      <c r="F71" s="98">
        <f t="shared" si="1"/>
        <v>15.473298308952685</v>
      </c>
      <c r="G71" s="12"/>
      <c r="H71" s="12"/>
    </row>
    <row r="72" spans="1:9" ht="82.5" customHeight="1" x14ac:dyDescent="0.25">
      <c r="A72" s="13" t="s">
        <v>105</v>
      </c>
      <c r="B72" s="101" t="s">
        <v>823</v>
      </c>
      <c r="C72" s="125" t="s">
        <v>610</v>
      </c>
      <c r="D72" s="99">
        <f>Иные!E110</f>
        <v>299900</v>
      </c>
      <c r="E72" s="99">
        <f>Иные!F108</f>
        <v>54255.997909999998</v>
      </c>
      <c r="F72" s="99">
        <f t="shared" si="1"/>
        <v>18.091363091030345</v>
      </c>
      <c r="G72" s="18"/>
      <c r="H72" s="18"/>
    </row>
    <row r="73" spans="1:9" ht="35.25" customHeight="1" x14ac:dyDescent="0.25">
      <c r="A73" s="13" t="s">
        <v>106</v>
      </c>
      <c r="B73" s="101" t="s">
        <v>599</v>
      </c>
      <c r="C73" s="126" t="s">
        <v>611</v>
      </c>
      <c r="D73" s="99">
        <f>Иные!H110</f>
        <v>100000</v>
      </c>
      <c r="E73" s="99">
        <f>Иные!I110</f>
        <v>30462.439489999997</v>
      </c>
      <c r="F73" s="99">
        <f t="shared" si="1"/>
        <v>30.462439489999998</v>
      </c>
      <c r="G73" s="18"/>
      <c r="H73" s="18"/>
    </row>
    <row r="74" spans="1:9" ht="45" customHeight="1" x14ac:dyDescent="0.25">
      <c r="A74" s="13" t="s">
        <v>107</v>
      </c>
      <c r="B74" s="101" t="s">
        <v>109</v>
      </c>
      <c r="C74" s="126" t="s">
        <v>110</v>
      </c>
      <c r="D74" s="127">
        <f>Иные!K110</f>
        <v>26497</v>
      </c>
      <c r="E74" s="127">
        <f>Иные!L110</f>
        <v>12656.093059999999</v>
      </c>
      <c r="F74" s="99">
        <f t="shared" si="1"/>
        <v>47.764249009321809</v>
      </c>
      <c r="G74" s="18"/>
      <c r="H74" s="18"/>
    </row>
    <row r="75" spans="1:9" ht="31.5" x14ac:dyDescent="0.25">
      <c r="A75" s="13" t="s">
        <v>108</v>
      </c>
      <c r="B75" s="101" t="s">
        <v>697</v>
      </c>
      <c r="C75" s="126" t="s">
        <v>112</v>
      </c>
      <c r="D75" s="127">
        <f>Иные!N110</f>
        <v>150000</v>
      </c>
      <c r="E75" s="127">
        <f>Иные!O110</f>
        <v>0</v>
      </c>
      <c r="F75" s="99"/>
      <c r="G75" s="18"/>
      <c r="H75" s="20"/>
    </row>
    <row r="76" spans="1:9" ht="66.75" customHeight="1" x14ac:dyDescent="0.25">
      <c r="A76" s="13" t="s">
        <v>111</v>
      </c>
      <c r="B76" s="101" t="s">
        <v>825</v>
      </c>
      <c r="C76" s="125" t="s">
        <v>746</v>
      </c>
      <c r="D76" s="127">
        <f>Иные!Q110</f>
        <v>161093.49144000001</v>
      </c>
      <c r="E76" s="127">
        <f>Иные!R110</f>
        <v>161093.49144000001</v>
      </c>
      <c r="F76" s="99">
        <f t="shared" si="1"/>
        <v>100</v>
      </c>
      <c r="G76" s="18"/>
      <c r="H76" s="18"/>
    </row>
    <row r="77" spans="1:9" ht="76.5" customHeight="1" x14ac:dyDescent="0.25">
      <c r="A77" s="13" t="s">
        <v>609</v>
      </c>
      <c r="B77" s="101" t="s">
        <v>751</v>
      </c>
      <c r="C77" s="126" t="s">
        <v>612</v>
      </c>
      <c r="D77" s="127">
        <f>Иные!T110</f>
        <v>747532.5</v>
      </c>
      <c r="E77" s="127">
        <f>Иные!U110</f>
        <v>24291.4</v>
      </c>
      <c r="F77" s="99">
        <f t="shared" si="1"/>
        <v>3.2495443341928274</v>
      </c>
      <c r="G77" s="18"/>
      <c r="H77" s="18"/>
    </row>
    <row r="78" spans="1:9" ht="68.25" customHeight="1" x14ac:dyDescent="0.25">
      <c r="A78" s="13" t="s">
        <v>696</v>
      </c>
      <c r="B78" s="101" t="s">
        <v>750</v>
      </c>
      <c r="C78" s="125" t="s">
        <v>585</v>
      </c>
      <c r="D78" s="127">
        <f>Иные!W110</f>
        <v>155000</v>
      </c>
      <c r="E78" s="127">
        <f>Иные!X110</f>
        <v>5297.3</v>
      </c>
      <c r="F78" s="99">
        <f t="shared" si="1"/>
        <v>3.4176129032258062</v>
      </c>
      <c r="G78" s="18"/>
      <c r="H78" s="18"/>
    </row>
    <row r="79" spans="1:9" ht="47.25" customHeight="1" x14ac:dyDescent="0.25">
      <c r="A79" s="13" t="s">
        <v>747</v>
      </c>
      <c r="B79" s="101" t="s">
        <v>827</v>
      </c>
      <c r="C79" s="125" t="s">
        <v>749</v>
      </c>
      <c r="D79" s="127">
        <f>Иные!Z110</f>
        <v>55000</v>
      </c>
      <c r="E79" s="127">
        <f>Иные!AA110</f>
        <v>10000</v>
      </c>
      <c r="F79" s="99">
        <f t="shared" si="1"/>
        <v>18.181818181818183</v>
      </c>
      <c r="G79" s="18"/>
      <c r="H79" s="18"/>
    </row>
    <row r="80" spans="1:9" ht="31.5" x14ac:dyDescent="0.25">
      <c r="A80" s="13" t="s">
        <v>748</v>
      </c>
      <c r="B80" s="101" t="s">
        <v>828</v>
      </c>
      <c r="C80" s="155" t="s">
        <v>755</v>
      </c>
      <c r="D80" s="127">
        <f>Иные!AC110</f>
        <v>24360</v>
      </c>
      <c r="E80" s="127"/>
      <c r="F80" s="99">
        <f t="shared" si="1"/>
        <v>0</v>
      </c>
      <c r="G80" s="18"/>
      <c r="H80" s="18"/>
    </row>
    <row r="81" spans="1:8" ht="47.25" x14ac:dyDescent="0.25">
      <c r="A81" s="13" t="s">
        <v>752</v>
      </c>
      <c r="B81" s="101" t="s">
        <v>829</v>
      </c>
      <c r="C81" s="155" t="s">
        <v>756</v>
      </c>
      <c r="D81" s="127">
        <f>Иные!AF110</f>
        <v>221100</v>
      </c>
      <c r="E81" s="127">
        <f>Иные!AG110</f>
        <v>2200</v>
      </c>
      <c r="F81" s="99">
        <f t="shared" si="1"/>
        <v>0.99502487562189057</v>
      </c>
      <c r="G81" s="18"/>
      <c r="H81" s="18"/>
    </row>
    <row r="82" spans="1:8" x14ac:dyDescent="0.25">
      <c r="A82" s="13"/>
      <c r="B82" s="128" t="s">
        <v>113</v>
      </c>
      <c r="C82" s="126"/>
      <c r="D82" s="185">
        <f>D6+D12+D50+D71</f>
        <v>32056977.855319992</v>
      </c>
      <c r="E82" s="129">
        <f>E6+E12+E50+E71</f>
        <v>13351926.494969999</v>
      </c>
      <c r="F82" s="129">
        <f t="shared" si="1"/>
        <v>41.650608972655199</v>
      </c>
      <c r="G82" s="12"/>
      <c r="H82" s="18"/>
    </row>
    <row r="83" spans="1:8" x14ac:dyDescent="0.25">
      <c r="A83" s="18"/>
      <c r="B83" s="26"/>
      <c r="C83" s="4"/>
      <c r="D83" s="144"/>
      <c r="E83" s="145"/>
      <c r="F83" s="20"/>
      <c r="G83" s="20"/>
      <c r="H83" s="18"/>
    </row>
    <row r="84" spans="1:8" ht="23.25" customHeight="1" x14ac:dyDescent="0.2">
      <c r="A84" s="187" t="s">
        <v>604</v>
      </c>
      <c r="B84" s="187"/>
      <c r="C84" s="187"/>
      <c r="D84" s="187"/>
      <c r="E84" s="187"/>
      <c r="F84" s="187"/>
      <c r="G84" s="20"/>
      <c r="H84" s="18"/>
    </row>
    <row r="85" spans="1:8" s="143" customFormat="1" ht="71.25" customHeight="1" x14ac:dyDescent="0.2">
      <c r="A85" s="187" t="s">
        <v>758</v>
      </c>
      <c r="B85" s="187"/>
      <c r="C85" s="187"/>
      <c r="D85" s="187"/>
      <c r="E85" s="187"/>
      <c r="F85" s="187"/>
      <c r="G85" s="157"/>
      <c r="H85" s="145"/>
    </row>
    <row r="86" spans="1:8" s="143" customFormat="1" ht="69.75" customHeight="1" x14ac:dyDescent="0.2">
      <c r="A86" s="187" t="s">
        <v>759</v>
      </c>
      <c r="B86" s="187"/>
      <c r="C86" s="187"/>
      <c r="D86" s="187"/>
      <c r="E86" s="187"/>
      <c r="F86" s="187"/>
      <c r="G86" s="158"/>
    </row>
    <row r="87" spans="1:8" s="143" customFormat="1" ht="34.5" customHeight="1" x14ac:dyDescent="0.2">
      <c r="A87" s="187" t="s">
        <v>808</v>
      </c>
      <c r="B87" s="187"/>
      <c r="C87" s="187"/>
      <c r="D87" s="187"/>
      <c r="E87" s="187"/>
      <c r="F87" s="187"/>
      <c r="G87" s="158"/>
    </row>
    <row r="88" spans="1:8" s="143" customFormat="1" ht="57.75" customHeight="1" x14ac:dyDescent="0.2">
      <c r="A88" s="187" t="s">
        <v>809</v>
      </c>
      <c r="B88" s="187"/>
      <c r="C88" s="187"/>
      <c r="D88" s="187"/>
      <c r="E88" s="187"/>
      <c r="F88" s="187"/>
      <c r="G88" s="158"/>
    </row>
    <row r="89" spans="1:8" s="143" customFormat="1" ht="37.5" customHeight="1" x14ac:dyDescent="0.2">
      <c r="A89" s="187" t="s">
        <v>812</v>
      </c>
      <c r="B89" s="187"/>
      <c r="C89" s="187"/>
      <c r="D89" s="187"/>
      <c r="E89" s="187"/>
      <c r="F89" s="187"/>
      <c r="G89" s="158"/>
    </row>
    <row r="90" spans="1:8" s="143" customFormat="1" ht="68.25" customHeight="1" x14ac:dyDescent="0.2">
      <c r="A90" s="187" t="s">
        <v>803</v>
      </c>
      <c r="B90" s="187"/>
      <c r="C90" s="187"/>
      <c r="D90" s="187"/>
      <c r="E90" s="187"/>
      <c r="F90" s="187"/>
      <c r="G90" s="158"/>
    </row>
    <row r="91" spans="1:8" s="143" customFormat="1" ht="54" customHeight="1" x14ac:dyDescent="0.2">
      <c r="A91" s="187" t="s">
        <v>799</v>
      </c>
      <c r="B91" s="187"/>
      <c r="C91" s="187"/>
      <c r="D91" s="187"/>
      <c r="E91" s="187"/>
      <c r="F91" s="187"/>
      <c r="G91" s="158"/>
    </row>
    <row r="92" spans="1:8" ht="66.75" customHeight="1" x14ac:dyDescent="0.2">
      <c r="A92" s="190" t="s">
        <v>822</v>
      </c>
      <c r="B92" s="190"/>
      <c r="C92" s="190"/>
      <c r="D92" s="190"/>
      <c r="E92" s="190"/>
      <c r="F92" s="190"/>
      <c r="G92" s="17"/>
    </row>
    <row r="93" spans="1:8" ht="116.25" customHeight="1" x14ac:dyDescent="0.25">
      <c r="A93" s="188" t="s">
        <v>824</v>
      </c>
      <c r="B93" s="188"/>
      <c r="C93" s="188"/>
      <c r="D93" s="188"/>
      <c r="E93" s="188"/>
      <c r="F93" s="188"/>
      <c r="G93" s="17"/>
    </row>
    <row r="94" spans="1:8" ht="54" customHeight="1" x14ac:dyDescent="0.25">
      <c r="A94" s="188" t="s">
        <v>826</v>
      </c>
      <c r="B94" s="188"/>
      <c r="C94" s="188"/>
      <c r="D94" s="188"/>
      <c r="E94" s="188"/>
      <c r="F94" s="188"/>
      <c r="G94" s="17"/>
    </row>
    <row r="95" spans="1:8" ht="54.75" customHeight="1" x14ac:dyDescent="0.25">
      <c r="A95" s="188" t="s">
        <v>830</v>
      </c>
      <c r="B95" s="188"/>
      <c r="C95" s="188"/>
      <c r="D95" s="188"/>
      <c r="E95" s="188"/>
      <c r="F95" s="188"/>
      <c r="G95" s="17"/>
    </row>
    <row r="96" spans="1:8" ht="34.5" customHeight="1" x14ac:dyDescent="0.25">
      <c r="A96" s="188"/>
      <c r="B96" s="188"/>
      <c r="C96" s="188"/>
      <c r="D96" s="188"/>
      <c r="E96" s="188"/>
      <c r="F96" s="188"/>
      <c r="G96" s="17"/>
    </row>
    <row r="97" spans="1:7" ht="34.5" customHeight="1" x14ac:dyDescent="0.25">
      <c r="A97" s="27"/>
      <c r="B97" s="27"/>
      <c r="C97" s="27"/>
      <c r="D97" s="133"/>
      <c r="E97" s="133"/>
      <c r="F97" s="17"/>
      <c r="G97" s="17"/>
    </row>
    <row r="98" spans="1:7" ht="34.5" customHeight="1" x14ac:dyDescent="0.25">
      <c r="A98" s="27"/>
      <c r="B98" s="27"/>
      <c r="C98" s="27"/>
      <c r="D98" s="133"/>
      <c r="E98" s="133"/>
      <c r="F98" s="17"/>
      <c r="G98" s="17"/>
    </row>
    <row r="99" spans="1:7" ht="34.5" customHeight="1" x14ac:dyDescent="0.25">
      <c r="A99" s="27"/>
      <c r="B99" s="27"/>
      <c r="C99" s="27"/>
      <c r="D99" s="133"/>
      <c r="E99" s="133"/>
      <c r="F99" s="17"/>
      <c r="G99" s="17"/>
    </row>
    <row r="100" spans="1:7" x14ac:dyDescent="0.25">
      <c r="D100" s="146"/>
      <c r="E100" s="146"/>
    </row>
  </sheetData>
  <mergeCells count="16">
    <mergeCell ref="A96:F96"/>
    <mergeCell ref="A94:F94"/>
    <mergeCell ref="A1:F1"/>
    <mergeCell ref="A2:F2"/>
    <mergeCell ref="A84:F84"/>
    <mergeCell ref="A87:F87"/>
    <mergeCell ref="A92:F92"/>
    <mergeCell ref="A93:F93"/>
    <mergeCell ref="A95:F95"/>
    <mergeCell ref="A90:F90"/>
    <mergeCell ref="A91:F91"/>
    <mergeCell ref="G4:N5"/>
    <mergeCell ref="A85:F85"/>
    <mergeCell ref="A86:F86"/>
    <mergeCell ref="A88:F88"/>
    <mergeCell ref="A89:F89"/>
  </mergeCells>
  <pageMargins left="0.70866141732283472" right="0.70866141732283472" top="0.55118110236220474" bottom="0.55118110236220474" header="0.11811023622047245" footer="0.11811023622047245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388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P14" sqref="P14"/>
      <selection pane="topRight" activeCell="P14" sqref="P14"/>
      <selection pane="bottomLeft" activeCell="P14" sqref="P14"/>
      <selection pane="bottomRight" activeCell="B387" sqref="B386:K387"/>
    </sheetView>
  </sheetViews>
  <sheetFormatPr defaultRowHeight="14.25" x14ac:dyDescent="0.2"/>
  <cols>
    <col min="1" max="1" width="20.625" style="61" customWidth="1"/>
    <col min="2" max="2" width="17.625" style="61" customWidth="1"/>
    <col min="3" max="3" width="16.75" style="61" customWidth="1"/>
    <col min="4" max="4" width="12.375" style="61" customWidth="1"/>
    <col min="5" max="5" width="17.875" style="61" customWidth="1"/>
    <col min="6" max="6" width="15.125" style="61" customWidth="1"/>
    <col min="7" max="7" width="12.375" style="61" customWidth="1"/>
    <col min="8" max="8" width="17.5" style="61" customWidth="1"/>
    <col min="9" max="9" width="15.25" style="61" customWidth="1"/>
    <col min="10" max="10" width="12.75" style="61" customWidth="1"/>
    <col min="11" max="11" width="16.25" style="61" customWidth="1"/>
    <col min="12" max="12" width="16.375" style="61" customWidth="1"/>
    <col min="13" max="13" width="13.125" style="61" customWidth="1"/>
    <col min="14" max="14" width="16.375" style="61" customWidth="1"/>
    <col min="15" max="15" width="13.625" style="61" customWidth="1"/>
    <col min="16" max="16" width="12.625" style="61" customWidth="1"/>
    <col min="18" max="18" width="12.875" customWidth="1"/>
    <col min="19" max="19" width="14.75" customWidth="1"/>
    <col min="21" max="21" width="15.625" customWidth="1"/>
  </cols>
  <sheetData>
    <row r="1" spans="1:16" ht="20.25" x14ac:dyDescent="0.2">
      <c r="A1" s="192" t="s">
        <v>742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</row>
    <row r="2" spans="1:16" ht="16.5" customHeight="1" x14ac:dyDescent="0.2">
      <c r="O2" s="193" t="s">
        <v>114</v>
      </c>
      <c r="P2" s="193"/>
    </row>
    <row r="3" spans="1:16" ht="15.75" customHeight="1" x14ac:dyDescent="0.25">
      <c r="A3" s="194" t="s">
        <v>115</v>
      </c>
      <c r="B3" s="202" t="s">
        <v>116</v>
      </c>
      <c r="C3" s="203"/>
      <c r="D3" s="204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</row>
    <row r="4" spans="1:16" ht="17.25" customHeight="1" x14ac:dyDescent="0.2">
      <c r="A4" s="194"/>
      <c r="B4" s="205"/>
      <c r="C4" s="206"/>
      <c r="D4" s="207"/>
      <c r="E4" s="196" t="s">
        <v>118</v>
      </c>
      <c r="F4" s="197"/>
      <c r="G4" s="198"/>
      <c r="H4" s="211" t="s">
        <v>119</v>
      </c>
      <c r="I4" s="212"/>
      <c r="J4" s="213"/>
      <c r="K4" s="217" t="s">
        <v>120</v>
      </c>
      <c r="L4" s="218"/>
      <c r="M4" s="219"/>
      <c r="N4" s="223" t="s">
        <v>104</v>
      </c>
      <c r="O4" s="224"/>
      <c r="P4" s="225"/>
    </row>
    <row r="5" spans="1:16" ht="9.75" customHeight="1" x14ac:dyDescent="0.2">
      <c r="A5" s="194"/>
      <c r="B5" s="208"/>
      <c r="C5" s="209"/>
      <c r="D5" s="210"/>
      <c r="E5" s="199"/>
      <c r="F5" s="200"/>
      <c r="G5" s="201"/>
      <c r="H5" s="214"/>
      <c r="I5" s="215"/>
      <c r="J5" s="216"/>
      <c r="K5" s="220"/>
      <c r="L5" s="221"/>
      <c r="M5" s="222"/>
      <c r="N5" s="226"/>
      <c r="O5" s="227"/>
      <c r="P5" s="228"/>
    </row>
    <row r="6" spans="1:16" ht="79.5" customHeight="1" x14ac:dyDescent="0.2">
      <c r="A6" s="194"/>
      <c r="B6" s="169" t="s">
        <v>543</v>
      </c>
      <c r="C6" s="169" t="s">
        <v>121</v>
      </c>
      <c r="D6" s="169" t="s">
        <v>122</v>
      </c>
      <c r="E6" s="170" t="s">
        <v>589</v>
      </c>
      <c r="F6" s="62" t="s">
        <v>121</v>
      </c>
      <c r="G6" s="170" t="s">
        <v>122</v>
      </c>
      <c r="H6" s="171" t="s">
        <v>543</v>
      </c>
      <c r="I6" s="171" t="s">
        <v>121</v>
      </c>
      <c r="J6" s="171" t="s">
        <v>122</v>
      </c>
      <c r="K6" s="172" t="s">
        <v>589</v>
      </c>
      <c r="L6" s="172" t="s">
        <v>121</v>
      </c>
      <c r="M6" s="172" t="s">
        <v>122</v>
      </c>
      <c r="N6" s="173" t="s">
        <v>607</v>
      </c>
      <c r="O6" s="173" t="s">
        <v>121</v>
      </c>
      <c r="P6" s="173" t="s">
        <v>122</v>
      </c>
    </row>
    <row r="7" spans="1:16" ht="30.75" customHeight="1" x14ac:dyDescent="0.25">
      <c r="A7" s="57" t="s">
        <v>123</v>
      </c>
      <c r="B7" s="179">
        <f t="shared" ref="B7:B38" si="0">E7+H7+K7+N7</f>
        <v>20028472.184110001</v>
      </c>
      <c r="C7" s="179">
        <f t="shared" ref="C7:C38" si="1">F7+I7+L7+O7</f>
        <v>9622050.8719400037</v>
      </c>
      <c r="D7" s="179">
        <f t="shared" ref="D7:D38" si="2">C7/B7*100</f>
        <v>48.041861523385968</v>
      </c>
      <c r="E7" s="179">
        <f>Дотации!B7</f>
        <v>3380545.8</v>
      </c>
      <c r="F7" s="179">
        <f>Дотации!C7</f>
        <v>1679313.5000000002</v>
      </c>
      <c r="G7" s="179">
        <f>F7/E7*100</f>
        <v>49.675809746461667</v>
      </c>
      <c r="H7" s="179">
        <f>Субсидии!B8</f>
        <v>3498961.5926699992</v>
      </c>
      <c r="I7" s="179">
        <f>Субсидии!C8</f>
        <v>928404.09397999989</v>
      </c>
      <c r="J7" s="179">
        <f>I7/H7*100</f>
        <v>26.533703482911058</v>
      </c>
      <c r="K7" s="179">
        <f>'Субвенции '!B10</f>
        <v>12570808.300000003</v>
      </c>
      <c r="L7" s="179">
        <f>'Субвенции '!C10</f>
        <v>6862190.7339700032</v>
      </c>
      <c r="M7" s="179">
        <f>L7/K7*100</f>
        <v>54.588301485513881</v>
      </c>
      <c r="N7" s="179">
        <f>Иные!B8</f>
        <v>578156.49144000001</v>
      </c>
      <c r="O7" s="179">
        <f>Иные!C8</f>
        <v>152142.54399000001</v>
      </c>
      <c r="P7" s="179">
        <f>O7/N7*100</f>
        <v>26.315114721113371</v>
      </c>
    </row>
    <row r="8" spans="1:16" ht="31.5" x14ac:dyDescent="0.25">
      <c r="A8" s="58" t="s">
        <v>124</v>
      </c>
      <c r="B8" s="29">
        <f t="shared" si="0"/>
        <v>312738.89942000003</v>
      </c>
      <c r="C8" s="29">
        <f t="shared" si="1"/>
        <v>167213.57960000003</v>
      </c>
      <c r="D8" s="29">
        <f t="shared" si="2"/>
        <v>53.467470759189638</v>
      </c>
      <c r="E8" s="30">
        <f>Дотации!B8</f>
        <v>74007.100000000006</v>
      </c>
      <c r="F8" s="30">
        <f>Дотации!C8</f>
        <v>45072.4</v>
      </c>
      <c r="G8" s="30">
        <f>F8/E8*100</f>
        <v>60.902805271386114</v>
      </c>
      <c r="H8" s="29">
        <f>Субсидии!B9</f>
        <v>49676.659419999996</v>
      </c>
      <c r="I8" s="29">
        <f>Субсидии!C9</f>
        <v>7364.5728099999997</v>
      </c>
      <c r="J8" s="29">
        <f>I8/H8*100</f>
        <v>14.825016206776167</v>
      </c>
      <c r="K8" s="29">
        <f>'Субвенции '!B11</f>
        <v>181945.7</v>
      </c>
      <c r="L8" s="29">
        <f>'Субвенции '!C11</f>
        <v>107762.12479000003</v>
      </c>
      <c r="M8" s="29">
        <f>L8/K8*100</f>
        <v>59.227629336664748</v>
      </c>
      <c r="N8" s="29">
        <f>Иные!B9</f>
        <v>7109.44</v>
      </c>
      <c r="O8" s="29">
        <f>Иные!C9</f>
        <v>7014.482</v>
      </c>
      <c r="P8" s="29">
        <f>O8/N8*100</f>
        <v>98.664339244722512</v>
      </c>
    </row>
    <row r="9" spans="1:16" ht="15.75" x14ac:dyDescent="0.25">
      <c r="A9" s="58" t="s">
        <v>125</v>
      </c>
      <c r="B9" s="29">
        <f t="shared" si="0"/>
        <v>312902.42154999997</v>
      </c>
      <c r="C9" s="29">
        <f t="shared" si="1"/>
        <v>158375.01005999997</v>
      </c>
      <c r="D9" s="29">
        <f t="shared" si="2"/>
        <v>50.614824032191962</v>
      </c>
      <c r="E9" s="30">
        <f>Дотации!B9</f>
        <v>83945.8</v>
      </c>
      <c r="F9" s="30">
        <f>Дотации!C9</f>
        <v>39876</v>
      </c>
      <c r="G9" s="30">
        <f t="shared" ref="G9:G44" si="3">F9/E9*100</f>
        <v>47.502078722223146</v>
      </c>
      <c r="H9" s="29">
        <f>Субсидии!B10</f>
        <v>27454.12155</v>
      </c>
      <c r="I9" s="29">
        <f>Субсидии!C10</f>
        <v>7179.6769599999998</v>
      </c>
      <c r="J9" s="29">
        <f t="shared" ref="J9:J49" si="4">I9/H9*100</f>
        <v>26.151545030950007</v>
      </c>
      <c r="K9" s="29">
        <f>'Субвенции '!B12</f>
        <v>198469.79999999996</v>
      </c>
      <c r="L9" s="29">
        <f>'Субвенции '!C12</f>
        <v>109778.85660999999</v>
      </c>
      <c r="M9" s="29">
        <f t="shared" ref="M9:M49" si="5">L9/K9*100</f>
        <v>55.312625200408327</v>
      </c>
      <c r="N9" s="29">
        <f>Иные!B10</f>
        <v>3032.7</v>
      </c>
      <c r="O9" s="29">
        <f>Иные!C10</f>
        <v>1540.47649</v>
      </c>
      <c r="P9" s="29">
        <f t="shared" ref="P9:P45" si="6">O9/N9*100</f>
        <v>50.795544893988854</v>
      </c>
    </row>
    <row r="10" spans="1:16" ht="15.75" x14ac:dyDescent="0.25">
      <c r="A10" s="58" t="s">
        <v>126</v>
      </c>
      <c r="B10" s="29">
        <f t="shared" si="0"/>
        <v>497945.92557999986</v>
      </c>
      <c r="C10" s="29">
        <f t="shared" si="1"/>
        <v>247535.34107000002</v>
      </c>
      <c r="D10" s="29">
        <f t="shared" si="2"/>
        <v>49.711289590666816</v>
      </c>
      <c r="E10" s="30">
        <f>Дотации!B10</f>
        <v>120799.1</v>
      </c>
      <c r="F10" s="30">
        <f>Дотации!C10</f>
        <v>57378</v>
      </c>
      <c r="G10" s="30">
        <f t="shared" si="3"/>
        <v>47.49869825189095</v>
      </c>
      <c r="H10" s="29">
        <f>Субсидии!B11</f>
        <v>50822.725579999998</v>
      </c>
      <c r="I10" s="29">
        <f>Субсидии!C11</f>
        <v>10774.48583</v>
      </c>
      <c r="J10" s="29">
        <f t="shared" si="4"/>
        <v>21.200133812264539</v>
      </c>
      <c r="K10" s="29">
        <f>'Субвенции '!B13</f>
        <v>321457.29999999987</v>
      </c>
      <c r="L10" s="29">
        <f>'Субвенции '!C13</f>
        <v>178636.05524000002</v>
      </c>
      <c r="M10" s="29">
        <f t="shared" si="5"/>
        <v>55.570694845007438</v>
      </c>
      <c r="N10" s="29">
        <f>Иные!B11</f>
        <v>4866.8</v>
      </c>
      <c r="O10" s="29">
        <f>Иные!C11</f>
        <v>746.8</v>
      </c>
      <c r="P10" s="29">
        <f t="shared" si="6"/>
        <v>15.344785074381523</v>
      </c>
    </row>
    <row r="11" spans="1:16" ht="31.5" x14ac:dyDescent="0.25">
      <c r="A11" s="58" t="s">
        <v>127</v>
      </c>
      <c r="B11" s="29">
        <f t="shared" si="0"/>
        <v>415364.83756000001</v>
      </c>
      <c r="C11" s="29">
        <f t="shared" si="1"/>
        <v>206546.42892000001</v>
      </c>
      <c r="D11" s="29">
        <f t="shared" si="2"/>
        <v>49.726507937775089</v>
      </c>
      <c r="E11" s="30">
        <f>Дотации!B11</f>
        <v>113822</v>
      </c>
      <c r="F11" s="30">
        <f>Дотации!C11</f>
        <v>58734</v>
      </c>
      <c r="G11" s="30">
        <f t="shared" si="3"/>
        <v>51.601623587707124</v>
      </c>
      <c r="H11" s="29">
        <f>Субсидии!B12</f>
        <v>42560.537559999997</v>
      </c>
      <c r="I11" s="29">
        <f>Субсидии!C12</f>
        <v>8139.7975200000001</v>
      </c>
      <c r="J11" s="29">
        <f t="shared" si="4"/>
        <v>19.125222533960873</v>
      </c>
      <c r="K11" s="29">
        <f>'Субвенции '!B14</f>
        <v>258762.3</v>
      </c>
      <c r="L11" s="29">
        <f>'Субвенции '!C14</f>
        <v>139672.63140000001</v>
      </c>
      <c r="M11" s="29">
        <f t="shared" si="5"/>
        <v>53.977195055075654</v>
      </c>
      <c r="N11" s="29">
        <f>Иные!B12</f>
        <v>220</v>
      </c>
      <c r="O11" s="29">
        <f>Иные!C12</f>
        <v>0</v>
      </c>
      <c r="P11" s="29">
        <f t="shared" si="6"/>
        <v>0</v>
      </c>
    </row>
    <row r="12" spans="1:16" ht="15.75" x14ac:dyDescent="0.25">
      <c r="A12" s="58" t="s">
        <v>128</v>
      </c>
      <c r="B12" s="29">
        <f t="shared" si="0"/>
        <v>1802500.9520699997</v>
      </c>
      <c r="C12" s="29">
        <f t="shared" si="1"/>
        <v>821790.25063999987</v>
      </c>
      <c r="D12" s="29">
        <f t="shared" si="2"/>
        <v>45.591668048566213</v>
      </c>
      <c r="E12" s="30">
        <f>Дотации!B12</f>
        <v>0</v>
      </c>
      <c r="F12" s="30">
        <f>Дотации!C12</f>
        <v>0</v>
      </c>
      <c r="G12" s="30"/>
      <c r="H12" s="29">
        <f>Субсидии!B13</f>
        <v>316094.95207</v>
      </c>
      <c r="I12" s="29">
        <f>Субсидии!C13</f>
        <v>27043.70191</v>
      </c>
      <c r="J12" s="29">
        <f t="shared" si="4"/>
        <v>8.5555627297746621</v>
      </c>
      <c r="K12" s="29">
        <f>'Субвенции '!B15</f>
        <v>1484907.9999999995</v>
      </c>
      <c r="L12" s="29">
        <f>'Субвенции '!C15</f>
        <v>794669.64752999996</v>
      </c>
      <c r="M12" s="29">
        <f t="shared" si="5"/>
        <v>53.516423073348662</v>
      </c>
      <c r="N12" s="29">
        <f>Иные!B13</f>
        <v>1498</v>
      </c>
      <c r="O12" s="29">
        <f>Иные!C13</f>
        <v>76.901200000000003</v>
      </c>
      <c r="P12" s="29">
        <f t="shared" si="6"/>
        <v>5.1335914552736988</v>
      </c>
    </row>
    <row r="13" spans="1:16" ht="15.75" x14ac:dyDescent="0.25">
      <c r="A13" s="58" t="s">
        <v>129</v>
      </c>
      <c r="B13" s="29">
        <f t="shared" si="0"/>
        <v>1090802.12677</v>
      </c>
      <c r="C13" s="29">
        <f t="shared" si="1"/>
        <v>581446.89505000005</v>
      </c>
      <c r="D13" s="29">
        <f t="shared" si="2"/>
        <v>53.304525246181569</v>
      </c>
      <c r="E13" s="30">
        <f>Дотации!B13</f>
        <v>170300.6</v>
      </c>
      <c r="F13" s="30">
        <f>Дотации!C13</f>
        <v>89892</v>
      </c>
      <c r="G13" s="30">
        <f t="shared" si="3"/>
        <v>52.784311975412891</v>
      </c>
      <c r="H13" s="29">
        <f>Субсидии!B14</f>
        <v>159953.12677</v>
      </c>
      <c r="I13" s="29">
        <f>Субсидии!C14</f>
        <v>78096.999360000002</v>
      </c>
      <c r="J13" s="29">
        <f t="shared" si="4"/>
        <v>48.824928238068978</v>
      </c>
      <c r="K13" s="29">
        <f>'Субвенции '!B16</f>
        <v>738108.39999999991</v>
      </c>
      <c r="L13" s="29">
        <f>'Субвенции '!C16</f>
        <v>406231.73069</v>
      </c>
      <c r="M13" s="29">
        <f t="shared" si="5"/>
        <v>55.036865952209737</v>
      </c>
      <c r="N13" s="29">
        <f>Иные!B14</f>
        <v>22440</v>
      </c>
      <c r="O13" s="29">
        <f>Иные!C14</f>
        <v>7226.165</v>
      </c>
      <c r="P13" s="29">
        <f t="shared" si="6"/>
        <v>32.202161319073085</v>
      </c>
    </row>
    <row r="14" spans="1:16" ht="15.75" x14ac:dyDescent="0.25">
      <c r="A14" s="58" t="s">
        <v>130</v>
      </c>
      <c r="B14" s="29">
        <f t="shared" si="0"/>
        <v>202141.25097000002</v>
      </c>
      <c r="C14" s="29">
        <f t="shared" si="1"/>
        <v>107734.78578999998</v>
      </c>
      <c r="D14" s="29">
        <f t="shared" si="2"/>
        <v>53.296783943416379</v>
      </c>
      <c r="E14" s="30">
        <f>Дотации!B14</f>
        <v>49008.299999999996</v>
      </c>
      <c r="F14" s="30">
        <f>Дотации!C14</f>
        <v>25479</v>
      </c>
      <c r="G14" s="30">
        <f t="shared" si="3"/>
        <v>51.989152857781242</v>
      </c>
      <c r="H14" s="29">
        <f>Субсидии!B15</f>
        <v>26512.479529999997</v>
      </c>
      <c r="I14" s="29">
        <f>Субсидии!C15</f>
        <v>9385.2355900000002</v>
      </c>
      <c r="J14" s="29">
        <f t="shared" si="4"/>
        <v>35.399312913679793</v>
      </c>
      <c r="K14" s="29">
        <f>'Субвенции '!B17</f>
        <v>118553.90000000002</v>
      </c>
      <c r="L14" s="29">
        <f>'Субвенции '!C17</f>
        <v>67303.978759999984</v>
      </c>
      <c r="M14" s="29">
        <f t="shared" si="5"/>
        <v>56.770784225571639</v>
      </c>
      <c r="N14" s="29">
        <f>Иные!B15</f>
        <v>8066.5714400000006</v>
      </c>
      <c r="O14" s="29">
        <f>Иные!C15</f>
        <v>5566.5714400000006</v>
      </c>
      <c r="P14" s="29">
        <f t="shared" si="6"/>
        <v>69.007898602333583</v>
      </c>
    </row>
    <row r="15" spans="1:16" ht="15.75" x14ac:dyDescent="0.25">
      <c r="A15" s="58" t="s">
        <v>131</v>
      </c>
      <c r="B15" s="29">
        <f t="shared" si="0"/>
        <v>945396.16738000012</v>
      </c>
      <c r="C15" s="29">
        <f t="shared" si="1"/>
        <v>437706.03615999996</v>
      </c>
      <c r="D15" s="29">
        <f t="shared" si="2"/>
        <v>46.29868950844444</v>
      </c>
      <c r="E15" s="30">
        <f>Дотации!B15</f>
        <v>91813.9</v>
      </c>
      <c r="F15" s="30">
        <f>Дотации!C15</f>
        <v>50278</v>
      </c>
      <c r="G15" s="30">
        <f t="shared" si="3"/>
        <v>54.760771517166795</v>
      </c>
      <c r="H15" s="29">
        <f>Субсидии!B16</f>
        <v>187931.16738</v>
      </c>
      <c r="I15" s="29">
        <f>Субсидии!C16</f>
        <v>28353.301759999998</v>
      </c>
      <c r="J15" s="29">
        <f t="shared" si="4"/>
        <v>15.087067331768948</v>
      </c>
      <c r="K15" s="29">
        <f>'Субвенции '!B18</f>
        <v>664321.10000000009</v>
      </c>
      <c r="L15" s="29">
        <f>'Субвенции '!C18</f>
        <v>358274.73439999996</v>
      </c>
      <c r="M15" s="29">
        <f t="shared" si="5"/>
        <v>53.930958146595053</v>
      </c>
      <c r="N15" s="29">
        <f>Иные!B16</f>
        <v>1330</v>
      </c>
      <c r="O15" s="29">
        <f>Иные!C16</f>
        <v>800</v>
      </c>
      <c r="P15" s="29">
        <f t="shared" si="6"/>
        <v>60.150375939849624</v>
      </c>
    </row>
    <row r="16" spans="1:16" ht="15.75" x14ac:dyDescent="0.25">
      <c r="A16" s="58" t="s">
        <v>132</v>
      </c>
      <c r="B16" s="29">
        <f t="shared" si="0"/>
        <v>177826.65358000001</v>
      </c>
      <c r="C16" s="29">
        <f t="shared" si="1"/>
        <v>94739.781069999997</v>
      </c>
      <c r="D16" s="29">
        <f t="shared" si="2"/>
        <v>53.276479741760873</v>
      </c>
      <c r="E16" s="30">
        <f>Дотации!B16</f>
        <v>39777.599999999999</v>
      </c>
      <c r="F16" s="30">
        <f>Дотации!C16</f>
        <v>18837</v>
      </c>
      <c r="G16" s="30">
        <f t="shared" si="3"/>
        <v>47.355798238204414</v>
      </c>
      <c r="H16" s="29">
        <f>Субсидии!B17</f>
        <v>18752.153579999998</v>
      </c>
      <c r="I16" s="29">
        <f>Субсидии!C17</f>
        <v>6969.1678600000005</v>
      </c>
      <c r="J16" s="29">
        <f t="shared" si="4"/>
        <v>37.164626613515615</v>
      </c>
      <c r="K16" s="29">
        <f>'Субвенции '!B19</f>
        <v>114496.90000000002</v>
      </c>
      <c r="L16" s="29">
        <f>'Субвенции '!C19</f>
        <v>67041.966209999999</v>
      </c>
      <c r="M16" s="29">
        <f t="shared" si="5"/>
        <v>58.553520846415921</v>
      </c>
      <c r="N16" s="29">
        <f>Иные!B17</f>
        <v>4800</v>
      </c>
      <c r="O16" s="29">
        <f>Иные!C17</f>
        <v>1891.6470000000002</v>
      </c>
      <c r="P16" s="29">
        <f t="shared" si="6"/>
        <v>39.409312500000006</v>
      </c>
    </row>
    <row r="17" spans="1:16" ht="15.75" x14ac:dyDescent="0.25">
      <c r="A17" s="58" t="s">
        <v>133</v>
      </c>
      <c r="B17" s="29">
        <f t="shared" si="0"/>
        <v>365184.36084999994</v>
      </c>
      <c r="C17" s="29">
        <f t="shared" si="1"/>
        <v>156018.86246999999</v>
      </c>
      <c r="D17" s="29">
        <f t="shared" si="2"/>
        <v>42.723314357397953</v>
      </c>
      <c r="E17" s="30">
        <f>Дотации!B17</f>
        <v>92678.3</v>
      </c>
      <c r="F17" s="30">
        <f>Дотации!C17</f>
        <v>43998</v>
      </c>
      <c r="G17" s="30">
        <f t="shared" si="3"/>
        <v>47.47389626266343</v>
      </c>
      <c r="H17" s="29">
        <f>Субсидии!B18</f>
        <v>29065.460849999996</v>
      </c>
      <c r="I17" s="29">
        <f>Субсидии!C18</f>
        <v>7719.6295499999997</v>
      </c>
      <c r="J17" s="29">
        <f t="shared" si="4"/>
        <v>26.559460349998204</v>
      </c>
      <c r="K17" s="29">
        <f>'Субвенции '!B20</f>
        <v>191365.19999999995</v>
      </c>
      <c r="L17" s="29">
        <f>'Субвенции '!C20</f>
        <v>103423.43292000001</v>
      </c>
      <c r="M17" s="29">
        <f t="shared" si="5"/>
        <v>54.04505778480101</v>
      </c>
      <c r="N17" s="29">
        <f>Иные!B18</f>
        <v>52075.4</v>
      </c>
      <c r="O17" s="29">
        <f>Иные!C18</f>
        <v>877.8</v>
      </c>
      <c r="P17" s="29">
        <f t="shared" si="6"/>
        <v>1.68563275558133</v>
      </c>
    </row>
    <row r="18" spans="1:16" ht="15.75" x14ac:dyDescent="0.25">
      <c r="A18" s="58" t="s">
        <v>134</v>
      </c>
      <c r="B18" s="29">
        <f t="shared" si="0"/>
        <v>162442.60623</v>
      </c>
      <c r="C18" s="29">
        <f t="shared" si="1"/>
        <v>87734.124639999995</v>
      </c>
      <c r="D18" s="29">
        <f t="shared" si="2"/>
        <v>54.009306225842366</v>
      </c>
      <c r="E18" s="30">
        <f>Дотации!B18</f>
        <v>31397.5</v>
      </c>
      <c r="F18" s="30">
        <f>Дотации!C18</f>
        <v>17915</v>
      </c>
      <c r="G18" s="30">
        <f t="shared" si="3"/>
        <v>57.058683016163705</v>
      </c>
      <c r="H18" s="29">
        <f>Субсидии!B19</f>
        <v>18935.206229999996</v>
      </c>
      <c r="I18" s="29">
        <f>Субсидии!C19</f>
        <v>4592.9296800000002</v>
      </c>
      <c r="J18" s="29">
        <f t="shared" si="4"/>
        <v>24.256031987247077</v>
      </c>
      <c r="K18" s="29">
        <f>'Субвенции '!B21</f>
        <v>108599.8</v>
      </c>
      <c r="L18" s="29">
        <f>'Субвенции '!C21</f>
        <v>64681.094959999995</v>
      </c>
      <c r="M18" s="29">
        <f t="shared" si="5"/>
        <v>59.559128985504572</v>
      </c>
      <c r="N18" s="29">
        <f>Иные!B19</f>
        <v>3510.1</v>
      </c>
      <c r="O18" s="29">
        <f>Иные!C19</f>
        <v>545.1</v>
      </c>
      <c r="P18" s="29">
        <f t="shared" si="6"/>
        <v>15.529472094812114</v>
      </c>
    </row>
    <row r="19" spans="1:16" ht="15.75" x14ac:dyDescent="0.25">
      <c r="A19" s="58" t="s">
        <v>135</v>
      </c>
      <c r="B19" s="29">
        <f t="shared" si="0"/>
        <v>262273.47836999997</v>
      </c>
      <c r="C19" s="29">
        <f t="shared" si="1"/>
        <v>143360.51228</v>
      </c>
      <c r="D19" s="29">
        <f t="shared" si="2"/>
        <v>54.660697364815306</v>
      </c>
      <c r="E19" s="30">
        <f>Дотации!B19</f>
        <v>43582.200000000004</v>
      </c>
      <c r="F19" s="30">
        <f>Дотации!C19</f>
        <v>23365</v>
      </c>
      <c r="G19" s="30">
        <f t="shared" si="3"/>
        <v>53.611336738393192</v>
      </c>
      <c r="H19" s="29">
        <f>Субсидии!B20</f>
        <v>32543.378370000002</v>
      </c>
      <c r="I19" s="29">
        <f>Субсидии!C20</f>
        <v>13823.50488</v>
      </c>
      <c r="J19" s="29">
        <f t="shared" si="4"/>
        <v>42.477166085323063</v>
      </c>
      <c r="K19" s="29">
        <f>'Субвенции '!B22</f>
        <v>184496.59999999998</v>
      </c>
      <c r="L19" s="29">
        <f>'Субвенции '!C22</f>
        <v>105721.70740000001</v>
      </c>
      <c r="M19" s="29">
        <f t="shared" si="5"/>
        <v>57.302794414639635</v>
      </c>
      <c r="N19" s="29">
        <f>Иные!B20</f>
        <v>1651.3</v>
      </c>
      <c r="O19" s="29">
        <f>Иные!C20</f>
        <v>450.3</v>
      </c>
      <c r="P19" s="29">
        <f t="shared" si="6"/>
        <v>27.269424090110821</v>
      </c>
    </row>
    <row r="20" spans="1:16" ht="15.75" x14ac:dyDescent="0.25">
      <c r="A20" s="58" t="s">
        <v>136</v>
      </c>
      <c r="B20" s="29">
        <f t="shared" si="0"/>
        <v>603618.64957000001</v>
      </c>
      <c r="C20" s="29">
        <f t="shared" si="1"/>
        <v>308316.36523</v>
      </c>
      <c r="D20" s="29">
        <f t="shared" si="2"/>
        <v>51.078005202396483</v>
      </c>
      <c r="E20" s="30">
        <f>Дотации!B20</f>
        <v>124147.20000000001</v>
      </c>
      <c r="F20" s="30">
        <f>Дотации!C20</f>
        <v>61301</v>
      </c>
      <c r="G20" s="30">
        <f t="shared" si="3"/>
        <v>49.377674244767498</v>
      </c>
      <c r="H20" s="29">
        <f>Субсидии!B21</f>
        <v>50943.849569999998</v>
      </c>
      <c r="I20" s="29">
        <f>Субсидии!C21</f>
        <v>20966.618770000001</v>
      </c>
      <c r="J20" s="29">
        <f t="shared" si="4"/>
        <v>41.15632985526657</v>
      </c>
      <c r="K20" s="29">
        <f>'Субвенции '!B23</f>
        <v>379180.5</v>
      </c>
      <c r="L20" s="29">
        <f>'Субвенции '!C23</f>
        <v>209739.62546000001</v>
      </c>
      <c r="M20" s="29">
        <f t="shared" si="5"/>
        <v>55.313927129691528</v>
      </c>
      <c r="N20" s="29">
        <f>Иные!B21</f>
        <v>49347.100000000006</v>
      </c>
      <c r="O20" s="29">
        <f>Иные!C21</f>
        <v>16309.120999999999</v>
      </c>
      <c r="P20" s="29">
        <f t="shared" si="6"/>
        <v>33.049806371600354</v>
      </c>
    </row>
    <row r="21" spans="1:16" ht="15.75" x14ac:dyDescent="0.25">
      <c r="A21" s="58" t="s">
        <v>137</v>
      </c>
      <c r="B21" s="29">
        <f t="shared" si="0"/>
        <v>306422.67611999996</v>
      </c>
      <c r="C21" s="29">
        <f t="shared" si="1"/>
        <v>147493.99333999999</v>
      </c>
      <c r="D21" s="29">
        <f t="shared" si="2"/>
        <v>48.134163961886102</v>
      </c>
      <c r="E21" s="30">
        <f>Дотации!B21</f>
        <v>65481.4</v>
      </c>
      <c r="F21" s="30">
        <f>Дотации!C21</f>
        <v>31104</v>
      </c>
      <c r="G21" s="30">
        <f t="shared" si="3"/>
        <v>47.500511595659219</v>
      </c>
      <c r="H21" s="29">
        <f>Субсидии!B22</f>
        <v>37069.776120000002</v>
      </c>
      <c r="I21" s="29">
        <f>Субсидии!C22</f>
        <v>6611.6783399999995</v>
      </c>
      <c r="J21" s="29">
        <f t="shared" si="4"/>
        <v>17.83576549962719</v>
      </c>
      <c r="K21" s="29">
        <f>'Субвенции '!B24</f>
        <v>187723.79999999993</v>
      </c>
      <c r="L21" s="29">
        <f>'Субвенции '!C24</f>
        <v>104427.836</v>
      </c>
      <c r="M21" s="29">
        <f t="shared" si="5"/>
        <v>55.628447751430578</v>
      </c>
      <c r="N21" s="29">
        <f>Иные!B22</f>
        <v>16147.7</v>
      </c>
      <c r="O21" s="29">
        <f>Иные!C22</f>
        <v>5350.4790000000003</v>
      </c>
      <c r="P21" s="29">
        <f t="shared" si="6"/>
        <v>33.134619791053829</v>
      </c>
    </row>
    <row r="22" spans="1:16" ht="15.75" x14ac:dyDescent="0.25">
      <c r="A22" s="58" t="s">
        <v>138</v>
      </c>
      <c r="B22" s="29">
        <f t="shared" si="0"/>
        <v>424651.17157999997</v>
      </c>
      <c r="C22" s="29">
        <f t="shared" si="1"/>
        <v>192581.55132000003</v>
      </c>
      <c r="D22" s="29">
        <f t="shared" si="2"/>
        <v>45.350528671205993</v>
      </c>
      <c r="E22" s="30">
        <f>Дотации!B22</f>
        <v>77843</v>
      </c>
      <c r="F22" s="30">
        <f>Дотации!C22</f>
        <v>38973</v>
      </c>
      <c r="G22" s="30">
        <f t="shared" si="3"/>
        <v>50.066158806829129</v>
      </c>
      <c r="H22" s="29">
        <f>Субсидии!B23</f>
        <v>59383.571579999996</v>
      </c>
      <c r="I22" s="29">
        <f>Субсидии!C23</f>
        <v>7374.3274499999998</v>
      </c>
      <c r="J22" s="29">
        <f t="shared" si="4"/>
        <v>12.418127192072809</v>
      </c>
      <c r="K22" s="29">
        <f>'Субвенции '!B25</f>
        <v>276996.19999999995</v>
      </c>
      <c r="L22" s="29">
        <f>'Субвенции '!C25</f>
        <v>145595.52387</v>
      </c>
      <c r="M22" s="29">
        <f t="shared" si="5"/>
        <v>52.562282034916009</v>
      </c>
      <c r="N22" s="29">
        <f>Иные!B23</f>
        <v>10428.400000000001</v>
      </c>
      <c r="O22" s="29">
        <f>Иные!C23</f>
        <v>638.70000000000005</v>
      </c>
      <c r="P22" s="29">
        <f t="shared" si="6"/>
        <v>6.1246212266503006</v>
      </c>
    </row>
    <row r="23" spans="1:16" ht="15.75" x14ac:dyDescent="0.25">
      <c r="A23" s="58" t="s">
        <v>139</v>
      </c>
      <c r="B23" s="29">
        <f t="shared" si="0"/>
        <v>547362.80103999993</v>
      </c>
      <c r="C23" s="29">
        <f t="shared" si="1"/>
        <v>261934.74346999999</v>
      </c>
      <c r="D23" s="29">
        <f t="shared" si="2"/>
        <v>47.853954081702099</v>
      </c>
      <c r="E23" s="30">
        <f>Дотации!B23</f>
        <v>153452.6</v>
      </c>
      <c r="F23" s="30">
        <f>Дотации!C23</f>
        <v>72889</v>
      </c>
      <c r="G23" s="30">
        <f t="shared" si="3"/>
        <v>47.499358107976015</v>
      </c>
      <c r="H23" s="29">
        <f>Субсидии!B24</f>
        <v>57678.001039999996</v>
      </c>
      <c r="I23" s="29">
        <f>Субсидии!C24</f>
        <v>9539.7530500000012</v>
      </c>
      <c r="J23" s="29">
        <f t="shared" si="4"/>
        <v>16.539673494204717</v>
      </c>
      <c r="K23" s="29">
        <f>'Субвенции '!B26</f>
        <v>329702.19999999995</v>
      </c>
      <c r="L23" s="29">
        <f>'Субвенции '!C26</f>
        <v>178575.99041999999</v>
      </c>
      <c r="M23" s="29">
        <f t="shared" si="5"/>
        <v>54.162814327596244</v>
      </c>
      <c r="N23" s="29">
        <f>Иные!B24</f>
        <v>6530</v>
      </c>
      <c r="O23" s="29">
        <f>Иные!C24</f>
        <v>930</v>
      </c>
      <c r="P23" s="29">
        <f t="shared" si="6"/>
        <v>14.241960183767228</v>
      </c>
    </row>
    <row r="24" spans="1:16" ht="15.75" x14ac:dyDescent="0.25">
      <c r="A24" s="58" t="s">
        <v>140</v>
      </c>
      <c r="B24" s="29">
        <f t="shared" si="0"/>
        <v>487980.00017000001</v>
      </c>
      <c r="C24" s="29">
        <f t="shared" si="1"/>
        <v>268515.55448000005</v>
      </c>
      <c r="D24" s="29">
        <f t="shared" si="2"/>
        <v>55.025934338795842</v>
      </c>
      <c r="E24" s="30">
        <f>Дотации!B24</f>
        <v>96993.2</v>
      </c>
      <c r="F24" s="30">
        <f>Дотации!C24</f>
        <v>46073</v>
      </c>
      <c r="G24" s="30">
        <f t="shared" si="3"/>
        <v>47.501268130136957</v>
      </c>
      <c r="H24" s="29">
        <f>Субсидии!B25</f>
        <v>78724.800170000002</v>
      </c>
      <c r="I24" s="29">
        <f>Субсидии!C25</f>
        <v>56383.779190000001</v>
      </c>
      <c r="J24" s="29">
        <f t="shared" si="4"/>
        <v>71.621368448371641</v>
      </c>
      <c r="K24" s="29">
        <f>'Субвенции '!B27</f>
        <v>290922</v>
      </c>
      <c r="L24" s="29">
        <f>'Субвенции '!C27</f>
        <v>144718.77529000002</v>
      </c>
      <c r="M24" s="29">
        <f t="shared" si="5"/>
        <v>49.744871577261272</v>
      </c>
      <c r="N24" s="29">
        <f>Иные!B25</f>
        <v>21340</v>
      </c>
      <c r="O24" s="29">
        <f>Иные!C25</f>
        <v>21340</v>
      </c>
      <c r="P24" s="29">
        <f t="shared" si="6"/>
        <v>100</v>
      </c>
    </row>
    <row r="25" spans="1:16" ht="15.75" x14ac:dyDescent="0.25">
      <c r="A25" s="58" t="s">
        <v>141</v>
      </c>
      <c r="B25" s="29">
        <f t="shared" si="0"/>
        <v>199525.83367000002</v>
      </c>
      <c r="C25" s="29">
        <f t="shared" si="1"/>
        <v>106196.99652999999</v>
      </c>
      <c r="D25" s="29">
        <f t="shared" si="2"/>
        <v>53.224685032837115</v>
      </c>
      <c r="E25" s="30">
        <f>Дотации!B25</f>
        <v>54276</v>
      </c>
      <c r="F25" s="30">
        <f>Дотации!C25</f>
        <v>31270.799999999999</v>
      </c>
      <c r="G25" s="30">
        <f t="shared" si="3"/>
        <v>57.614415211143047</v>
      </c>
      <c r="H25" s="29">
        <f>Субсидии!B26</f>
        <v>25442.483670000001</v>
      </c>
      <c r="I25" s="29">
        <f>Субсидии!C26</f>
        <v>4900.4679099999994</v>
      </c>
      <c r="J25" s="29">
        <f t="shared" si="4"/>
        <v>19.260965138314262</v>
      </c>
      <c r="K25" s="29">
        <f>'Субвенции '!B28</f>
        <v>109062.90000000001</v>
      </c>
      <c r="L25" s="29">
        <f>'Субвенции '!C28</f>
        <v>64326.278620000005</v>
      </c>
      <c r="M25" s="29">
        <f t="shared" si="5"/>
        <v>58.980898747420063</v>
      </c>
      <c r="N25" s="29">
        <f>Иные!B26</f>
        <v>10744.45</v>
      </c>
      <c r="O25" s="29">
        <f>Иные!C26</f>
        <v>5699.45</v>
      </c>
      <c r="P25" s="29">
        <f t="shared" si="6"/>
        <v>53.045525829614348</v>
      </c>
    </row>
    <row r="26" spans="1:16" ht="15.75" x14ac:dyDescent="0.25">
      <c r="A26" s="58" t="s">
        <v>142</v>
      </c>
      <c r="B26" s="29">
        <f t="shared" si="0"/>
        <v>297990.73358999996</v>
      </c>
      <c r="C26" s="29">
        <f t="shared" si="1"/>
        <v>142358.15349</v>
      </c>
      <c r="D26" s="29">
        <f t="shared" si="2"/>
        <v>47.772677953760798</v>
      </c>
      <c r="E26" s="30">
        <f>Дотации!B26</f>
        <v>73469.599999999991</v>
      </c>
      <c r="F26" s="30">
        <f>Дотации!C26</f>
        <v>38661</v>
      </c>
      <c r="G26" s="30">
        <f t="shared" si="3"/>
        <v>52.62176464823547</v>
      </c>
      <c r="H26" s="29">
        <f>Субсидии!B27</f>
        <v>30000.033589999999</v>
      </c>
      <c r="I26" s="29">
        <f>Субсидии!C27</f>
        <v>11796.532279999999</v>
      </c>
      <c r="J26" s="29">
        <f t="shared" si="4"/>
        <v>39.321730239436043</v>
      </c>
      <c r="K26" s="29">
        <f>'Субвенции '!B29</f>
        <v>193561.59999999998</v>
      </c>
      <c r="L26" s="29">
        <f>'Субвенции '!C29</f>
        <v>91391.121209999998</v>
      </c>
      <c r="M26" s="29">
        <f t="shared" si="5"/>
        <v>47.215522712149522</v>
      </c>
      <c r="N26" s="29">
        <f>Иные!B27</f>
        <v>959.5</v>
      </c>
      <c r="O26" s="29">
        <f>Иные!C27</f>
        <v>509.5</v>
      </c>
      <c r="P26" s="29">
        <f t="shared" si="6"/>
        <v>53.100573215216265</v>
      </c>
    </row>
    <row r="27" spans="1:16" ht="15.75" x14ac:dyDescent="0.25">
      <c r="A27" s="58" t="s">
        <v>143</v>
      </c>
      <c r="B27" s="29">
        <f t="shared" si="0"/>
        <v>777161.21299000003</v>
      </c>
      <c r="C27" s="29">
        <f t="shared" si="1"/>
        <v>429933.59785999998</v>
      </c>
      <c r="D27" s="29">
        <f t="shared" si="2"/>
        <v>55.321031296183854</v>
      </c>
      <c r="E27" s="30">
        <f>Дотации!B27</f>
        <v>204437.4</v>
      </c>
      <c r="F27" s="30">
        <f>Дотации!C27</f>
        <v>107109</v>
      </c>
      <c r="G27" s="30">
        <f t="shared" si="3"/>
        <v>52.392076987870126</v>
      </c>
      <c r="H27" s="29">
        <f>Субсидии!B28</f>
        <v>53279.712989999993</v>
      </c>
      <c r="I27" s="29">
        <f>Субсидии!C28</f>
        <v>17592.057199999999</v>
      </c>
      <c r="J27" s="29">
        <f t="shared" si="4"/>
        <v>33.018303239174415</v>
      </c>
      <c r="K27" s="29">
        <f>'Субвенции '!B30</f>
        <v>510998</v>
      </c>
      <c r="L27" s="29">
        <f>'Субвенции '!C30</f>
        <v>297467.44066000002</v>
      </c>
      <c r="M27" s="29">
        <f t="shared" si="5"/>
        <v>58.213034231053754</v>
      </c>
      <c r="N27" s="29">
        <f>Иные!B28</f>
        <v>8446.1</v>
      </c>
      <c r="O27" s="29">
        <f>Иные!C28</f>
        <v>7765.1</v>
      </c>
      <c r="P27" s="29">
        <f t="shared" si="6"/>
        <v>91.937107067167091</v>
      </c>
    </row>
    <row r="28" spans="1:16" ht="15" customHeight="1" x14ac:dyDescent="0.25">
      <c r="A28" s="58" t="s">
        <v>144</v>
      </c>
      <c r="B28" s="29">
        <f t="shared" si="0"/>
        <v>272076.98560999997</v>
      </c>
      <c r="C28" s="29">
        <f t="shared" si="1"/>
        <v>149469.85425999999</v>
      </c>
      <c r="D28" s="29">
        <f t="shared" si="2"/>
        <v>54.936603301777524</v>
      </c>
      <c r="E28" s="30">
        <f>Дотации!B28</f>
        <v>97899</v>
      </c>
      <c r="F28" s="30">
        <f>Дотации!C28</f>
        <v>54520</v>
      </c>
      <c r="G28" s="30">
        <f t="shared" si="3"/>
        <v>55.690047906515893</v>
      </c>
      <c r="H28" s="29">
        <f>Субсидии!B29</f>
        <v>25715.085610000002</v>
      </c>
      <c r="I28" s="29">
        <f>Субсидии!C29</f>
        <v>6650.3294100000003</v>
      </c>
      <c r="J28" s="29">
        <f t="shared" si="4"/>
        <v>25.86158767215553</v>
      </c>
      <c r="K28" s="29">
        <f>'Субвенции '!B31</f>
        <v>148262.89999999997</v>
      </c>
      <c r="L28" s="29">
        <f>'Субвенции '!C31</f>
        <v>88279.024849999987</v>
      </c>
      <c r="M28" s="29">
        <f t="shared" si="5"/>
        <v>59.542221857254916</v>
      </c>
      <c r="N28" s="29">
        <f>Иные!B29</f>
        <v>200</v>
      </c>
      <c r="O28" s="29">
        <f>Иные!C29</f>
        <v>20.5</v>
      </c>
      <c r="P28" s="29">
        <f t="shared" si="6"/>
        <v>10.25</v>
      </c>
    </row>
    <row r="29" spans="1:16" ht="15.75" x14ac:dyDescent="0.25">
      <c r="A29" s="58" t="s">
        <v>145</v>
      </c>
      <c r="B29" s="29">
        <f t="shared" si="0"/>
        <v>508614.64025000005</v>
      </c>
      <c r="C29" s="29">
        <f t="shared" si="1"/>
        <v>251860.37807000001</v>
      </c>
      <c r="D29" s="29">
        <f t="shared" si="2"/>
        <v>49.518900585756384</v>
      </c>
      <c r="E29" s="30">
        <f>Дотации!B29</f>
        <v>159277.1</v>
      </c>
      <c r="F29" s="30">
        <f>Дотации!C29</f>
        <v>75707</v>
      </c>
      <c r="G29" s="30">
        <f t="shared" si="3"/>
        <v>47.531628840555236</v>
      </c>
      <c r="H29" s="29">
        <f>Субсидии!B30</f>
        <v>70513.940250000014</v>
      </c>
      <c r="I29" s="29">
        <f>Субсидии!C30</f>
        <v>36114.058350000007</v>
      </c>
      <c r="J29" s="29">
        <f t="shared" si="4"/>
        <v>51.215487635439573</v>
      </c>
      <c r="K29" s="29">
        <f>'Субвенции '!B32</f>
        <v>275399.2</v>
      </c>
      <c r="L29" s="29">
        <f>'Субвенции '!C32</f>
        <v>139187.31972</v>
      </c>
      <c r="M29" s="29">
        <f t="shared" si="5"/>
        <v>50.540204808147593</v>
      </c>
      <c r="N29" s="29">
        <f>Иные!B30</f>
        <v>3424.4</v>
      </c>
      <c r="O29" s="29">
        <f>Иные!C30</f>
        <v>852</v>
      </c>
      <c r="P29" s="29">
        <f t="shared" si="6"/>
        <v>24.880270996378929</v>
      </c>
    </row>
    <row r="30" spans="1:16" ht="15.75" x14ac:dyDescent="0.25">
      <c r="A30" s="58" t="s">
        <v>146</v>
      </c>
      <c r="B30" s="29">
        <f t="shared" si="0"/>
        <v>382280.67456999997</v>
      </c>
      <c r="C30" s="29">
        <f t="shared" si="1"/>
        <v>164071.55288999999</v>
      </c>
      <c r="D30" s="29">
        <f t="shared" si="2"/>
        <v>42.919133454640956</v>
      </c>
      <c r="E30" s="30">
        <f>Дотации!B30</f>
        <v>96161.9</v>
      </c>
      <c r="F30" s="30">
        <f>Дотации!C30</f>
        <v>47357</v>
      </c>
      <c r="G30" s="30">
        <f t="shared" si="3"/>
        <v>49.247155058292321</v>
      </c>
      <c r="H30" s="29">
        <f>Субсидии!B31</f>
        <v>76562.174570000003</v>
      </c>
      <c r="I30" s="29">
        <f>Субсидии!C31</f>
        <v>8653.7700299999997</v>
      </c>
      <c r="J30" s="29">
        <f t="shared" si="4"/>
        <v>11.302931347760961</v>
      </c>
      <c r="K30" s="29">
        <f>'Субвенции '!B33</f>
        <v>207891.59999999998</v>
      </c>
      <c r="L30" s="29">
        <f>'Субвенции '!C33</f>
        <v>107795.78286000001</v>
      </c>
      <c r="M30" s="29">
        <f t="shared" si="5"/>
        <v>51.851918432490784</v>
      </c>
      <c r="N30" s="29">
        <f>Иные!B31</f>
        <v>1665</v>
      </c>
      <c r="O30" s="29">
        <f>Иные!C31</f>
        <v>265</v>
      </c>
      <c r="P30" s="29">
        <f t="shared" si="6"/>
        <v>15.915915915915916</v>
      </c>
    </row>
    <row r="31" spans="1:16" ht="15.75" x14ac:dyDescent="0.25">
      <c r="A31" s="58" t="s">
        <v>147</v>
      </c>
      <c r="B31" s="29">
        <f t="shared" si="0"/>
        <v>259803.29577999999</v>
      </c>
      <c r="C31" s="29">
        <f t="shared" si="1"/>
        <v>138110.32774000001</v>
      </c>
      <c r="D31" s="29">
        <f t="shared" si="2"/>
        <v>53.159574948945632</v>
      </c>
      <c r="E31" s="30">
        <f>Дотации!B31</f>
        <v>41846.6</v>
      </c>
      <c r="F31" s="30">
        <f>Дотации!C31</f>
        <v>22532.3</v>
      </c>
      <c r="G31" s="30">
        <f t="shared" si="3"/>
        <v>53.844995770265683</v>
      </c>
      <c r="H31" s="29">
        <f>Субсидии!B32</f>
        <v>38153.495779999997</v>
      </c>
      <c r="I31" s="29">
        <f>Субсидии!C32</f>
        <v>13140.692849999999</v>
      </c>
      <c r="J31" s="29">
        <f t="shared" si="4"/>
        <v>34.441648350577431</v>
      </c>
      <c r="K31" s="29">
        <f>'Субвенции '!B34</f>
        <v>179578.19999999998</v>
      </c>
      <c r="L31" s="29">
        <f>'Субвенции '!C34</f>
        <v>102212.33489000001</v>
      </c>
      <c r="M31" s="29">
        <f t="shared" si="5"/>
        <v>56.918008360703041</v>
      </c>
      <c r="N31" s="29">
        <f>Иные!B32</f>
        <v>225</v>
      </c>
      <c r="O31" s="29">
        <f>Иные!C32</f>
        <v>225</v>
      </c>
      <c r="P31" s="29">
        <f t="shared" si="6"/>
        <v>100</v>
      </c>
    </row>
    <row r="32" spans="1:16" ht="15.75" x14ac:dyDescent="0.25">
      <c r="A32" s="58" t="s">
        <v>148</v>
      </c>
      <c r="B32" s="29">
        <f t="shared" si="0"/>
        <v>514355.07346999994</v>
      </c>
      <c r="C32" s="29">
        <f t="shared" si="1"/>
        <v>257961.14478</v>
      </c>
      <c r="D32" s="29">
        <f t="shared" si="2"/>
        <v>50.152347684589472</v>
      </c>
      <c r="E32" s="30">
        <f>Дотации!B32</f>
        <v>167118.29999999999</v>
      </c>
      <c r="F32" s="30">
        <f>Дотации!C32</f>
        <v>79384</v>
      </c>
      <c r="G32" s="30">
        <f t="shared" si="3"/>
        <v>47.501679947677786</v>
      </c>
      <c r="H32" s="29">
        <f>Субсидии!B33</f>
        <v>49248.773469999993</v>
      </c>
      <c r="I32" s="29">
        <f>Субсидии!C33</f>
        <v>13769.303900000001</v>
      </c>
      <c r="J32" s="29">
        <f t="shared" si="4"/>
        <v>27.958673749281505</v>
      </c>
      <c r="K32" s="29">
        <f>'Субвенции '!B35</f>
        <v>296898</v>
      </c>
      <c r="L32" s="29">
        <f>'Субвенции '!C35</f>
        <v>163717.84088</v>
      </c>
      <c r="M32" s="29">
        <f t="shared" si="5"/>
        <v>55.14279007605306</v>
      </c>
      <c r="N32" s="29">
        <f>Иные!B33</f>
        <v>1090</v>
      </c>
      <c r="O32" s="29">
        <f>Иные!C33</f>
        <v>1090</v>
      </c>
      <c r="P32" s="29">
        <f t="shared" si="6"/>
        <v>100</v>
      </c>
    </row>
    <row r="33" spans="1:16" ht="15.75" x14ac:dyDescent="0.25">
      <c r="A33" s="58" t="s">
        <v>149</v>
      </c>
      <c r="B33" s="29">
        <f t="shared" si="0"/>
        <v>278313.70482999994</v>
      </c>
      <c r="C33" s="29">
        <f t="shared" si="1"/>
        <v>135367.81246000002</v>
      </c>
      <c r="D33" s="29">
        <f t="shared" si="2"/>
        <v>48.638572269621292</v>
      </c>
      <c r="E33" s="30">
        <f>Дотации!B33</f>
        <v>71067.599999999991</v>
      </c>
      <c r="F33" s="30">
        <f>Дотации!C33</f>
        <v>33519</v>
      </c>
      <c r="G33" s="30">
        <f t="shared" si="3"/>
        <v>47.164952805497869</v>
      </c>
      <c r="H33" s="29">
        <f>Субсидии!B34</f>
        <v>32265.924829999996</v>
      </c>
      <c r="I33" s="29">
        <f>Субсидии!C34</f>
        <v>11719.87176</v>
      </c>
      <c r="J33" s="29">
        <f t="shared" si="4"/>
        <v>36.322751700900191</v>
      </c>
      <c r="K33" s="29">
        <f>'Субвенции '!B36</f>
        <v>160192.89999999997</v>
      </c>
      <c r="L33" s="29">
        <f>'Субвенции '!C36</f>
        <v>85820.56584000001</v>
      </c>
      <c r="M33" s="29">
        <f t="shared" si="5"/>
        <v>53.573264383128105</v>
      </c>
      <c r="N33" s="29">
        <f>Иные!B34</f>
        <v>14787.28</v>
      </c>
      <c r="O33" s="29">
        <f>Иные!C34</f>
        <v>4308.3748599999999</v>
      </c>
      <c r="P33" s="29">
        <f t="shared" si="6"/>
        <v>29.13568188334839</v>
      </c>
    </row>
    <row r="34" spans="1:16" ht="15.75" x14ac:dyDescent="0.25">
      <c r="A34" s="58" t="s">
        <v>150</v>
      </c>
      <c r="B34" s="29">
        <f t="shared" si="0"/>
        <v>753581.45430999994</v>
      </c>
      <c r="C34" s="29">
        <f t="shared" si="1"/>
        <v>403059.33211999998</v>
      </c>
      <c r="D34" s="29">
        <f t="shared" si="2"/>
        <v>53.485834850998593</v>
      </c>
      <c r="E34" s="30">
        <f>Дотации!B34</f>
        <v>164638</v>
      </c>
      <c r="F34" s="30">
        <f>Дотации!C34</f>
        <v>78204</v>
      </c>
      <c r="G34" s="30">
        <f t="shared" si="3"/>
        <v>47.500577023530411</v>
      </c>
      <c r="H34" s="29">
        <f>Субсидии!B35</f>
        <v>124564.65431</v>
      </c>
      <c r="I34" s="29">
        <f>Субсидии!C35</f>
        <v>60252.948080000002</v>
      </c>
      <c r="J34" s="29">
        <f t="shared" si="4"/>
        <v>48.370822697464767</v>
      </c>
      <c r="K34" s="29">
        <f>'Субвенции '!B37</f>
        <v>452118.8</v>
      </c>
      <c r="L34" s="29">
        <f>'Субвенции '!C37</f>
        <v>258300.52304</v>
      </c>
      <c r="M34" s="29">
        <f t="shared" si="5"/>
        <v>57.131117538133779</v>
      </c>
      <c r="N34" s="29">
        <f>Иные!B35</f>
        <v>12260</v>
      </c>
      <c r="O34" s="29">
        <f>Иные!C35</f>
        <v>6301.8609999999999</v>
      </c>
      <c r="P34" s="29">
        <f t="shared" si="6"/>
        <v>51.401802610114188</v>
      </c>
    </row>
    <row r="35" spans="1:16" ht="15.75" x14ac:dyDescent="0.25">
      <c r="A35" s="58" t="s">
        <v>151</v>
      </c>
      <c r="B35" s="29">
        <f t="shared" si="0"/>
        <v>276723.21161999996</v>
      </c>
      <c r="C35" s="29">
        <f t="shared" si="1"/>
        <v>128885.17586999999</v>
      </c>
      <c r="D35" s="29">
        <f t="shared" si="2"/>
        <v>46.575484259335227</v>
      </c>
      <c r="E35" s="30">
        <f>Дотации!B35</f>
        <v>87115.5</v>
      </c>
      <c r="F35" s="30">
        <f>Дотации!C35</f>
        <v>41381</v>
      </c>
      <c r="G35" s="30">
        <f t="shared" si="3"/>
        <v>47.501305737784897</v>
      </c>
      <c r="H35" s="29">
        <f>Субсидии!B36</f>
        <v>20215.61162</v>
      </c>
      <c r="I35" s="29">
        <f>Субсидии!C36</f>
        <v>4668.6386700000003</v>
      </c>
      <c r="J35" s="29">
        <f t="shared" si="4"/>
        <v>23.094224195429021</v>
      </c>
      <c r="K35" s="29">
        <f>'Субвенции '!B38</f>
        <v>168442.09999999998</v>
      </c>
      <c r="L35" s="29">
        <f>'Субвенции '!C38</f>
        <v>82024.537199999992</v>
      </c>
      <c r="M35" s="29">
        <f t="shared" si="5"/>
        <v>48.6959834863137</v>
      </c>
      <c r="N35" s="29">
        <f>Иные!B36</f>
        <v>950</v>
      </c>
      <c r="O35" s="29">
        <f>Иные!C36</f>
        <v>811</v>
      </c>
      <c r="P35" s="29">
        <f t="shared" si="6"/>
        <v>85.368421052631589</v>
      </c>
    </row>
    <row r="36" spans="1:16" ht="15.75" x14ac:dyDescent="0.25">
      <c r="A36" s="58" t="s">
        <v>152</v>
      </c>
      <c r="B36" s="29">
        <f t="shared" si="0"/>
        <v>193238.96460000004</v>
      </c>
      <c r="C36" s="29">
        <f t="shared" si="1"/>
        <v>90004.626120000001</v>
      </c>
      <c r="D36" s="29">
        <f t="shared" si="2"/>
        <v>46.576851778474072</v>
      </c>
      <c r="E36" s="30">
        <f>Дотации!B36</f>
        <v>55354.8</v>
      </c>
      <c r="F36" s="30">
        <f>Дотации!C36</f>
        <v>26310</v>
      </c>
      <c r="G36" s="30">
        <f t="shared" si="3"/>
        <v>47.529753517310148</v>
      </c>
      <c r="H36" s="29">
        <f>Субсидии!B37</f>
        <v>28760.164600000004</v>
      </c>
      <c r="I36" s="29">
        <f>Субсидии!C37</f>
        <v>5174.0720199999996</v>
      </c>
      <c r="J36" s="29">
        <f t="shared" si="4"/>
        <v>17.990411709952451</v>
      </c>
      <c r="K36" s="29">
        <f>'Субвенции '!B39</f>
        <v>109024.00000000003</v>
      </c>
      <c r="L36" s="29">
        <f>'Субвенции '!C39</f>
        <v>58470.554100000001</v>
      </c>
      <c r="M36" s="29">
        <f t="shared" si="5"/>
        <v>53.630901544614019</v>
      </c>
      <c r="N36" s="29">
        <f>Иные!B37</f>
        <v>100</v>
      </c>
      <c r="O36" s="29">
        <f>Иные!C37</f>
        <v>50</v>
      </c>
      <c r="P36" s="29">
        <f t="shared" si="6"/>
        <v>50</v>
      </c>
    </row>
    <row r="37" spans="1:16" ht="15.75" x14ac:dyDescent="0.25">
      <c r="A37" s="58" t="s">
        <v>153</v>
      </c>
      <c r="B37" s="29">
        <f t="shared" si="0"/>
        <v>565754.48875000002</v>
      </c>
      <c r="C37" s="29">
        <f t="shared" si="1"/>
        <v>281431.50289999996</v>
      </c>
      <c r="D37" s="29">
        <f t="shared" si="2"/>
        <v>49.744457798612551</v>
      </c>
      <c r="E37" s="30">
        <f>Дотации!B37</f>
        <v>138865.29999999999</v>
      </c>
      <c r="F37" s="30">
        <f>Дотации!C37</f>
        <v>65959</v>
      </c>
      <c r="G37" s="30">
        <f t="shared" si="3"/>
        <v>47.498547153248509</v>
      </c>
      <c r="H37" s="29">
        <f>Субсидии!B38</f>
        <v>58321.78875</v>
      </c>
      <c r="I37" s="29">
        <f>Субсидии!C38</f>
        <v>14801.607759999999</v>
      </c>
      <c r="J37" s="29">
        <f t="shared" si="4"/>
        <v>25.379207457864535</v>
      </c>
      <c r="K37" s="29">
        <f>'Субвенции '!B40</f>
        <v>362727.39999999997</v>
      </c>
      <c r="L37" s="29">
        <f>'Субвенции '!C40</f>
        <v>200430.89513999995</v>
      </c>
      <c r="M37" s="29">
        <f t="shared" si="5"/>
        <v>55.25661836960758</v>
      </c>
      <c r="N37" s="29">
        <f>Иные!B38</f>
        <v>5840</v>
      </c>
      <c r="O37" s="29">
        <f>Иные!C38</f>
        <v>240</v>
      </c>
      <c r="P37" s="29">
        <f t="shared" si="6"/>
        <v>4.10958904109589</v>
      </c>
    </row>
    <row r="38" spans="1:16" ht="15.75" x14ac:dyDescent="0.25">
      <c r="A38" s="58" t="s">
        <v>154</v>
      </c>
      <c r="B38" s="29">
        <f t="shared" si="0"/>
        <v>465005.40485999995</v>
      </c>
      <c r="C38" s="29">
        <f t="shared" si="1"/>
        <v>150841.51997999998</v>
      </c>
      <c r="D38" s="29">
        <f t="shared" si="2"/>
        <v>32.438659508788746</v>
      </c>
      <c r="E38" s="30">
        <f>Дотации!B38</f>
        <v>55338.9</v>
      </c>
      <c r="F38" s="30">
        <f>Дотации!C38</f>
        <v>26100</v>
      </c>
      <c r="G38" s="30">
        <f t="shared" si="3"/>
        <v>47.163929893799839</v>
      </c>
      <c r="H38" s="29">
        <f>Субсидии!B39</f>
        <v>247018.30486</v>
      </c>
      <c r="I38" s="29">
        <f>Субсидии!C39</f>
        <v>6965.4281900000005</v>
      </c>
      <c r="J38" s="29">
        <f t="shared" si="4"/>
        <v>2.8198024409355913</v>
      </c>
      <c r="K38" s="29">
        <f>'Субвенции '!B41</f>
        <v>162598.19999999995</v>
      </c>
      <c r="L38" s="29">
        <f>'Субвенции '!C41</f>
        <v>117776.09178999999</v>
      </c>
      <c r="M38" s="29">
        <f t="shared" si="5"/>
        <v>72.433822631492859</v>
      </c>
      <c r="N38" s="29">
        <f>Иные!B39</f>
        <v>50</v>
      </c>
      <c r="O38" s="29">
        <f>Иные!C39</f>
        <v>0</v>
      </c>
      <c r="P38" s="29">
        <f t="shared" si="6"/>
        <v>0</v>
      </c>
    </row>
    <row r="39" spans="1:16" ht="15.75" x14ac:dyDescent="0.25">
      <c r="A39" s="58" t="s">
        <v>155</v>
      </c>
      <c r="B39" s="29">
        <f t="shared" ref="B39:B70" si="7">E39+H39+K39+N39</f>
        <v>514046.20391999994</v>
      </c>
      <c r="C39" s="29">
        <f t="shared" ref="C39:C70" si="8">F39+I39+L39+O39</f>
        <v>239613.64066</v>
      </c>
      <c r="D39" s="29">
        <f t="shared" ref="D39:D68" si="9">C39/B39*100</f>
        <v>46.613249710388018</v>
      </c>
      <c r="E39" s="30">
        <f>Дотации!B39</f>
        <v>0</v>
      </c>
      <c r="F39" s="30">
        <f>Дотации!C39</f>
        <v>0</v>
      </c>
      <c r="G39" s="30"/>
      <c r="H39" s="29">
        <f>Субсидии!B40</f>
        <v>130103.45392</v>
      </c>
      <c r="I39" s="29">
        <f>Субсидии!C40</f>
        <v>24406.437449999998</v>
      </c>
      <c r="J39" s="29">
        <f t="shared" si="4"/>
        <v>18.759254051016512</v>
      </c>
      <c r="K39" s="29">
        <f>'Субвенции '!B42</f>
        <v>381722.49999999994</v>
      </c>
      <c r="L39" s="29">
        <f>'Субвенции '!C42</f>
        <v>212986.95321000001</v>
      </c>
      <c r="M39" s="29">
        <f t="shared" si="5"/>
        <v>55.796279551244702</v>
      </c>
      <c r="N39" s="29">
        <f>Иные!B40</f>
        <v>2220.25</v>
      </c>
      <c r="O39" s="29">
        <f>Иные!C40</f>
        <v>2220.25</v>
      </c>
      <c r="P39" s="29">
        <f t="shared" si="6"/>
        <v>100</v>
      </c>
    </row>
    <row r="40" spans="1:16" ht="15.75" x14ac:dyDescent="0.25">
      <c r="A40" s="58" t="s">
        <v>156</v>
      </c>
      <c r="B40" s="29">
        <f t="shared" si="7"/>
        <v>268383.85178999999</v>
      </c>
      <c r="C40" s="29">
        <f t="shared" si="8"/>
        <v>125058.90719999999</v>
      </c>
      <c r="D40" s="29">
        <f t="shared" si="9"/>
        <v>46.597031217009942</v>
      </c>
      <c r="E40" s="30">
        <f>Дотации!B40</f>
        <v>52361</v>
      </c>
      <c r="F40" s="30">
        <f>Дотации!C40</f>
        <v>24870</v>
      </c>
      <c r="G40" s="30">
        <f t="shared" si="3"/>
        <v>47.497183017894997</v>
      </c>
      <c r="H40" s="29">
        <f>Субсидии!B41</f>
        <v>34423.551789999998</v>
      </c>
      <c r="I40" s="29">
        <f>Субсидии!C41</f>
        <v>5938.63796</v>
      </c>
      <c r="J40" s="29">
        <f t="shared" si="4"/>
        <v>17.251671170448972</v>
      </c>
      <c r="K40" s="29">
        <f>'Субвенции '!B43</f>
        <v>178449.29999999996</v>
      </c>
      <c r="L40" s="29">
        <f>'Субвенции '!C43</f>
        <v>93900.26923999998</v>
      </c>
      <c r="M40" s="29">
        <f t="shared" si="5"/>
        <v>52.620138739686851</v>
      </c>
      <c r="N40" s="29">
        <f>Иные!B41</f>
        <v>3150</v>
      </c>
      <c r="O40" s="29">
        <f>Иные!C41</f>
        <v>350</v>
      </c>
      <c r="P40" s="29">
        <f t="shared" si="6"/>
        <v>11.111111111111111</v>
      </c>
    </row>
    <row r="41" spans="1:16" ht="15.75" x14ac:dyDescent="0.25">
      <c r="A41" s="58" t="s">
        <v>157</v>
      </c>
      <c r="B41" s="29">
        <f t="shared" si="7"/>
        <v>378977.15393999999</v>
      </c>
      <c r="C41" s="29">
        <f t="shared" si="8"/>
        <v>185445.64103</v>
      </c>
      <c r="D41" s="29">
        <f t="shared" si="9"/>
        <v>48.933197978303447</v>
      </c>
      <c r="E41" s="30">
        <f>Дотации!B41</f>
        <v>10141.200000000001</v>
      </c>
      <c r="F41" s="30">
        <f>Дотации!C41</f>
        <v>4818</v>
      </c>
      <c r="G41" s="30"/>
      <c r="H41" s="29">
        <f>Субсидии!B42</f>
        <v>42129.653939999989</v>
      </c>
      <c r="I41" s="29">
        <f>Субсидии!C42</f>
        <v>9237.9813900000008</v>
      </c>
      <c r="J41" s="29">
        <f t="shared" si="4"/>
        <v>21.927503613384779</v>
      </c>
      <c r="K41" s="29">
        <f>'Субвенции '!B44</f>
        <v>236177.39999999997</v>
      </c>
      <c r="L41" s="29">
        <f>'Субвенции '!C44</f>
        <v>141184.85964000001</v>
      </c>
      <c r="M41" s="29">
        <f t="shared" si="5"/>
        <v>59.77915737915653</v>
      </c>
      <c r="N41" s="29">
        <f>Иные!B42</f>
        <v>90528.9</v>
      </c>
      <c r="O41" s="29">
        <f>Иные!C42</f>
        <v>30204.800000000003</v>
      </c>
      <c r="P41" s="29">
        <f t="shared" si="6"/>
        <v>33.364814992781319</v>
      </c>
    </row>
    <row r="42" spans="1:16" ht="15.75" x14ac:dyDescent="0.25">
      <c r="A42" s="58" t="s">
        <v>158</v>
      </c>
      <c r="B42" s="29">
        <f t="shared" si="7"/>
        <v>194734.06720000002</v>
      </c>
      <c r="C42" s="29">
        <f t="shared" si="8"/>
        <v>88738.400479999997</v>
      </c>
      <c r="D42" s="29">
        <f t="shared" si="9"/>
        <v>45.569017150379729</v>
      </c>
      <c r="E42" s="30">
        <f>Дотации!B42</f>
        <v>60651.6</v>
      </c>
      <c r="F42" s="30">
        <f>Дотации!C42</f>
        <v>28863</v>
      </c>
      <c r="G42" s="30">
        <f t="shared" si="3"/>
        <v>47.588192232356604</v>
      </c>
      <c r="H42" s="29">
        <f>Субсидии!B43</f>
        <v>26597.6672</v>
      </c>
      <c r="I42" s="29">
        <f>Субсидии!C43</f>
        <v>4982.1243299999996</v>
      </c>
      <c r="J42" s="29">
        <f t="shared" si="4"/>
        <v>18.731433446915222</v>
      </c>
      <c r="K42" s="29">
        <f>'Субвенции '!B45</f>
        <v>105609.30000000002</v>
      </c>
      <c r="L42" s="29">
        <f>'Субвенции '!C45</f>
        <v>54144.543149999998</v>
      </c>
      <c r="M42" s="29">
        <f t="shared" si="5"/>
        <v>51.268726475793315</v>
      </c>
      <c r="N42" s="29">
        <f>Иные!B43</f>
        <v>1875.5</v>
      </c>
      <c r="O42" s="29">
        <f>Иные!C43</f>
        <v>748.73299999999995</v>
      </c>
      <c r="P42" s="29">
        <f t="shared" si="6"/>
        <v>39.921780858437749</v>
      </c>
    </row>
    <row r="43" spans="1:16" ht="15.75" x14ac:dyDescent="0.25">
      <c r="A43" s="58" t="s">
        <v>159</v>
      </c>
      <c r="B43" s="29">
        <f t="shared" si="7"/>
        <v>286803.80244999996</v>
      </c>
      <c r="C43" s="29">
        <f t="shared" si="8"/>
        <v>151114.78929999997</v>
      </c>
      <c r="D43" s="29">
        <f t="shared" si="9"/>
        <v>52.689255863804185</v>
      </c>
      <c r="E43" s="30">
        <f>Дотации!B43</f>
        <v>76156.5</v>
      </c>
      <c r="F43" s="30">
        <f>Дотации!C43</f>
        <v>36174</v>
      </c>
      <c r="G43" s="30">
        <f t="shared" si="3"/>
        <v>47.499556833625498</v>
      </c>
      <c r="H43" s="29">
        <f>Субсидии!B44</f>
        <v>25407.802449999999</v>
      </c>
      <c r="I43" s="29">
        <f>Субсидии!C44</f>
        <v>5784.5926600000003</v>
      </c>
      <c r="J43" s="29">
        <f t="shared" si="4"/>
        <v>22.766993215503376</v>
      </c>
      <c r="K43" s="29">
        <f>'Субвенции '!B46</f>
        <v>172255.59999999995</v>
      </c>
      <c r="L43" s="29">
        <f>'Субвенции '!C46</f>
        <v>96172.296639999986</v>
      </c>
      <c r="M43" s="29">
        <f t="shared" si="5"/>
        <v>55.831158255522617</v>
      </c>
      <c r="N43" s="29">
        <f>Иные!B44</f>
        <v>12983.9</v>
      </c>
      <c r="O43" s="29">
        <f>Иные!C44</f>
        <v>12983.9</v>
      </c>
      <c r="P43" s="29">
        <f t="shared" si="6"/>
        <v>100</v>
      </c>
    </row>
    <row r="44" spans="1:16" ht="15.75" x14ac:dyDescent="0.25">
      <c r="A44" s="58" t="s">
        <v>160</v>
      </c>
      <c r="B44" s="29">
        <f t="shared" si="7"/>
        <v>299639.65685999999</v>
      </c>
      <c r="C44" s="29">
        <f t="shared" si="8"/>
        <v>140391.17696999997</v>
      </c>
      <c r="D44" s="29">
        <f t="shared" si="9"/>
        <v>46.853336584748071</v>
      </c>
      <c r="E44" s="30">
        <f>Дотации!B44</f>
        <v>81768.399999999994</v>
      </c>
      <c r="F44" s="30">
        <f>Дотации!C44</f>
        <v>38723</v>
      </c>
      <c r="G44" s="30">
        <f t="shared" si="3"/>
        <v>47.356925169136247</v>
      </c>
      <c r="H44" s="29">
        <f>Субсидии!B45</f>
        <v>22193.056860000001</v>
      </c>
      <c r="I44" s="29">
        <f>Субсидии!C45</f>
        <v>7086.0846300000003</v>
      </c>
      <c r="J44" s="29">
        <f t="shared" si="4"/>
        <v>31.92928614882123</v>
      </c>
      <c r="K44" s="29">
        <f>'Субвенции '!B47</f>
        <v>172425.3</v>
      </c>
      <c r="L44" s="29">
        <f>'Субвенции '!C47</f>
        <v>89342.565339999986</v>
      </c>
      <c r="M44" s="29">
        <f t="shared" si="5"/>
        <v>51.815229748766569</v>
      </c>
      <c r="N44" s="29">
        <f>Иные!B45</f>
        <v>23252.9</v>
      </c>
      <c r="O44" s="29">
        <f>Иные!C45</f>
        <v>5239.527</v>
      </c>
      <c r="P44" s="29">
        <f t="shared" si="6"/>
        <v>22.532789458519151</v>
      </c>
    </row>
    <row r="45" spans="1:16" ht="15.75" x14ac:dyDescent="0.25">
      <c r="A45" s="58" t="s">
        <v>161</v>
      </c>
      <c r="B45" s="29">
        <f t="shared" si="7"/>
        <v>3423906.79024</v>
      </c>
      <c r="C45" s="29">
        <f t="shared" si="8"/>
        <v>1473092.5256399999</v>
      </c>
      <c r="D45" s="29">
        <f t="shared" si="9"/>
        <v>43.02373329318182</v>
      </c>
      <c r="E45" s="30">
        <f>Дотации!B45</f>
        <v>203551.3</v>
      </c>
      <c r="F45" s="30">
        <f>Дотации!C45</f>
        <v>96687</v>
      </c>
      <c r="G45" s="30"/>
      <c r="H45" s="29">
        <f>Субсидии!B46</f>
        <v>1093942.29024</v>
      </c>
      <c r="I45" s="29">
        <f>Субсидии!C46</f>
        <v>344449.29664000002</v>
      </c>
      <c r="J45" s="29">
        <f t="shared" si="4"/>
        <v>31.486971452985081</v>
      </c>
      <c r="K45" s="29">
        <f>'Субвенции '!B48</f>
        <v>1957403.4000000001</v>
      </c>
      <c r="L45" s="29">
        <f>'Субвенции '!C48</f>
        <v>1031003.2239999999</v>
      </c>
      <c r="M45" s="29">
        <f t="shared" si="5"/>
        <v>52.671984936778991</v>
      </c>
      <c r="N45" s="29">
        <f>Иные!B46</f>
        <v>169009.8</v>
      </c>
      <c r="O45" s="29">
        <f>Иные!C46</f>
        <v>953.005</v>
      </c>
      <c r="P45" s="29">
        <f t="shared" si="6"/>
        <v>0.56387558591276954</v>
      </c>
    </row>
    <row r="46" spans="1:16" ht="31.5" x14ac:dyDescent="0.25">
      <c r="A46" s="57" t="s">
        <v>162</v>
      </c>
      <c r="B46" s="179">
        <f t="shared" si="7"/>
        <v>10391721.698590001</v>
      </c>
      <c r="C46" s="179">
        <f t="shared" si="8"/>
        <v>3594887.5359099987</v>
      </c>
      <c r="D46" s="179">
        <f t="shared" si="9"/>
        <v>34.593762613925378</v>
      </c>
      <c r="E46" s="180">
        <f>Дотации!B46</f>
        <v>288106.5</v>
      </c>
      <c r="F46" s="180">
        <f>Дотации!C46</f>
        <v>110470</v>
      </c>
      <c r="G46" s="180">
        <f>F46/E46*100</f>
        <v>38.343459796984796</v>
      </c>
      <c r="H46" s="180">
        <f>Субсидии!B47</f>
        <v>4051330.3985900003</v>
      </c>
      <c r="I46" s="180">
        <f>Субсидии!C47</f>
        <v>523497.91550999996</v>
      </c>
      <c r="J46" s="180">
        <f t="shared" si="4"/>
        <v>12.921629785914151</v>
      </c>
      <c r="K46" s="179">
        <f>'Субвенции '!B49</f>
        <v>5379781.9000000004</v>
      </c>
      <c r="L46" s="179">
        <f>'Субвенции '!C49</f>
        <v>2881182.3403999992</v>
      </c>
      <c r="M46" s="179">
        <f t="shared" si="5"/>
        <v>53.555746198558694</v>
      </c>
      <c r="N46" s="180">
        <f>Иные!B47</f>
        <v>672502.9</v>
      </c>
      <c r="O46" s="180">
        <f>Иные!C47</f>
        <v>79737.279999999999</v>
      </c>
      <c r="P46" s="180">
        <f>O46/N46*100</f>
        <v>11.856793479998377</v>
      </c>
    </row>
    <row r="47" spans="1:16" ht="15.75" x14ac:dyDescent="0.25">
      <c r="A47" s="58" t="s">
        <v>163</v>
      </c>
      <c r="B47" s="29">
        <f t="shared" si="7"/>
        <v>9933171.4619100019</v>
      </c>
      <c r="C47" s="29">
        <f t="shared" si="8"/>
        <v>3397687.4655899992</v>
      </c>
      <c r="D47" s="29">
        <f t="shared" si="9"/>
        <v>34.205464776470038</v>
      </c>
      <c r="E47" s="30">
        <f>Дотации!B47</f>
        <v>39454.9</v>
      </c>
      <c r="F47" s="30">
        <f>Дотации!C47</f>
        <v>18744</v>
      </c>
      <c r="G47" s="30">
        <f>F47/E47*100</f>
        <v>47.507407191502196</v>
      </c>
      <c r="H47" s="29">
        <f>Субсидии!B48</f>
        <v>4029918.1619100003</v>
      </c>
      <c r="I47" s="29">
        <f>Субсидии!C48</f>
        <v>515811.94494999998</v>
      </c>
      <c r="J47" s="29">
        <f t="shared" si="4"/>
        <v>12.799563768449538</v>
      </c>
      <c r="K47" s="29">
        <f>'Субвенции '!B50</f>
        <v>5194855.5000000009</v>
      </c>
      <c r="L47" s="29">
        <f>'Субвенции '!C50</f>
        <v>2783584.0206399993</v>
      </c>
      <c r="M47" s="29">
        <f t="shared" si="5"/>
        <v>53.583473508358395</v>
      </c>
      <c r="N47" s="29">
        <f>Иные!B48</f>
        <v>668942.9</v>
      </c>
      <c r="O47" s="29">
        <f>Иные!C48</f>
        <v>79547.5</v>
      </c>
      <c r="P47" s="29">
        <f>O47/N47*100</f>
        <v>11.891523177837749</v>
      </c>
    </row>
    <row r="48" spans="1:16" ht="15.75" x14ac:dyDescent="0.25">
      <c r="A48" s="58" t="s">
        <v>588</v>
      </c>
      <c r="B48" s="29">
        <f t="shared" si="7"/>
        <v>82797.40677999999</v>
      </c>
      <c r="C48" s="29">
        <f t="shared" si="8"/>
        <v>25414.261699999995</v>
      </c>
      <c r="D48" s="29">
        <f t="shared" si="9"/>
        <v>30.694514101785735</v>
      </c>
      <c r="E48" s="30">
        <f>Дотации!B48</f>
        <v>48941.200000000004</v>
      </c>
      <c r="F48" s="30">
        <f>Дотации!C48</f>
        <v>11616</v>
      </c>
      <c r="G48" s="30">
        <f t="shared" ref="G48:G50" si="10">F48/E48*100</f>
        <v>23.734603973748087</v>
      </c>
      <c r="H48" s="29">
        <f>Субсидии!B49</f>
        <v>3839.9067800000003</v>
      </c>
      <c r="I48" s="29">
        <f>Субсидии!C49</f>
        <v>634.67115999999999</v>
      </c>
      <c r="J48" s="29">
        <f t="shared" si="4"/>
        <v>16.52829603326985</v>
      </c>
      <c r="K48" s="29">
        <f>'Субвенции '!B51</f>
        <v>26696.299999999996</v>
      </c>
      <c r="L48" s="29">
        <f>'Субвенции '!C51</f>
        <v>13083.590539999996</v>
      </c>
      <c r="M48" s="29">
        <f t="shared" si="5"/>
        <v>49.009003270116075</v>
      </c>
      <c r="N48" s="29">
        <f>Иные!B49</f>
        <v>3320</v>
      </c>
      <c r="O48" s="29">
        <f>Иные!C49</f>
        <v>80</v>
      </c>
      <c r="P48" s="29">
        <f t="shared" ref="P48:P50" si="11">O48/N48*100</f>
        <v>2.4096385542168677</v>
      </c>
    </row>
    <row r="49" spans="1:19" ht="15.75" x14ac:dyDescent="0.25">
      <c r="A49" s="58" t="s">
        <v>164</v>
      </c>
      <c r="B49" s="29">
        <f t="shared" si="7"/>
        <v>232079.92990000005</v>
      </c>
      <c r="C49" s="29">
        <f t="shared" si="8"/>
        <v>115352.09940000001</v>
      </c>
      <c r="D49" s="29">
        <f t="shared" si="9"/>
        <v>49.703608342911679</v>
      </c>
      <c r="E49" s="30">
        <f>Дотации!B49</f>
        <v>123309.1</v>
      </c>
      <c r="F49" s="30">
        <f>Дотации!C49</f>
        <v>59594</v>
      </c>
      <c r="G49" s="30">
        <f t="shared" si="10"/>
        <v>48.328955446110626</v>
      </c>
      <c r="H49" s="29">
        <f>Субсидии!B50</f>
        <v>9169.2299000000003</v>
      </c>
      <c r="I49" s="29">
        <f>Субсидии!C50</f>
        <v>1998.3186500000002</v>
      </c>
      <c r="J49" s="29">
        <f t="shared" si="4"/>
        <v>21.793745732125224</v>
      </c>
      <c r="K49" s="29">
        <f>'Субвенции '!B52</f>
        <v>99521.60000000002</v>
      </c>
      <c r="L49" s="29">
        <f>'Субвенции '!C52</f>
        <v>53650.000750000007</v>
      </c>
      <c r="M49" s="29">
        <f t="shared" si="5"/>
        <v>53.907896125062294</v>
      </c>
      <c r="N49" s="29">
        <f>Иные!B50</f>
        <v>80</v>
      </c>
      <c r="O49" s="29">
        <f>Иные!C50</f>
        <v>109.78</v>
      </c>
      <c r="P49" s="29">
        <f t="shared" si="11"/>
        <v>137.22499999999999</v>
      </c>
    </row>
    <row r="50" spans="1:19" ht="15.75" x14ac:dyDescent="0.25">
      <c r="A50" s="58" t="s">
        <v>587</v>
      </c>
      <c r="B50" s="29">
        <f t="shared" si="7"/>
        <v>143672.90000000002</v>
      </c>
      <c r="C50" s="29">
        <f t="shared" si="8"/>
        <v>56433.709220000004</v>
      </c>
      <c r="D50" s="29">
        <f t="shared" si="9"/>
        <v>39.279299867963964</v>
      </c>
      <c r="E50" s="30">
        <f>Дотации!B50</f>
        <v>76401.3</v>
      </c>
      <c r="F50" s="30">
        <f>Дотации!C50</f>
        <v>20516</v>
      </c>
      <c r="G50" s="30">
        <f t="shared" si="10"/>
        <v>26.852946219501501</v>
      </c>
      <c r="H50" s="29">
        <f>Субсидии!B51</f>
        <v>8403.1</v>
      </c>
      <c r="I50" s="29">
        <f>Субсидии!C51</f>
        <v>5052.9807499999997</v>
      </c>
      <c r="J50" s="29">
        <f>I50/H50*100</f>
        <v>60.132341040806359</v>
      </c>
      <c r="K50" s="29">
        <f>'Субвенции '!B53</f>
        <v>58708.500000000015</v>
      </c>
      <c r="L50" s="29">
        <f>'Субвенции '!C53</f>
        <v>30864.728470000002</v>
      </c>
      <c r="M50" s="29">
        <f>L50/K50*100</f>
        <v>52.572844596608661</v>
      </c>
      <c r="N50" s="29">
        <f>Иные!B51</f>
        <v>160</v>
      </c>
      <c r="O50" s="29">
        <f>Иные!C51</f>
        <v>0</v>
      </c>
      <c r="P50" s="29">
        <f t="shared" si="11"/>
        <v>0</v>
      </c>
    </row>
    <row r="51" spans="1:19" ht="15.75" x14ac:dyDescent="0.25">
      <c r="A51" s="57" t="s">
        <v>165</v>
      </c>
      <c r="B51" s="179">
        <f t="shared" si="7"/>
        <v>1359235.2826200004</v>
      </c>
      <c r="C51" s="179">
        <f t="shared" si="8"/>
        <v>106140.08712000003</v>
      </c>
      <c r="D51" s="179">
        <f t="shared" si="9"/>
        <v>7.8088090029129615</v>
      </c>
      <c r="E51" s="179">
        <v>0</v>
      </c>
      <c r="F51" s="179">
        <v>0</v>
      </c>
      <c r="G51" s="179">
        <v>0</v>
      </c>
      <c r="H51" s="179">
        <f>Субсидии!B52</f>
        <v>775300.68262000033</v>
      </c>
      <c r="I51" s="179">
        <f>Субсидии!C52</f>
        <v>19980.042260000006</v>
      </c>
      <c r="J51" s="180">
        <f>I51/H51*100</f>
        <v>2.5770701236171698</v>
      </c>
      <c r="K51" s="179">
        <f>'Субвенции '!B54</f>
        <v>44111.000000000153</v>
      </c>
      <c r="L51" s="179">
        <f>'Субвенции '!C54</f>
        <v>17783.14695000002</v>
      </c>
      <c r="M51" s="179">
        <f t="shared" ref="M51:M115" si="12">L51/K51*100</f>
        <v>40.314540477431834</v>
      </c>
      <c r="N51" s="179">
        <f>Иные!B52</f>
        <v>539823.6</v>
      </c>
      <c r="O51" s="179">
        <f>Иные!C52</f>
        <v>68376.89791</v>
      </c>
      <c r="P51" s="179">
        <f>O51/N51*100</f>
        <v>12.66652623375488</v>
      </c>
      <c r="R51" s="37"/>
      <c r="S51" s="37"/>
    </row>
    <row r="52" spans="1:19" s="32" customFormat="1" ht="63.75" x14ac:dyDescent="0.25">
      <c r="A52" s="59" t="s">
        <v>166</v>
      </c>
      <c r="B52" s="31">
        <f t="shared" si="7"/>
        <v>6730.4000000000005</v>
      </c>
      <c r="C52" s="31">
        <f t="shared" si="8"/>
        <v>290.79244</v>
      </c>
      <c r="D52" s="31">
        <f t="shared" si="9"/>
        <v>4.3205818376322354</v>
      </c>
      <c r="E52" s="29"/>
      <c r="F52" s="29"/>
      <c r="G52" s="181"/>
      <c r="H52" s="184">
        <f>Субсидии!B53</f>
        <v>6029.3</v>
      </c>
      <c r="I52" s="184">
        <f>Субсидии!C53</f>
        <v>0</v>
      </c>
      <c r="J52" s="29">
        <f>I52/H52*100</f>
        <v>0</v>
      </c>
      <c r="K52" s="29">
        <f>'Субвенции '!B55</f>
        <v>701.1</v>
      </c>
      <c r="L52" s="29">
        <f>'Субвенции '!C55</f>
        <v>290.79244</v>
      </c>
      <c r="M52" s="29">
        <f t="shared" si="12"/>
        <v>41.476599629154187</v>
      </c>
      <c r="N52" s="29"/>
      <c r="O52" s="29"/>
      <c r="P52" s="29"/>
      <c r="R52" s="55"/>
      <c r="S52" s="55"/>
    </row>
    <row r="53" spans="1:19" s="32" customFormat="1" ht="63.75" x14ac:dyDescent="0.25">
      <c r="A53" s="59" t="s">
        <v>167</v>
      </c>
      <c r="B53" s="31">
        <f t="shared" si="7"/>
        <v>593.5</v>
      </c>
      <c r="C53" s="31">
        <f t="shared" si="8"/>
        <v>33.7791</v>
      </c>
      <c r="D53" s="31">
        <f t="shared" si="9"/>
        <v>5.6915080033698402</v>
      </c>
      <c r="E53" s="29"/>
      <c r="F53" s="29"/>
      <c r="G53" s="181"/>
      <c r="H53" s="184">
        <f>Субсидии!B54</f>
        <v>500</v>
      </c>
      <c r="I53" s="184">
        <f>Субсидии!C54</f>
        <v>0</v>
      </c>
      <c r="J53" s="29">
        <f>I53/H53*100</f>
        <v>0</v>
      </c>
      <c r="K53" s="29">
        <f>'Субвенции '!B56</f>
        <v>93.5</v>
      </c>
      <c r="L53" s="29">
        <f>'Субвенции '!C56</f>
        <v>33.7791</v>
      </c>
      <c r="M53" s="29">
        <f t="shared" si="12"/>
        <v>36.127379679144383</v>
      </c>
      <c r="N53" s="29"/>
      <c r="O53" s="29"/>
      <c r="P53" s="29"/>
    </row>
    <row r="54" spans="1:19" s="32" customFormat="1" ht="38.25" customHeight="1" x14ac:dyDescent="0.25">
      <c r="A54" s="59" t="s">
        <v>168</v>
      </c>
      <c r="B54" s="31">
        <f t="shared" si="7"/>
        <v>7024.0999999999995</v>
      </c>
      <c r="C54" s="31">
        <f t="shared" si="8"/>
        <v>238.76589000000001</v>
      </c>
      <c r="D54" s="31">
        <f t="shared" si="9"/>
        <v>3.3992381942170531</v>
      </c>
      <c r="E54" s="29"/>
      <c r="F54" s="29"/>
      <c r="G54" s="181"/>
      <c r="H54" s="184">
        <f>Субсидии!B55</f>
        <v>6402.2</v>
      </c>
      <c r="I54" s="184">
        <f>Субсидии!C55</f>
        <v>0</v>
      </c>
      <c r="J54" s="29">
        <f t="shared" ref="J54:J116" si="13">I54/H54*100</f>
        <v>0</v>
      </c>
      <c r="K54" s="29">
        <f>'Субвенции '!B57</f>
        <v>621.9</v>
      </c>
      <c r="L54" s="29">
        <f>'Субвенции '!C57</f>
        <v>238.76589000000001</v>
      </c>
      <c r="M54" s="29">
        <f t="shared" si="12"/>
        <v>38.392971538832619</v>
      </c>
      <c r="N54" s="29">
        <f>Иные!B53</f>
        <v>0</v>
      </c>
      <c r="O54" s="29">
        <f>Иные!C53</f>
        <v>0</v>
      </c>
      <c r="P54" s="29"/>
    </row>
    <row r="55" spans="1:19" s="32" customFormat="1" ht="51" customHeight="1" x14ac:dyDescent="0.25">
      <c r="A55" s="59" t="s">
        <v>169</v>
      </c>
      <c r="B55" s="31">
        <f t="shared" si="7"/>
        <v>82.9</v>
      </c>
      <c r="C55" s="31">
        <f t="shared" si="8"/>
        <v>35.247720000000001</v>
      </c>
      <c r="D55" s="31">
        <f t="shared" si="9"/>
        <v>42.518359469240046</v>
      </c>
      <c r="E55" s="29"/>
      <c r="F55" s="29"/>
      <c r="G55" s="181"/>
      <c r="H55" s="184"/>
      <c r="I55" s="184"/>
      <c r="J55" s="29"/>
      <c r="K55" s="29">
        <f>'Субвенции '!B58</f>
        <v>82.9</v>
      </c>
      <c r="L55" s="29">
        <f>'Субвенции '!C58</f>
        <v>35.247720000000001</v>
      </c>
      <c r="M55" s="29">
        <f t="shared" si="12"/>
        <v>42.518359469240046</v>
      </c>
      <c r="N55" s="29"/>
      <c r="O55" s="29"/>
      <c r="P55" s="29"/>
    </row>
    <row r="56" spans="1:19" s="32" customFormat="1" ht="51" customHeight="1" x14ac:dyDescent="0.25">
      <c r="A56" s="59" t="s">
        <v>170</v>
      </c>
      <c r="B56" s="31">
        <f t="shared" si="7"/>
        <v>1582.9</v>
      </c>
      <c r="C56" s="31">
        <f t="shared" si="8"/>
        <v>35.247720000000001</v>
      </c>
      <c r="D56" s="31">
        <f t="shared" si="9"/>
        <v>2.2267812243350811</v>
      </c>
      <c r="E56" s="29"/>
      <c r="F56" s="29"/>
      <c r="G56" s="181"/>
      <c r="H56" s="184">
        <f>Субсидии!B56</f>
        <v>1500</v>
      </c>
      <c r="I56" s="184">
        <f>Субсидии!C56</f>
        <v>0</v>
      </c>
      <c r="J56" s="29"/>
      <c r="K56" s="29">
        <f>'Субвенции '!B59</f>
        <v>82.9</v>
      </c>
      <c r="L56" s="29">
        <f>'Субвенции '!C59</f>
        <v>35.247720000000001</v>
      </c>
      <c r="M56" s="29">
        <f t="shared" si="12"/>
        <v>42.518359469240046</v>
      </c>
      <c r="N56" s="29"/>
      <c r="O56" s="29"/>
      <c r="P56" s="29"/>
    </row>
    <row r="57" spans="1:19" s="32" customFormat="1" ht="38.25" customHeight="1" x14ac:dyDescent="0.25">
      <c r="A57" s="59" t="s">
        <v>171</v>
      </c>
      <c r="B57" s="31">
        <f t="shared" si="7"/>
        <v>82.9</v>
      </c>
      <c r="C57" s="31">
        <f t="shared" si="8"/>
        <v>35.247709999999998</v>
      </c>
      <c r="D57" s="31">
        <f t="shared" si="9"/>
        <v>42.518347406513868</v>
      </c>
      <c r="E57" s="29"/>
      <c r="F57" s="29"/>
      <c r="G57" s="181"/>
      <c r="H57" s="184"/>
      <c r="I57" s="184"/>
      <c r="J57" s="29"/>
      <c r="K57" s="29">
        <f>'Субвенции '!B60</f>
        <v>82.9</v>
      </c>
      <c r="L57" s="29">
        <f>'Субвенции '!C60</f>
        <v>35.247709999999998</v>
      </c>
      <c r="M57" s="29">
        <f t="shared" si="12"/>
        <v>42.518347406513868</v>
      </c>
      <c r="N57" s="29"/>
      <c r="O57" s="29"/>
      <c r="P57" s="29"/>
    </row>
    <row r="58" spans="1:19" s="32" customFormat="1" ht="51" customHeight="1" x14ac:dyDescent="0.25">
      <c r="A58" s="59" t="s">
        <v>172</v>
      </c>
      <c r="B58" s="31">
        <f t="shared" si="7"/>
        <v>82.9</v>
      </c>
      <c r="C58" s="31">
        <f t="shared" si="8"/>
        <v>35.247720000000001</v>
      </c>
      <c r="D58" s="31">
        <f t="shared" si="9"/>
        <v>42.518359469240046</v>
      </c>
      <c r="E58" s="29"/>
      <c r="F58" s="29"/>
      <c r="G58" s="181"/>
      <c r="H58" s="184"/>
      <c r="I58" s="184"/>
      <c r="J58" s="29"/>
      <c r="K58" s="29">
        <f>'Субвенции '!B61</f>
        <v>82.9</v>
      </c>
      <c r="L58" s="29">
        <f>'Субвенции '!C61</f>
        <v>35.247720000000001</v>
      </c>
      <c r="M58" s="29">
        <f t="shared" si="12"/>
        <v>42.518359469240046</v>
      </c>
      <c r="N58" s="29"/>
      <c r="O58" s="29"/>
      <c r="P58" s="29"/>
    </row>
    <row r="59" spans="1:19" s="32" customFormat="1" ht="51" customHeight="1" x14ac:dyDescent="0.25">
      <c r="A59" s="59" t="s">
        <v>173</v>
      </c>
      <c r="B59" s="31">
        <f t="shared" si="7"/>
        <v>207.3</v>
      </c>
      <c r="C59" s="31">
        <f t="shared" si="8"/>
        <v>88.11936</v>
      </c>
      <c r="D59" s="31">
        <f t="shared" si="9"/>
        <v>42.508133140376266</v>
      </c>
      <c r="E59" s="29"/>
      <c r="F59" s="29"/>
      <c r="G59" s="181"/>
      <c r="H59" s="184"/>
      <c r="I59" s="184"/>
      <c r="J59" s="29"/>
      <c r="K59" s="29">
        <f>'Субвенции '!B62</f>
        <v>207.3</v>
      </c>
      <c r="L59" s="29">
        <f>'Субвенции '!C62</f>
        <v>88.11936</v>
      </c>
      <c r="M59" s="29">
        <f t="shared" si="12"/>
        <v>42.508133140376266</v>
      </c>
      <c r="N59" s="29"/>
      <c r="O59" s="29"/>
      <c r="P59" s="29"/>
    </row>
    <row r="60" spans="1:19" s="32" customFormat="1" ht="51" customHeight="1" x14ac:dyDescent="0.25">
      <c r="A60" s="59" t="s">
        <v>174</v>
      </c>
      <c r="B60" s="31">
        <f t="shared" si="7"/>
        <v>82.9</v>
      </c>
      <c r="C60" s="31">
        <f t="shared" si="8"/>
        <v>35.607730000000004</v>
      </c>
      <c r="D60" s="31">
        <f t="shared" si="9"/>
        <v>42.952629674306394</v>
      </c>
      <c r="E60" s="29"/>
      <c r="F60" s="29"/>
      <c r="G60" s="181"/>
      <c r="H60" s="184"/>
      <c r="I60" s="184"/>
      <c r="J60" s="29"/>
      <c r="K60" s="29">
        <f>'Субвенции '!B63</f>
        <v>82.9</v>
      </c>
      <c r="L60" s="29">
        <f>'Субвенции '!C63</f>
        <v>35.607730000000004</v>
      </c>
      <c r="M60" s="29">
        <f t="shared" si="12"/>
        <v>42.952629674306394</v>
      </c>
      <c r="N60" s="29"/>
      <c r="O60" s="29"/>
      <c r="P60" s="29"/>
    </row>
    <row r="61" spans="1:19" s="32" customFormat="1" ht="51" x14ac:dyDescent="0.25">
      <c r="A61" s="59" t="s">
        <v>175</v>
      </c>
      <c r="B61" s="31">
        <f t="shared" si="7"/>
        <v>10528.5</v>
      </c>
      <c r="C61" s="31">
        <f t="shared" si="8"/>
        <v>515.70000000000005</v>
      </c>
      <c r="D61" s="31">
        <f t="shared" si="9"/>
        <v>4.8981336372702664</v>
      </c>
      <c r="E61" s="29"/>
      <c r="F61" s="29"/>
      <c r="G61" s="181"/>
      <c r="H61" s="184">
        <f>Субсидии!B57</f>
        <v>10528.5</v>
      </c>
      <c r="I61" s="184">
        <f>Субсидии!C57</f>
        <v>515.70000000000005</v>
      </c>
      <c r="J61" s="29">
        <f t="shared" si="13"/>
        <v>4.8981336372702664</v>
      </c>
      <c r="K61" s="29"/>
      <c r="L61" s="29"/>
      <c r="M61" s="29"/>
      <c r="N61" s="29"/>
      <c r="O61" s="29"/>
      <c r="P61" s="29"/>
    </row>
    <row r="62" spans="1:19" s="32" customFormat="1" ht="51" x14ac:dyDescent="0.25">
      <c r="A62" s="59" t="s">
        <v>176</v>
      </c>
      <c r="B62" s="31">
        <f t="shared" si="7"/>
        <v>1287.1000000000001</v>
      </c>
      <c r="C62" s="31">
        <f t="shared" si="8"/>
        <v>116.20904999999999</v>
      </c>
      <c r="D62" s="31">
        <f t="shared" si="9"/>
        <v>9.0287506798228563</v>
      </c>
      <c r="E62" s="29"/>
      <c r="F62" s="29"/>
      <c r="G62" s="181"/>
      <c r="H62" s="184">
        <f>Субсидии!B58</f>
        <v>1204.2</v>
      </c>
      <c r="I62" s="184">
        <f>Субсидии!C58</f>
        <v>80.099999999999994</v>
      </c>
      <c r="J62" s="29">
        <f t="shared" si="13"/>
        <v>6.6517189835575472</v>
      </c>
      <c r="K62" s="29">
        <f>'Субвенции '!B64</f>
        <v>82.9</v>
      </c>
      <c r="L62" s="29">
        <f>'Субвенции '!C64</f>
        <v>36.109050000000003</v>
      </c>
      <c r="M62" s="29">
        <f t="shared" si="12"/>
        <v>43.557358262967433</v>
      </c>
      <c r="N62" s="29"/>
      <c r="O62" s="29"/>
      <c r="P62" s="29"/>
    </row>
    <row r="63" spans="1:19" s="32" customFormat="1" ht="51" x14ac:dyDescent="0.25">
      <c r="A63" s="59" t="s">
        <v>177</v>
      </c>
      <c r="B63" s="31">
        <f t="shared" si="7"/>
        <v>0</v>
      </c>
      <c r="C63" s="31">
        <f t="shared" si="8"/>
        <v>0</v>
      </c>
      <c r="D63" s="31"/>
      <c r="E63" s="29"/>
      <c r="F63" s="29"/>
      <c r="G63" s="181"/>
      <c r="H63" s="184">
        <f>Субсидии!B59</f>
        <v>0</v>
      </c>
      <c r="I63" s="184">
        <f>Субсидии!C59</f>
        <v>0</v>
      </c>
      <c r="J63" s="29"/>
      <c r="K63" s="29">
        <f>'Субвенции '!B65</f>
        <v>0</v>
      </c>
      <c r="L63" s="29">
        <f>'Субвенции '!C65</f>
        <v>0</v>
      </c>
      <c r="M63" s="29"/>
      <c r="N63" s="29"/>
      <c r="O63" s="29"/>
      <c r="P63" s="29"/>
    </row>
    <row r="64" spans="1:19" s="32" customFormat="1" ht="51" x14ac:dyDescent="0.25">
      <c r="A64" s="59" t="s">
        <v>178</v>
      </c>
      <c r="B64" s="31">
        <f t="shared" si="7"/>
        <v>1688.85</v>
      </c>
      <c r="C64" s="31">
        <f t="shared" si="8"/>
        <v>182.43841</v>
      </c>
      <c r="D64" s="31">
        <f t="shared" si="9"/>
        <v>10.802523018622139</v>
      </c>
      <c r="E64" s="29"/>
      <c r="F64" s="29"/>
      <c r="G64" s="181"/>
      <c r="H64" s="184">
        <f>Субсидии!B60</f>
        <v>1481.55</v>
      </c>
      <c r="I64" s="184">
        <f>Субсидии!C60</f>
        <v>86.1</v>
      </c>
      <c r="J64" s="29">
        <f t="shared" si="13"/>
        <v>5.8114812189936211</v>
      </c>
      <c r="K64" s="29">
        <f>'Субвенции '!B66</f>
        <v>207.3</v>
      </c>
      <c r="L64" s="29">
        <f>'Субвенции '!C66</f>
        <v>96.33841000000001</v>
      </c>
      <c r="M64" s="29">
        <f t="shared" si="12"/>
        <v>46.472942595272556</v>
      </c>
      <c r="N64" s="29"/>
      <c r="O64" s="29"/>
      <c r="P64" s="29"/>
    </row>
    <row r="65" spans="1:16" s="32" customFormat="1" ht="38.25" customHeight="1" x14ac:dyDescent="0.25">
      <c r="A65" s="59" t="s">
        <v>179</v>
      </c>
      <c r="B65" s="31">
        <f t="shared" si="7"/>
        <v>221.6</v>
      </c>
      <c r="C65" s="31">
        <f t="shared" si="8"/>
        <v>73.94435</v>
      </c>
      <c r="D65" s="31">
        <f t="shared" si="9"/>
        <v>33.368388989169681</v>
      </c>
      <c r="E65" s="29"/>
      <c r="F65" s="29"/>
      <c r="G65" s="181"/>
      <c r="H65" s="184">
        <f>Субсидии!B61</f>
        <v>138.69999999999999</v>
      </c>
      <c r="I65" s="184">
        <f>Субсидии!C61</f>
        <v>43</v>
      </c>
      <c r="J65" s="29">
        <f t="shared" si="13"/>
        <v>31.002162941600581</v>
      </c>
      <c r="K65" s="29">
        <f>'Субвенции '!B67</f>
        <v>82.9</v>
      </c>
      <c r="L65" s="29">
        <f>'Субвенции '!C67</f>
        <v>30.94435</v>
      </c>
      <c r="M65" s="29">
        <f t="shared" si="12"/>
        <v>37.327322074788896</v>
      </c>
      <c r="N65" s="29"/>
      <c r="O65" s="29"/>
      <c r="P65" s="29"/>
    </row>
    <row r="66" spans="1:16" s="32" customFormat="1" ht="51" x14ac:dyDescent="0.25">
      <c r="A66" s="59" t="s">
        <v>180</v>
      </c>
      <c r="B66" s="31">
        <f t="shared" si="7"/>
        <v>321.60000000000002</v>
      </c>
      <c r="C66" s="31">
        <f t="shared" si="8"/>
        <v>104.0223</v>
      </c>
      <c r="D66" s="31">
        <f t="shared" si="9"/>
        <v>32.345242537313432</v>
      </c>
      <c r="E66" s="29"/>
      <c r="F66" s="29"/>
      <c r="G66" s="181"/>
      <c r="H66" s="184">
        <f>Субсидии!B62</f>
        <v>114.3</v>
      </c>
      <c r="I66" s="184">
        <f>Субсидии!C62</f>
        <v>26.7</v>
      </c>
      <c r="J66" s="29">
        <f t="shared" si="13"/>
        <v>23.359580052493438</v>
      </c>
      <c r="K66" s="29">
        <f>'Субвенции '!B68</f>
        <v>207.3</v>
      </c>
      <c r="L66" s="29">
        <f>'Субвенции '!C68</f>
        <v>77.322299999999998</v>
      </c>
      <c r="M66" s="29">
        <f t="shared" si="12"/>
        <v>37.299710564399419</v>
      </c>
      <c r="N66" s="29"/>
      <c r="O66" s="29"/>
      <c r="P66" s="29"/>
    </row>
    <row r="67" spans="1:16" s="32" customFormat="1" ht="51" x14ac:dyDescent="0.25">
      <c r="A67" s="59" t="s">
        <v>181</v>
      </c>
      <c r="B67" s="31">
        <f t="shared" si="7"/>
        <v>151.19999999999999</v>
      </c>
      <c r="C67" s="31">
        <f t="shared" si="8"/>
        <v>43.983539999999998</v>
      </c>
      <c r="D67" s="31">
        <f t="shared" si="9"/>
        <v>29.089642857142856</v>
      </c>
      <c r="E67" s="29"/>
      <c r="F67" s="29"/>
      <c r="G67" s="181"/>
      <c r="H67" s="184">
        <f>Субсидии!B63</f>
        <v>68.3</v>
      </c>
      <c r="I67" s="184">
        <f>Субсидии!C63</f>
        <v>13.6</v>
      </c>
      <c r="J67" s="29">
        <f t="shared" si="13"/>
        <v>19.912152269399709</v>
      </c>
      <c r="K67" s="29">
        <f>'Субвенции '!B69</f>
        <v>82.9</v>
      </c>
      <c r="L67" s="29">
        <f>'Субвенции '!C69</f>
        <v>30.38354</v>
      </c>
      <c r="M67" s="29">
        <f t="shared" si="12"/>
        <v>36.650832328106148</v>
      </c>
      <c r="N67" s="29"/>
      <c r="O67" s="29"/>
      <c r="P67" s="29"/>
    </row>
    <row r="68" spans="1:16" s="32" customFormat="1" ht="38.25" x14ac:dyDescent="0.25">
      <c r="A68" s="59" t="s">
        <v>182</v>
      </c>
      <c r="B68" s="31">
        <f t="shared" si="7"/>
        <v>116.7</v>
      </c>
      <c r="C68" s="31">
        <f t="shared" si="8"/>
        <v>46.08352</v>
      </c>
      <c r="D68" s="31">
        <f t="shared" si="9"/>
        <v>39.488877463581836</v>
      </c>
      <c r="E68" s="29"/>
      <c r="F68" s="29"/>
      <c r="G68" s="181"/>
      <c r="H68" s="184">
        <f>Субсидии!B64</f>
        <v>33.799999999999997</v>
      </c>
      <c r="I68" s="184">
        <f>Субсидии!C64</f>
        <v>15.7</v>
      </c>
      <c r="J68" s="29">
        <f t="shared" si="13"/>
        <v>46.449704142011839</v>
      </c>
      <c r="K68" s="29">
        <f>'Субвенции '!B70</f>
        <v>82.9</v>
      </c>
      <c r="L68" s="29">
        <f>'Субвенции '!C70</f>
        <v>30.383520000000001</v>
      </c>
      <c r="M68" s="29">
        <f t="shared" si="12"/>
        <v>36.650808202653799</v>
      </c>
      <c r="N68" s="29"/>
      <c r="O68" s="29"/>
      <c r="P68" s="29"/>
    </row>
    <row r="69" spans="1:16" s="32" customFormat="1" ht="51" x14ac:dyDescent="0.25">
      <c r="A69" s="59" t="s">
        <v>183</v>
      </c>
      <c r="B69" s="31">
        <f t="shared" si="7"/>
        <v>0</v>
      </c>
      <c r="C69" s="31">
        <f t="shared" si="8"/>
        <v>0</v>
      </c>
      <c r="D69" s="31"/>
      <c r="E69" s="29"/>
      <c r="F69" s="29"/>
      <c r="G69" s="181"/>
      <c r="H69" s="184">
        <f>Субсидии!B65</f>
        <v>0</v>
      </c>
      <c r="I69" s="184">
        <f>Субсидии!C65</f>
        <v>0</v>
      </c>
      <c r="J69" s="29"/>
      <c r="K69" s="29">
        <f>'Субвенции '!B71</f>
        <v>0</v>
      </c>
      <c r="L69" s="29">
        <f>'Субвенции '!C71</f>
        <v>0</v>
      </c>
      <c r="M69" s="29"/>
      <c r="N69" s="29"/>
      <c r="O69" s="29"/>
      <c r="P69" s="29"/>
    </row>
    <row r="70" spans="1:16" s="32" customFormat="1" ht="51" x14ac:dyDescent="0.25">
      <c r="A70" s="59" t="s">
        <v>184</v>
      </c>
      <c r="B70" s="31">
        <f t="shared" si="7"/>
        <v>0</v>
      </c>
      <c r="C70" s="31">
        <f t="shared" si="8"/>
        <v>0</v>
      </c>
      <c r="D70" s="31"/>
      <c r="E70" s="29"/>
      <c r="F70" s="29"/>
      <c r="G70" s="181"/>
      <c r="H70" s="184">
        <f>Субсидии!B66</f>
        <v>0</v>
      </c>
      <c r="I70" s="184">
        <f>Субсидии!C66</f>
        <v>0</v>
      </c>
      <c r="J70" s="29"/>
      <c r="K70" s="29">
        <f>'Субвенции '!B72</f>
        <v>0</v>
      </c>
      <c r="L70" s="29">
        <f>'Субвенции '!C72</f>
        <v>0</v>
      </c>
      <c r="M70" s="29"/>
      <c r="N70" s="29"/>
      <c r="O70" s="29"/>
      <c r="P70" s="29"/>
    </row>
    <row r="71" spans="1:16" s="32" customFormat="1" ht="51" x14ac:dyDescent="0.25">
      <c r="A71" s="59" t="s">
        <v>185</v>
      </c>
      <c r="B71" s="31">
        <f t="shared" ref="B71:B102" si="14">E71+H71+K71+N71</f>
        <v>0</v>
      </c>
      <c r="C71" s="31">
        <f t="shared" ref="C71:C102" si="15">F71+I71+L71+O71</f>
        <v>0</v>
      </c>
      <c r="D71" s="31"/>
      <c r="E71" s="29"/>
      <c r="F71" s="29"/>
      <c r="G71" s="181"/>
      <c r="H71" s="184">
        <f>Субсидии!B67</f>
        <v>0</v>
      </c>
      <c r="I71" s="184">
        <f>Субсидии!C67</f>
        <v>0</v>
      </c>
      <c r="J71" s="29"/>
      <c r="K71" s="29">
        <f>'Субвенции '!B73</f>
        <v>0</v>
      </c>
      <c r="L71" s="29">
        <f>'Субвенции '!C73</f>
        <v>0</v>
      </c>
      <c r="M71" s="29"/>
      <c r="N71" s="29"/>
      <c r="O71" s="29"/>
      <c r="P71" s="29"/>
    </row>
    <row r="72" spans="1:16" s="32" customFormat="1" ht="51" x14ac:dyDescent="0.25">
      <c r="A72" s="59" t="s">
        <v>186</v>
      </c>
      <c r="B72" s="31">
        <f t="shared" si="14"/>
        <v>0</v>
      </c>
      <c r="C72" s="31">
        <f t="shared" si="15"/>
        <v>0</v>
      </c>
      <c r="D72" s="31"/>
      <c r="E72" s="29"/>
      <c r="F72" s="29"/>
      <c r="G72" s="181"/>
      <c r="H72" s="184">
        <f>Субсидии!B68</f>
        <v>0</v>
      </c>
      <c r="I72" s="184">
        <f>Субсидии!C68</f>
        <v>0</v>
      </c>
      <c r="J72" s="29"/>
      <c r="K72" s="29">
        <f>'Субвенции '!B74</f>
        <v>0</v>
      </c>
      <c r="L72" s="29">
        <f>'Субвенции '!C74</f>
        <v>0</v>
      </c>
      <c r="M72" s="29"/>
      <c r="N72" s="29"/>
      <c r="O72" s="29"/>
      <c r="P72" s="29"/>
    </row>
    <row r="73" spans="1:16" s="32" customFormat="1" ht="63.75" x14ac:dyDescent="0.25">
      <c r="A73" s="59" t="s">
        <v>187</v>
      </c>
      <c r="B73" s="31">
        <f t="shared" si="14"/>
        <v>207.3</v>
      </c>
      <c r="C73" s="31">
        <f t="shared" si="15"/>
        <v>77.9328</v>
      </c>
      <c r="D73" s="31">
        <f t="shared" ref="D73:D102" si="16">C73/B73*100</f>
        <v>37.594211287988422</v>
      </c>
      <c r="E73" s="29"/>
      <c r="F73" s="29"/>
      <c r="G73" s="181"/>
      <c r="H73" s="184"/>
      <c r="I73" s="184"/>
      <c r="J73" s="29"/>
      <c r="K73" s="29">
        <f>'Субвенции '!B75</f>
        <v>207.3</v>
      </c>
      <c r="L73" s="29">
        <f>'Субвенции '!C75</f>
        <v>77.9328</v>
      </c>
      <c r="M73" s="29">
        <f t="shared" si="12"/>
        <v>37.594211287988422</v>
      </c>
      <c r="N73" s="29"/>
      <c r="O73" s="29"/>
      <c r="P73" s="29"/>
    </row>
    <row r="74" spans="1:16" s="32" customFormat="1" ht="75" x14ac:dyDescent="0.25">
      <c r="A74" s="79" t="s">
        <v>548</v>
      </c>
      <c r="B74" s="31">
        <f t="shared" si="14"/>
        <v>8769.9779999999992</v>
      </c>
      <c r="C74" s="31">
        <f t="shared" si="15"/>
        <v>312.2</v>
      </c>
      <c r="D74" s="31">
        <f t="shared" si="16"/>
        <v>3.5598721000212317</v>
      </c>
      <c r="E74" s="29"/>
      <c r="F74" s="29"/>
      <c r="G74" s="181"/>
      <c r="H74" s="184">
        <f>Субсидии!B70</f>
        <v>8769.9779999999992</v>
      </c>
      <c r="I74" s="184">
        <f>Субсидии!C70</f>
        <v>312.2</v>
      </c>
      <c r="J74" s="29">
        <f t="shared" si="13"/>
        <v>3.5598721000212317</v>
      </c>
      <c r="K74" s="29"/>
      <c r="L74" s="29"/>
      <c r="M74" s="29"/>
      <c r="N74" s="29">
        <f>Иные!B54</f>
        <v>0</v>
      </c>
      <c r="O74" s="29">
        <f>Иные!C54</f>
        <v>0</v>
      </c>
      <c r="P74" s="29">
        <f>Иные!D54</f>
        <v>0</v>
      </c>
    </row>
    <row r="75" spans="1:16" s="32" customFormat="1" ht="63.75" x14ac:dyDescent="0.25">
      <c r="A75" s="59" t="s">
        <v>188</v>
      </c>
      <c r="B75" s="31">
        <f t="shared" si="14"/>
        <v>82.9</v>
      </c>
      <c r="C75" s="31">
        <f t="shared" si="15"/>
        <v>39.016400000000004</v>
      </c>
      <c r="D75" s="31">
        <f t="shared" si="16"/>
        <v>47.064414957780457</v>
      </c>
      <c r="E75" s="29"/>
      <c r="F75" s="29"/>
      <c r="G75" s="181"/>
      <c r="H75" s="184"/>
      <c r="I75" s="184"/>
      <c r="J75" s="29"/>
      <c r="K75" s="29">
        <f>'Субвенции '!B76</f>
        <v>82.9</v>
      </c>
      <c r="L75" s="29">
        <f>'Субвенции '!C76</f>
        <v>39.016400000000004</v>
      </c>
      <c r="M75" s="29">
        <f t="shared" si="12"/>
        <v>47.064414957780457</v>
      </c>
      <c r="N75" s="29"/>
      <c r="O75" s="29"/>
      <c r="P75" s="29"/>
    </row>
    <row r="76" spans="1:16" s="32" customFormat="1" ht="51" x14ac:dyDescent="0.25">
      <c r="A76" s="59" t="s">
        <v>189</v>
      </c>
      <c r="B76" s="31">
        <f t="shared" si="14"/>
        <v>0</v>
      </c>
      <c r="C76" s="31">
        <f t="shared" si="15"/>
        <v>0</v>
      </c>
      <c r="D76" s="31"/>
      <c r="E76" s="29"/>
      <c r="F76" s="29"/>
      <c r="G76" s="181"/>
      <c r="H76" s="184"/>
      <c r="I76" s="184"/>
      <c r="J76" s="29"/>
      <c r="K76" s="29">
        <f>'Субвенции '!B77</f>
        <v>0</v>
      </c>
      <c r="L76" s="29">
        <f>'Субвенции '!C77</f>
        <v>0</v>
      </c>
      <c r="M76" s="29"/>
      <c r="N76" s="29"/>
      <c r="O76" s="29"/>
      <c r="P76" s="29"/>
    </row>
    <row r="77" spans="1:16" s="32" customFormat="1" ht="51" customHeight="1" x14ac:dyDescent="0.25">
      <c r="A77" s="59" t="s">
        <v>190</v>
      </c>
      <c r="B77" s="31">
        <f t="shared" si="14"/>
        <v>207.3</v>
      </c>
      <c r="C77" s="31">
        <f t="shared" si="15"/>
        <v>78.798729999999992</v>
      </c>
      <c r="D77" s="31">
        <f t="shared" si="16"/>
        <v>38.011929570670524</v>
      </c>
      <c r="E77" s="29"/>
      <c r="F77" s="29"/>
      <c r="G77" s="181"/>
      <c r="H77" s="184"/>
      <c r="I77" s="184"/>
      <c r="J77" s="29"/>
      <c r="K77" s="29">
        <f>'Субвенции '!B78</f>
        <v>207.3</v>
      </c>
      <c r="L77" s="29">
        <f>'Субвенции '!C78</f>
        <v>78.798729999999992</v>
      </c>
      <c r="M77" s="29">
        <f t="shared" si="12"/>
        <v>38.011929570670524</v>
      </c>
      <c r="N77" s="29"/>
      <c r="O77" s="29"/>
      <c r="P77" s="29"/>
    </row>
    <row r="78" spans="1:16" s="32" customFormat="1" ht="63.75" x14ac:dyDescent="0.25">
      <c r="A78" s="59" t="s">
        <v>191</v>
      </c>
      <c r="B78" s="31">
        <f t="shared" si="14"/>
        <v>1221.93121</v>
      </c>
      <c r="C78" s="31">
        <f t="shared" si="15"/>
        <v>188.69837000000001</v>
      </c>
      <c r="D78" s="31">
        <f t="shared" si="16"/>
        <v>15.44263445075603</v>
      </c>
      <c r="E78" s="29"/>
      <c r="F78" s="29"/>
      <c r="G78" s="181"/>
      <c r="H78" s="184">
        <f>Субсидии!B71</f>
        <v>1014.63121</v>
      </c>
      <c r="I78" s="184">
        <f>Субсидии!C71</f>
        <v>100</v>
      </c>
      <c r="J78" s="29">
        <f t="shared" si="13"/>
        <v>9.855797753353162</v>
      </c>
      <c r="K78" s="29">
        <f>'Субвенции '!B79</f>
        <v>207.3</v>
      </c>
      <c r="L78" s="29">
        <f>'Субвенции '!C79</f>
        <v>88.698369999999997</v>
      </c>
      <c r="M78" s="29">
        <f t="shared" si="12"/>
        <v>42.787443318861548</v>
      </c>
      <c r="N78" s="29"/>
      <c r="O78" s="29"/>
      <c r="P78" s="29"/>
    </row>
    <row r="79" spans="1:16" s="32" customFormat="1" ht="63.75" x14ac:dyDescent="0.25">
      <c r="A79" s="59" t="s">
        <v>192</v>
      </c>
      <c r="B79" s="31">
        <f t="shared" si="14"/>
        <v>707.3</v>
      </c>
      <c r="C79" s="31">
        <f t="shared" si="15"/>
        <v>82.408360000000002</v>
      </c>
      <c r="D79" s="31">
        <f t="shared" si="16"/>
        <v>11.651118337339177</v>
      </c>
      <c r="E79" s="29"/>
      <c r="F79" s="29"/>
      <c r="G79" s="181"/>
      <c r="H79" s="184">
        <f>Субсидии!B72</f>
        <v>500</v>
      </c>
      <c r="I79" s="184">
        <f>Субсидии!C72</f>
        <v>0</v>
      </c>
      <c r="J79" s="29"/>
      <c r="K79" s="29">
        <f>'Субвенции '!B80</f>
        <v>207.3</v>
      </c>
      <c r="L79" s="29">
        <f>'Субвенции '!C80</f>
        <v>82.408360000000002</v>
      </c>
      <c r="M79" s="29">
        <f t="shared" si="12"/>
        <v>39.753188615533041</v>
      </c>
      <c r="N79" s="29">
        <f>Иные!B56</f>
        <v>0</v>
      </c>
      <c r="O79" s="29">
        <f>Иные!C56</f>
        <v>0</v>
      </c>
      <c r="P79" s="29">
        <f>Иные!D56</f>
        <v>0</v>
      </c>
    </row>
    <row r="80" spans="1:16" s="32" customFormat="1" ht="63.75" x14ac:dyDescent="0.25">
      <c r="A80" s="59" t="s">
        <v>193</v>
      </c>
      <c r="B80" s="31">
        <f t="shared" si="14"/>
        <v>82.9</v>
      </c>
      <c r="C80" s="31">
        <f t="shared" si="15"/>
        <v>41.45</v>
      </c>
      <c r="D80" s="31">
        <f t="shared" si="16"/>
        <v>50</v>
      </c>
      <c r="E80" s="29"/>
      <c r="F80" s="29"/>
      <c r="G80" s="181"/>
      <c r="H80" s="184"/>
      <c r="I80" s="184"/>
      <c r="J80" s="29"/>
      <c r="K80" s="29">
        <f>'Субвенции '!B81</f>
        <v>82.9</v>
      </c>
      <c r="L80" s="29">
        <f>'Субвенции '!C81</f>
        <v>41.45</v>
      </c>
      <c r="M80" s="29">
        <f t="shared" si="12"/>
        <v>50</v>
      </c>
      <c r="N80" s="29"/>
      <c r="O80" s="29"/>
      <c r="P80" s="29"/>
    </row>
    <row r="81" spans="1:16" s="32" customFormat="1" ht="63.75" x14ac:dyDescent="0.25">
      <c r="A81" s="59" t="s">
        <v>194</v>
      </c>
      <c r="B81" s="31">
        <f t="shared" si="14"/>
        <v>1123.3</v>
      </c>
      <c r="C81" s="31">
        <f t="shared" si="15"/>
        <v>81.656559999999999</v>
      </c>
      <c r="D81" s="31">
        <f t="shared" si="16"/>
        <v>7.2693456779132912</v>
      </c>
      <c r="E81" s="29"/>
      <c r="F81" s="29"/>
      <c r="G81" s="181"/>
      <c r="H81" s="184">
        <f>Субсидии!B73</f>
        <v>916</v>
      </c>
      <c r="I81" s="184">
        <f>Субсидии!C73</f>
        <v>0</v>
      </c>
      <c r="J81" s="29"/>
      <c r="K81" s="29">
        <f>'Субвенции '!B82</f>
        <v>207.3</v>
      </c>
      <c r="L81" s="29">
        <f>'Субвенции '!C82</f>
        <v>81.656559999999999</v>
      </c>
      <c r="M81" s="29">
        <f t="shared" si="12"/>
        <v>39.390525808007716</v>
      </c>
      <c r="N81" s="29"/>
      <c r="O81" s="29"/>
      <c r="P81" s="29"/>
    </row>
    <row r="82" spans="1:16" s="32" customFormat="1" ht="63.75" x14ac:dyDescent="0.25">
      <c r="A82" s="59" t="s">
        <v>195</v>
      </c>
      <c r="B82" s="31">
        <f t="shared" si="14"/>
        <v>0</v>
      </c>
      <c r="C82" s="31">
        <f t="shared" si="15"/>
        <v>0</v>
      </c>
      <c r="D82" s="31" t="e">
        <f t="shared" si="16"/>
        <v>#DIV/0!</v>
      </c>
      <c r="E82" s="29"/>
      <c r="F82" s="29"/>
      <c r="G82" s="181"/>
      <c r="H82" s="184"/>
      <c r="I82" s="184"/>
      <c r="J82" s="29"/>
      <c r="K82" s="29">
        <f>'Субвенции '!B83</f>
        <v>0</v>
      </c>
      <c r="L82" s="29">
        <f>'Субвенции '!C83</f>
        <v>0</v>
      </c>
      <c r="M82" s="29"/>
      <c r="N82" s="29"/>
      <c r="O82" s="29"/>
      <c r="P82" s="29"/>
    </row>
    <row r="83" spans="1:16" s="32" customFormat="1" ht="51" customHeight="1" x14ac:dyDescent="0.25">
      <c r="A83" s="59" t="s">
        <v>196</v>
      </c>
      <c r="B83" s="31">
        <f t="shared" si="14"/>
        <v>0</v>
      </c>
      <c r="C83" s="31">
        <f t="shared" si="15"/>
        <v>0</v>
      </c>
      <c r="D83" s="31" t="e">
        <f t="shared" si="16"/>
        <v>#DIV/0!</v>
      </c>
      <c r="E83" s="29"/>
      <c r="F83" s="29"/>
      <c r="G83" s="181"/>
      <c r="H83" s="184"/>
      <c r="I83" s="184"/>
      <c r="J83" s="29"/>
      <c r="K83" s="29">
        <f>'Субвенции '!B84</f>
        <v>0</v>
      </c>
      <c r="L83" s="29">
        <f>'Субвенции '!C84</f>
        <v>0</v>
      </c>
      <c r="M83" s="29"/>
      <c r="N83" s="29"/>
      <c r="O83" s="29"/>
      <c r="P83" s="29"/>
    </row>
    <row r="84" spans="1:16" s="32" customFormat="1" ht="51" customHeight="1" x14ac:dyDescent="0.25">
      <c r="A84" s="59" t="s">
        <v>197</v>
      </c>
      <c r="B84" s="31">
        <f t="shared" si="14"/>
        <v>82.9</v>
      </c>
      <c r="C84" s="31">
        <f t="shared" si="15"/>
        <v>39.016400000000004</v>
      </c>
      <c r="D84" s="31">
        <f t="shared" si="16"/>
        <v>47.064414957780457</v>
      </c>
      <c r="E84" s="29"/>
      <c r="F84" s="29"/>
      <c r="G84" s="181"/>
      <c r="H84" s="184"/>
      <c r="I84" s="184"/>
      <c r="J84" s="29"/>
      <c r="K84" s="29">
        <f>'Субвенции '!B85</f>
        <v>82.9</v>
      </c>
      <c r="L84" s="29">
        <f>'Субвенции '!C85</f>
        <v>39.016400000000004</v>
      </c>
      <c r="M84" s="29">
        <f t="shared" si="12"/>
        <v>47.064414957780457</v>
      </c>
      <c r="N84" s="29"/>
      <c r="O84" s="29"/>
      <c r="P84" s="29"/>
    </row>
    <row r="85" spans="1:16" s="32" customFormat="1" ht="63.75" x14ac:dyDescent="0.25">
      <c r="A85" s="59" t="s">
        <v>198</v>
      </c>
      <c r="B85" s="31">
        <f t="shared" si="14"/>
        <v>207.3</v>
      </c>
      <c r="C85" s="31">
        <f t="shared" si="15"/>
        <v>91.27525</v>
      </c>
      <c r="D85" s="31">
        <f t="shared" si="16"/>
        <v>44.030511336227683</v>
      </c>
      <c r="E85" s="29"/>
      <c r="F85" s="29"/>
      <c r="G85" s="181"/>
      <c r="H85" s="184"/>
      <c r="I85" s="184"/>
      <c r="J85" s="29"/>
      <c r="K85" s="29">
        <f>'Субвенции '!B86</f>
        <v>207.3</v>
      </c>
      <c r="L85" s="29">
        <f>'Субвенции '!C86</f>
        <v>91.27525</v>
      </c>
      <c r="M85" s="29">
        <f t="shared" si="12"/>
        <v>44.030511336227683</v>
      </c>
      <c r="N85" s="29"/>
      <c r="O85" s="29"/>
      <c r="P85" s="29"/>
    </row>
    <row r="86" spans="1:16" s="32" customFormat="1" ht="55.5" customHeight="1" x14ac:dyDescent="0.25">
      <c r="A86" s="59" t="s">
        <v>199</v>
      </c>
      <c r="B86" s="31">
        <f t="shared" si="14"/>
        <v>87898.2</v>
      </c>
      <c r="C86" s="31">
        <f t="shared" si="15"/>
        <v>11703.5</v>
      </c>
      <c r="D86" s="31">
        <f t="shared" si="16"/>
        <v>13.314834661005573</v>
      </c>
      <c r="E86" s="29"/>
      <c r="F86" s="29"/>
      <c r="G86" s="181"/>
      <c r="H86" s="184">
        <f>Субсидии!B74</f>
        <v>82698.2</v>
      </c>
      <c r="I86" s="184">
        <f>Субсидии!C74</f>
        <v>6703.5</v>
      </c>
      <c r="J86" s="29">
        <f t="shared" si="13"/>
        <v>8.1059805412935226</v>
      </c>
      <c r="K86" s="29"/>
      <c r="L86" s="29"/>
      <c r="M86" s="29"/>
      <c r="N86" s="29">
        <f>Иные!B55</f>
        <v>5200</v>
      </c>
      <c r="O86" s="29">
        <f>Иные!C55</f>
        <v>5000</v>
      </c>
      <c r="P86" s="29">
        <f>O86/N86*100</f>
        <v>96.15384615384616</v>
      </c>
    </row>
    <row r="87" spans="1:16" s="32" customFormat="1" ht="51" x14ac:dyDescent="0.25">
      <c r="A87" s="59" t="s">
        <v>200</v>
      </c>
      <c r="B87" s="31">
        <f t="shared" si="14"/>
        <v>1920.4</v>
      </c>
      <c r="C87" s="31">
        <f t="shared" si="15"/>
        <v>184.9837</v>
      </c>
      <c r="D87" s="31">
        <f t="shared" si="16"/>
        <v>9.6325609248073327</v>
      </c>
      <c r="E87" s="29"/>
      <c r="F87" s="29"/>
      <c r="G87" s="181"/>
      <c r="H87" s="184">
        <f>Субсидии!B76</f>
        <v>1505.8</v>
      </c>
      <c r="I87" s="184">
        <f>Субсидии!C76</f>
        <v>0</v>
      </c>
      <c r="J87" s="29">
        <f t="shared" si="13"/>
        <v>0</v>
      </c>
      <c r="K87" s="29">
        <f>'Субвенции '!B87</f>
        <v>414.6</v>
      </c>
      <c r="L87" s="29">
        <f>'Субвенции '!C87</f>
        <v>184.9837</v>
      </c>
      <c r="M87" s="29">
        <f t="shared" si="12"/>
        <v>44.617390255668113</v>
      </c>
      <c r="N87" s="29"/>
      <c r="O87" s="29"/>
      <c r="P87" s="29"/>
    </row>
    <row r="88" spans="1:16" s="32" customFormat="1" ht="51" x14ac:dyDescent="0.25">
      <c r="A88" s="59" t="s">
        <v>201</v>
      </c>
      <c r="B88" s="31">
        <f t="shared" si="14"/>
        <v>5436.7449999999999</v>
      </c>
      <c r="C88" s="31">
        <f t="shared" si="15"/>
        <v>867.88497000000007</v>
      </c>
      <c r="D88" s="31">
        <f t="shared" si="16"/>
        <v>15.96331941262649</v>
      </c>
      <c r="E88" s="29"/>
      <c r="F88" s="29"/>
      <c r="G88" s="181"/>
      <c r="H88" s="184">
        <f>Субсидии!B75</f>
        <v>5229.4449999999997</v>
      </c>
      <c r="I88" s="184">
        <f>Субсидии!C75</f>
        <v>786.69239000000005</v>
      </c>
      <c r="J88" s="29"/>
      <c r="K88" s="29">
        <f>'Субвенции '!B88</f>
        <v>207.3</v>
      </c>
      <c r="L88" s="29">
        <f>'Субвенции '!C88</f>
        <v>81.192580000000007</v>
      </c>
      <c r="M88" s="29">
        <f t="shared" si="12"/>
        <v>39.166705258080079</v>
      </c>
      <c r="N88" s="29"/>
      <c r="O88" s="29"/>
      <c r="P88" s="29"/>
    </row>
    <row r="89" spans="1:16" s="32" customFormat="1" ht="51" x14ac:dyDescent="0.25">
      <c r="A89" s="59" t="s">
        <v>202</v>
      </c>
      <c r="B89" s="31">
        <f t="shared" si="14"/>
        <v>130622</v>
      </c>
      <c r="C89" s="31">
        <f t="shared" si="15"/>
        <v>0</v>
      </c>
      <c r="D89" s="31">
        <f t="shared" si="16"/>
        <v>0</v>
      </c>
      <c r="E89" s="29"/>
      <c r="F89" s="29"/>
      <c r="G89" s="181"/>
      <c r="H89" s="184">
        <f>Субсидии!B77</f>
        <v>30622</v>
      </c>
      <c r="I89" s="184">
        <f>Субсидии!C77</f>
        <v>0</v>
      </c>
      <c r="J89" s="29">
        <f t="shared" si="13"/>
        <v>0</v>
      </c>
      <c r="K89" s="29"/>
      <c r="L89" s="29"/>
      <c r="M89" s="29"/>
      <c r="N89" s="29">
        <f>Иные!B57</f>
        <v>100000</v>
      </c>
      <c r="O89" s="29"/>
      <c r="P89" s="29"/>
    </row>
    <row r="90" spans="1:16" s="32" customFormat="1" ht="38.25" customHeight="1" x14ac:dyDescent="0.25">
      <c r="A90" s="59" t="s">
        <v>203</v>
      </c>
      <c r="B90" s="31">
        <f t="shared" si="14"/>
        <v>82.9</v>
      </c>
      <c r="C90" s="31">
        <f t="shared" si="15"/>
        <v>35.39152</v>
      </c>
      <c r="D90" s="31">
        <f t="shared" si="16"/>
        <v>42.691821471652588</v>
      </c>
      <c r="E90" s="29"/>
      <c r="F90" s="29"/>
      <c r="G90" s="181"/>
      <c r="H90" s="184"/>
      <c r="I90" s="184"/>
      <c r="J90" s="29"/>
      <c r="K90" s="29">
        <f>'Субвенции '!B89</f>
        <v>82.9</v>
      </c>
      <c r="L90" s="29">
        <f>'Субвенции '!C89</f>
        <v>35.39152</v>
      </c>
      <c r="M90" s="29">
        <f t="shared" si="12"/>
        <v>42.691821471652588</v>
      </c>
      <c r="N90" s="29"/>
      <c r="O90" s="29"/>
      <c r="P90" s="29"/>
    </row>
    <row r="91" spans="1:16" s="32" customFormat="1" ht="51" customHeight="1" x14ac:dyDescent="0.25">
      <c r="A91" s="59" t="s">
        <v>204</v>
      </c>
      <c r="B91" s="31">
        <f t="shared" si="14"/>
        <v>207.3</v>
      </c>
      <c r="C91" s="31">
        <f t="shared" si="15"/>
        <v>97.271429999999995</v>
      </c>
      <c r="D91" s="31">
        <f t="shared" si="16"/>
        <v>46.92302460202604</v>
      </c>
      <c r="E91" s="29"/>
      <c r="F91" s="29"/>
      <c r="G91" s="181"/>
      <c r="H91" s="184"/>
      <c r="I91" s="184"/>
      <c r="J91" s="29"/>
      <c r="K91" s="29">
        <f>'Субвенции '!B90</f>
        <v>207.3</v>
      </c>
      <c r="L91" s="29">
        <f>'Субвенции '!C90</f>
        <v>97.271429999999995</v>
      </c>
      <c r="M91" s="29">
        <f t="shared" si="12"/>
        <v>46.92302460202604</v>
      </c>
      <c r="N91" s="29"/>
      <c r="O91" s="29"/>
      <c r="P91" s="29"/>
    </row>
    <row r="92" spans="1:16" s="32" customFormat="1" ht="51" customHeight="1" x14ac:dyDescent="0.25">
      <c r="A92" s="59" t="s">
        <v>205</v>
      </c>
      <c r="B92" s="31">
        <f t="shared" si="14"/>
        <v>582.9</v>
      </c>
      <c r="C92" s="31">
        <f t="shared" si="15"/>
        <v>38.470039999999997</v>
      </c>
      <c r="D92" s="31">
        <f t="shared" si="16"/>
        <v>6.5997666838222679</v>
      </c>
      <c r="E92" s="29"/>
      <c r="F92" s="29"/>
      <c r="G92" s="181"/>
      <c r="H92" s="184">
        <f>Субсидии!B78</f>
        <v>500</v>
      </c>
      <c r="I92" s="184">
        <f>Субсидии!C78</f>
        <v>0</v>
      </c>
      <c r="J92" s="29">
        <f>I92/H92*100</f>
        <v>0</v>
      </c>
      <c r="K92" s="29">
        <f>'Субвенции '!B91</f>
        <v>82.9</v>
      </c>
      <c r="L92" s="29">
        <f>'Субвенции '!C91</f>
        <v>38.470039999999997</v>
      </c>
      <c r="M92" s="29">
        <f t="shared" si="12"/>
        <v>46.40535585042219</v>
      </c>
      <c r="N92" s="29"/>
      <c r="O92" s="29"/>
      <c r="P92" s="29"/>
    </row>
    <row r="93" spans="1:16" s="32" customFormat="1" ht="51" customHeight="1" x14ac:dyDescent="0.25">
      <c r="A93" s="59" t="s">
        <v>206</v>
      </c>
      <c r="B93" s="31">
        <f t="shared" si="14"/>
        <v>82.9</v>
      </c>
      <c r="C93" s="31">
        <f t="shared" si="15"/>
        <v>29.403359999999999</v>
      </c>
      <c r="D93" s="31">
        <f t="shared" si="16"/>
        <v>35.468468033775629</v>
      </c>
      <c r="E93" s="29"/>
      <c r="F93" s="29"/>
      <c r="G93" s="181"/>
      <c r="H93" s="184"/>
      <c r="I93" s="184"/>
      <c r="J93" s="29"/>
      <c r="K93" s="29">
        <f>'Субвенции '!B92</f>
        <v>82.9</v>
      </c>
      <c r="L93" s="29">
        <f>'Субвенции '!C92</f>
        <v>29.403359999999999</v>
      </c>
      <c r="M93" s="29">
        <f t="shared" si="12"/>
        <v>35.468468033775629</v>
      </c>
      <c r="N93" s="29"/>
      <c r="O93" s="29"/>
      <c r="P93" s="29"/>
    </row>
    <row r="94" spans="1:16" s="32" customFormat="1" ht="51" customHeight="1" x14ac:dyDescent="0.25">
      <c r="A94" s="59" t="s">
        <v>207</v>
      </c>
      <c r="B94" s="31">
        <f t="shared" si="14"/>
        <v>82.9</v>
      </c>
      <c r="C94" s="31">
        <f t="shared" si="15"/>
        <v>32.147269999999999</v>
      </c>
      <c r="D94" s="31">
        <f t="shared" si="16"/>
        <v>38.778371531966222</v>
      </c>
      <c r="E94" s="29"/>
      <c r="F94" s="29"/>
      <c r="G94" s="181"/>
      <c r="H94" s="184"/>
      <c r="I94" s="184"/>
      <c r="J94" s="29"/>
      <c r="K94" s="29">
        <f>'Субвенции '!B93</f>
        <v>82.9</v>
      </c>
      <c r="L94" s="29">
        <f>'Субвенции '!C93</f>
        <v>32.147269999999999</v>
      </c>
      <c r="M94" s="29">
        <f t="shared" si="12"/>
        <v>38.778371531966222</v>
      </c>
      <c r="N94" s="29"/>
      <c r="O94" s="29"/>
      <c r="P94" s="29"/>
    </row>
    <row r="95" spans="1:16" s="32" customFormat="1" ht="51" customHeight="1" x14ac:dyDescent="0.25">
      <c r="A95" s="59" t="s">
        <v>208</v>
      </c>
      <c r="B95" s="31">
        <f t="shared" si="14"/>
        <v>207.3</v>
      </c>
      <c r="C95" s="31">
        <f t="shared" si="15"/>
        <v>94.683360000000008</v>
      </c>
      <c r="D95" s="31">
        <f t="shared" si="16"/>
        <v>45.67455861070912</v>
      </c>
      <c r="E95" s="29"/>
      <c r="F95" s="29"/>
      <c r="G95" s="181"/>
      <c r="H95" s="184"/>
      <c r="I95" s="184"/>
      <c r="J95" s="29"/>
      <c r="K95" s="29">
        <f>'Субвенции '!B94</f>
        <v>207.3</v>
      </c>
      <c r="L95" s="29">
        <f>'Субвенции '!C94</f>
        <v>94.683360000000008</v>
      </c>
      <c r="M95" s="29">
        <f t="shared" si="12"/>
        <v>45.67455861070912</v>
      </c>
      <c r="N95" s="29"/>
      <c r="O95" s="29"/>
      <c r="P95" s="29"/>
    </row>
    <row r="96" spans="1:16" s="32" customFormat="1" ht="51" customHeight="1" x14ac:dyDescent="0.25">
      <c r="A96" s="59" t="s">
        <v>209</v>
      </c>
      <c r="B96" s="31">
        <f t="shared" si="14"/>
        <v>207.3</v>
      </c>
      <c r="C96" s="31">
        <f t="shared" si="15"/>
        <v>80.048299999999998</v>
      </c>
      <c r="D96" s="31">
        <f t="shared" si="16"/>
        <v>38.61471297636276</v>
      </c>
      <c r="E96" s="29"/>
      <c r="F96" s="29"/>
      <c r="G96" s="181"/>
      <c r="H96" s="184"/>
      <c r="I96" s="184"/>
      <c r="J96" s="29"/>
      <c r="K96" s="29">
        <f>'Субвенции '!B95</f>
        <v>207.3</v>
      </c>
      <c r="L96" s="29">
        <f>'Субвенции '!C95</f>
        <v>80.048299999999998</v>
      </c>
      <c r="M96" s="29">
        <f t="shared" si="12"/>
        <v>38.61471297636276</v>
      </c>
      <c r="N96" s="29">
        <f>Иные!B58</f>
        <v>0</v>
      </c>
      <c r="O96" s="29">
        <f>Иные!C58</f>
        <v>0</v>
      </c>
      <c r="P96" s="29">
        <f>Иные!D58</f>
        <v>0</v>
      </c>
    </row>
    <row r="97" spans="1:16" s="32" customFormat="1" ht="51" customHeight="1" x14ac:dyDescent="0.25">
      <c r="A97" s="59" t="s">
        <v>210</v>
      </c>
      <c r="B97" s="31">
        <f t="shared" si="14"/>
        <v>207.3</v>
      </c>
      <c r="C97" s="31">
        <f t="shared" si="15"/>
        <v>95.446190000000001</v>
      </c>
      <c r="D97" s="31">
        <f t="shared" si="16"/>
        <v>46.042542209358416</v>
      </c>
      <c r="E97" s="29"/>
      <c r="F97" s="29"/>
      <c r="G97" s="181"/>
      <c r="H97" s="184">
        <f>Субсидии!B79</f>
        <v>0</v>
      </c>
      <c r="I97" s="184"/>
      <c r="J97" s="29"/>
      <c r="K97" s="29">
        <f>'Субвенции '!B96</f>
        <v>207.3</v>
      </c>
      <c r="L97" s="29">
        <f>'Субвенции '!C96</f>
        <v>95.446190000000001</v>
      </c>
      <c r="M97" s="29">
        <f t="shared" si="12"/>
        <v>46.042542209358416</v>
      </c>
      <c r="N97" s="29"/>
      <c r="O97" s="29"/>
      <c r="P97" s="29"/>
    </row>
    <row r="98" spans="1:16" s="32" customFormat="1" ht="38.25" customHeight="1" x14ac:dyDescent="0.25">
      <c r="A98" s="59" t="s">
        <v>211</v>
      </c>
      <c r="B98" s="31">
        <f t="shared" si="14"/>
        <v>207.3</v>
      </c>
      <c r="C98" s="31">
        <f t="shared" si="15"/>
        <v>98.65800999999999</v>
      </c>
      <c r="D98" s="31">
        <f t="shared" si="16"/>
        <v>47.591900627110462</v>
      </c>
      <c r="E98" s="29"/>
      <c r="F98" s="29"/>
      <c r="G98" s="181"/>
      <c r="H98" s="184"/>
      <c r="I98" s="184"/>
      <c r="J98" s="29"/>
      <c r="K98" s="29">
        <f>'Субвенции '!B97</f>
        <v>207.3</v>
      </c>
      <c r="L98" s="29">
        <f>'Субвенции '!C97</f>
        <v>98.65800999999999</v>
      </c>
      <c r="M98" s="29">
        <f t="shared" si="12"/>
        <v>47.591900627110462</v>
      </c>
      <c r="N98" s="29"/>
      <c r="O98" s="29"/>
      <c r="P98" s="29"/>
    </row>
    <row r="99" spans="1:16" s="32" customFormat="1" ht="51" customHeight="1" x14ac:dyDescent="0.25">
      <c r="A99" s="59" t="s">
        <v>212</v>
      </c>
      <c r="B99" s="31">
        <f t="shared" si="14"/>
        <v>207.3</v>
      </c>
      <c r="C99" s="31">
        <f t="shared" si="15"/>
        <v>81.807310000000001</v>
      </c>
      <c r="D99" s="31">
        <f t="shared" si="16"/>
        <v>39.463246502653163</v>
      </c>
      <c r="E99" s="29"/>
      <c r="F99" s="29"/>
      <c r="G99" s="181"/>
      <c r="H99" s="184">
        <f>Субсидии!B80</f>
        <v>0</v>
      </c>
      <c r="I99" s="184">
        <f>Субсидии!C80</f>
        <v>0</v>
      </c>
      <c r="J99" s="29"/>
      <c r="K99" s="29">
        <f>'Субвенции '!B98</f>
        <v>207.3</v>
      </c>
      <c r="L99" s="29">
        <f>'Субвенции '!C98</f>
        <v>81.807310000000001</v>
      </c>
      <c r="M99" s="29">
        <f t="shared" si="12"/>
        <v>39.463246502653163</v>
      </c>
      <c r="N99" s="29"/>
      <c r="O99" s="29"/>
      <c r="P99" s="29"/>
    </row>
    <row r="100" spans="1:16" s="32" customFormat="1" ht="51" customHeight="1" x14ac:dyDescent="0.25">
      <c r="A100" s="59" t="s">
        <v>213</v>
      </c>
      <c r="B100" s="31">
        <f t="shared" si="14"/>
        <v>207.3</v>
      </c>
      <c r="C100" s="31">
        <f t="shared" si="15"/>
        <v>80.281880000000001</v>
      </c>
      <c r="D100" s="31">
        <f t="shared" si="16"/>
        <v>38.727390255668112</v>
      </c>
      <c r="E100" s="29"/>
      <c r="F100" s="29"/>
      <c r="G100" s="181"/>
      <c r="H100" s="184">
        <f>Субсидии!B81</f>
        <v>0</v>
      </c>
      <c r="I100" s="184">
        <f>Субсидии!C81</f>
        <v>0</v>
      </c>
      <c r="J100" s="29"/>
      <c r="K100" s="29">
        <f>'Субвенции '!B99</f>
        <v>207.3</v>
      </c>
      <c r="L100" s="29">
        <f>'Субвенции '!C99</f>
        <v>80.281880000000001</v>
      </c>
      <c r="M100" s="29">
        <f t="shared" si="12"/>
        <v>38.727390255668112</v>
      </c>
      <c r="N100" s="29"/>
      <c r="O100" s="29"/>
      <c r="P100" s="29"/>
    </row>
    <row r="101" spans="1:16" s="32" customFormat="1" ht="51" customHeight="1" x14ac:dyDescent="0.25">
      <c r="A101" s="59" t="s">
        <v>214</v>
      </c>
      <c r="B101" s="31">
        <f t="shared" si="14"/>
        <v>82.9</v>
      </c>
      <c r="C101" s="31">
        <f t="shared" si="15"/>
        <v>31.210599999999999</v>
      </c>
      <c r="D101" s="31">
        <f t="shared" si="16"/>
        <v>37.648492159227978</v>
      </c>
      <c r="E101" s="29"/>
      <c r="F101" s="29"/>
      <c r="G101" s="181"/>
      <c r="H101" s="184"/>
      <c r="I101" s="184"/>
      <c r="J101" s="29"/>
      <c r="K101" s="29">
        <f>'Субвенции '!B100</f>
        <v>82.9</v>
      </c>
      <c r="L101" s="29">
        <f>'Субвенции '!C100</f>
        <v>31.210599999999999</v>
      </c>
      <c r="M101" s="29">
        <f t="shared" si="12"/>
        <v>37.648492159227978</v>
      </c>
      <c r="N101" s="29"/>
      <c r="O101" s="29"/>
      <c r="P101" s="29"/>
    </row>
    <row r="102" spans="1:16" s="32" customFormat="1" ht="51" customHeight="1" x14ac:dyDescent="0.25">
      <c r="A102" s="59" t="s">
        <v>215</v>
      </c>
      <c r="B102" s="31">
        <f t="shared" si="14"/>
        <v>207.3</v>
      </c>
      <c r="C102" s="31">
        <f t="shared" si="15"/>
        <v>76.903630000000007</v>
      </c>
      <c r="D102" s="31">
        <f t="shared" si="16"/>
        <v>37.097747226242163</v>
      </c>
      <c r="E102" s="29"/>
      <c r="F102" s="29"/>
      <c r="G102" s="181"/>
      <c r="H102" s="184">
        <f>Субсидии!B82</f>
        <v>0</v>
      </c>
      <c r="I102" s="184">
        <f>Субсидии!C82</f>
        <v>0</v>
      </c>
      <c r="J102" s="29"/>
      <c r="K102" s="29">
        <f>'Субвенции '!B101</f>
        <v>207.3</v>
      </c>
      <c r="L102" s="29">
        <f>'Субвенции '!C101</f>
        <v>76.903630000000007</v>
      </c>
      <c r="M102" s="29">
        <f t="shared" si="12"/>
        <v>37.097747226242163</v>
      </c>
      <c r="N102" s="29"/>
      <c r="O102" s="29"/>
      <c r="P102" s="29"/>
    </row>
    <row r="103" spans="1:16" s="32" customFormat="1" ht="51" customHeight="1" x14ac:dyDescent="0.25">
      <c r="A103" s="59" t="s">
        <v>216</v>
      </c>
      <c r="B103" s="31">
        <f t="shared" ref="B103:B129" si="17">E103+H103+K103+N103</f>
        <v>207.3</v>
      </c>
      <c r="C103" s="31">
        <f t="shared" ref="C103:C129" si="18">F103+I103+L103+O103</f>
        <v>78.104160000000007</v>
      </c>
      <c r="D103" s="31">
        <f t="shared" ref="D103:D129" si="19">C103/B103*100</f>
        <v>37.676874095513753</v>
      </c>
      <c r="E103" s="29"/>
      <c r="F103" s="29"/>
      <c r="G103" s="181"/>
      <c r="H103" s="184"/>
      <c r="I103" s="184"/>
      <c r="J103" s="29"/>
      <c r="K103" s="29">
        <f>'Субвенции '!B102</f>
        <v>207.3</v>
      </c>
      <c r="L103" s="29">
        <f>'Субвенции '!C102</f>
        <v>78.104160000000007</v>
      </c>
      <c r="M103" s="29">
        <f t="shared" si="12"/>
        <v>37.676874095513753</v>
      </c>
      <c r="N103" s="29"/>
      <c r="O103" s="29"/>
      <c r="P103" s="29"/>
    </row>
    <row r="104" spans="1:16" s="32" customFormat="1" ht="38.25" customHeight="1" x14ac:dyDescent="0.25">
      <c r="A104" s="59" t="s">
        <v>217</v>
      </c>
      <c r="B104" s="31">
        <f t="shared" si="17"/>
        <v>1021.578</v>
      </c>
      <c r="C104" s="31">
        <f t="shared" si="18"/>
        <v>99.026660000000007</v>
      </c>
      <c r="D104" s="31">
        <f t="shared" si="19"/>
        <v>9.6934996642449249</v>
      </c>
      <c r="E104" s="29"/>
      <c r="F104" s="29"/>
      <c r="G104" s="181"/>
      <c r="H104" s="184">
        <f>Субсидии!B83</f>
        <v>814.27800000000002</v>
      </c>
      <c r="I104" s="184">
        <f>Субсидии!C83</f>
        <v>0</v>
      </c>
      <c r="J104" s="29"/>
      <c r="K104" s="29">
        <f>'Субвенции '!B103</f>
        <v>207.3</v>
      </c>
      <c r="L104" s="29">
        <f>'Субвенции '!C103</f>
        <v>99.026660000000007</v>
      </c>
      <c r="M104" s="29">
        <f t="shared" si="12"/>
        <v>47.769734684032805</v>
      </c>
      <c r="N104" s="29"/>
      <c r="O104" s="29"/>
      <c r="P104" s="29"/>
    </row>
    <row r="105" spans="1:16" s="32" customFormat="1" ht="38.25" customHeight="1" x14ac:dyDescent="0.25">
      <c r="A105" s="59" t="s">
        <v>218</v>
      </c>
      <c r="B105" s="31">
        <f t="shared" si="17"/>
        <v>1234.0999999999999</v>
      </c>
      <c r="C105" s="31">
        <f t="shared" si="18"/>
        <v>84.54867999999999</v>
      </c>
      <c r="D105" s="31">
        <f t="shared" si="19"/>
        <v>6.8510396240175018</v>
      </c>
      <c r="E105" s="29"/>
      <c r="F105" s="29"/>
      <c r="G105" s="181"/>
      <c r="H105" s="184">
        <f>Субсидии!B84</f>
        <v>1026.8</v>
      </c>
      <c r="I105" s="184">
        <f>Субсидии!C84</f>
        <v>0</v>
      </c>
      <c r="J105" s="29">
        <f t="shared" si="13"/>
        <v>0</v>
      </c>
      <c r="K105" s="29">
        <f>'Субвенции '!B104</f>
        <v>207.3</v>
      </c>
      <c r="L105" s="29">
        <f>'Субвенции '!C104</f>
        <v>84.54867999999999</v>
      </c>
      <c r="M105" s="29">
        <f t="shared" si="12"/>
        <v>40.785663289917984</v>
      </c>
      <c r="N105" s="29"/>
      <c r="O105" s="29"/>
      <c r="P105" s="29"/>
    </row>
    <row r="106" spans="1:16" s="32" customFormat="1" ht="51" x14ac:dyDescent="0.25">
      <c r="A106" s="59" t="s">
        <v>219</v>
      </c>
      <c r="B106" s="31">
        <f t="shared" si="17"/>
        <v>454.82000000000005</v>
      </c>
      <c r="C106" s="31">
        <f t="shared" si="18"/>
        <v>40.401220000000002</v>
      </c>
      <c r="D106" s="31">
        <f t="shared" si="19"/>
        <v>8.8829031265115859</v>
      </c>
      <c r="E106" s="29"/>
      <c r="F106" s="29"/>
      <c r="G106" s="181"/>
      <c r="H106" s="184">
        <f>Субсидии!B85</f>
        <v>371.92</v>
      </c>
      <c r="I106" s="184">
        <f>Субсидии!C85</f>
        <v>0</v>
      </c>
      <c r="J106" s="29"/>
      <c r="K106" s="29">
        <f>'Субвенции '!B105</f>
        <v>82.9</v>
      </c>
      <c r="L106" s="29">
        <f>'Субвенции '!C105</f>
        <v>40.401220000000002</v>
      </c>
      <c r="M106" s="29">
        <f t="shared" si="12"/>
        <v>48.734885404101327</v>
      </c>
      <c r="N106" s="29"/>
      <c r="O106" s="29"/>
      <c r="P106" s="29"/>
    </row>
    <row r="107" spans="1:16" s="32" customFormat="1" ht="51" x14ac:dyDescent="0.25">
      <c r="A107" s="59" t="s">
        <v>220</v>
      </c>
      <c r="B107" s="31">
        <f t="shared" si="17"/>
        <v>1445.5422700000001</v>
      </c>
      <c r="C107" s="31">
        <f t="shared" si="18"/>
        <v>18.418290000000002</v>
      </c>
      <c r="D107" s="31">
        <f t="shared" si="19"/>
        <v>1.2741439930359146</v>
      </c>
      <c r="E107" s="29"/>
      <c r="F107" s="29"/>
      <c r="G107" s="181"/>
      <c r="H107" s="184">
        <f>Субсидии!B86</f>
        <v>1362.6422700000001</v>
      </c>
      <c r="I107" s="184">
        <f>Субсидии!C86</f>
        <v>0</v>
      </c>
      <c r="J107" s="29">
        <f t="shared" si="13"/>
        <v>0</v>
      </c>
      <c r="K107" s="29">
        <f>'Субвенции '!B106</f>
        <v>82.9</v>
      </c>
      <c r="L107" s="29">
        <f>'Субвенции '!C106</f>
        <v>18.418290000000002</v>
      </c>
      <c r="M107" s="29">
        <f t="shared" si="12"/>
        <v>22.217478890229192</v>
      </c>
      <c r="N107" s="29"/>
      <c r="O107" s="29"/>
      <c r="P107" s="29"/>
    </row>
    <row r="108" spans="1:16" s="32" customFormat="1" ht="51" x14ac:dyDescent="0.25">
      <c r="A108" s="59" t="s">
        <v>221</v>
      </c>
      <c r="B108" s="31">
        <f t="shared" si="17"/>
        <v>207.3</v>
      </c>
      <c r="C108" s="31">
        <f t="shared" si="18"/>
        <v>75.337949999999992</v>
      </c>
      <c r="D108" s="31">
        <f t="shared" si="19"/>
        <v>36.342474674384945</v>
      </c>
      <c r="E108" s="29"/>
      <c r="F108" s="29"/>
      <c r="G108" s="181"/>
      <c r="H108" s="184"/>
      <c r="I108" s="184"/>
      <c r="J108" s="29"/>
      <c r="K108" s="29">
        <f>'Субвенции '!B107</f>
        <v>207.3</v>
      </c>
      <c r="L108" s="29">
        <f>'Субвенции '!C107</f>
        <v>75.337949999999992</v>
      </c>
      <c r="M108" s="29">
        <f t="shared" si="12"/>
        <v>36.342474674384945</v>
      </c>
      <c r="N108" s="29"/>
      <c r="O108" s="29"/>
      <c r="P108" s="29"/>
    </row>
    <row r="109" spans="1:16" s="32" customFormat="1" ht="53.25" customHeight="1" x14ac:dyDescent="0.25">
      <c r="A109" s="59" t="s">
        <v>222</v>
      </c>
      <c r="B109" s="31">
        <f t="shared" si="17"/>
        <v>116049.3</v>
      </c>
      <c r="C109" s="31">
        <f t="shared" si="18"/>
        <v>0</v>
      </c>
      <c r="D109" s="31">
        <f t="shared" si="19"/>
        <v>0</v>
      </c>
      <c r="E109" s="29"/>
      <c r="F109" s="29"/>
      <c r="G109" s="181"/>
      <c r="H109" s="184">
        <f>Субсидии!B87</f>
        <v>43849.3</v>
      </c>
      <c r="I109" s="184">
        <f>Субсидии!C87</f>
        <v>0</v>
      </c>
      <c r="J109" s="29">
        <f t="shared" si="13"/>
        <v>0</v>
      </c>
      <c r="K109" s="29"/>
      <c r="L109" s="29"/>
      <c r="M109" s="29"/>
      <c r="N109" s="29">
        <f>Иные!B60</f>
        <v>72200</v>
      </c>
      <c r="O109" s="29"/>
      <c r="P109" s="29"/>
    </row>
    <row r="110" spans="1:16" s="32" customFormat="1" ht="51" x14ac:dyDescent="0.25">
      <c r="A110" s="59" t="s">
        <v>223</v>
      </c>
      <c r="B110" s="31">
        <f t="shared" si="17"/>
        <v>797.03199999999993</v>
      </c>
      <c r="C110" s="31">
        <f t="shared" si="18"/>
        <v>63.053019999999997</v>
      </c>
      <c r="D110" s="31">
        <f t="shared" si="19"/>
        <v>7.9109772255066293</v>
      </c>
      <c r="E110" s="29"/>
      <c r="F110" s="29"/>
      <c r="G110" s="181"/>
      <c r="H110" s="184">
        <f>Субсидии!B88</f>
        <v>714.13199999999995</v>
      </c>
      <c r="I110" s="184">
        <f>Субсидии!C88</f>
        <v>32.680909999999997</v>
      </c>
      <c r="J110" s="29">
        <f t="shared" si="13"/>
        <v>4.5763122223902579</v>
      </c>
      <c r="K110" s="29">
        <f>'Субвенции '!B108</f>
        <v>82.9</v>
      </c>
      <c r="L110" s="29">
        <f>'Субвенции '!C108</f>
        <v>30.372109999999999</v>
      </c>
      <c r="M110" s="29">
        <f t="shared" si="12"/>
        <v>36.637044632086848</v>
      </c>
      <c r="N110" s="29"/>
      <c r="O110" s="29"/>
      <c r="P110" s="29"/>
    </row>
    <row r="111" spans="1:16" s="32" customFormat="1" ht="51" x14ac:dyDescent="0.25">
      <c r="A111" s="59" t="s">
        <v>224</v>
      </c>
      <c r="B111" s="31">
        <f t="shared" si="17"/>
        <v>300.39999999999998</v>
      </c>
      <c r="C111" s="31">
        <f t="shared" si="18"/>
        <v>93.065349999999995</v>
      </c>
      <c r="D111" s="31">
        <f t="shared" si="19"/>
        <v>30.980476031957394</v>
      </c>
      <c r="E111" s="29"/>
      <c r="F111" s="29"/>
      <c r="G111" s="181"/>
      <c r="H111" s="184">
        <f>Субсидии!B89</f>
        <v>217.5</v>
      </c>
      <c r="I111" s="184">
        <f>Субсидии!C89</f>
        <v>57.360779999999998</v>
      </c>
      <c r="J111" s="29">
        <f t="shared" si="13"/>
        <v>26.372772413793104</v>
      </c>
      <c r="K111" s="29">
        <f>'Субвенции '!B109</f>
        <v>82.9</v>
      </c>
      <c r="L111" s="29">
        <f>'Субвенции '!C109</f>
        <v>35.704569999999997</v>
      </c>
      <c r="M111" s="29">
        <f t="shared" si="12"/>
        <v>43.069445114595894</v>
      </c>
      <c r="N111" s="29"/>
      <c r="O111" s="29"/>
      <c r="P111" s="29"/>
    </row>
    <row r="112" spans="1:16" s="32" customFormat="1" ht="51" x14ac:dyDescent="0.25">
      <c r="A112" s="59" t="s">
        <v>225</v>
      </c>
      <c r="B112" s="31">
        <f t="shared" si="17"/>
        <v>167.10000000000002</v>
      </c>
      <c r="C112" s="31">
        <f t="shared" si="18"/>
        <v>66.47099</v>
      </c>
      <c r="D112" s="31">
        <f t="shared" si="19"/>
        <v>39.77916816277677</v>
      </c>
      <c r="E112" s="29"/>
      <c r="F112" s="29"/>
      <c r="G112" s="181"/>
      <c r="H112" s="184">
        <f>Субсидии!B90</f>
        <v>84.2</v>
      </c>
      <c r="I112" s="184">
        <f>Субсидии!C90</f>
        <v>36.097879999999996</v>
      </c>
      <c r="J112" s="29">
        <f t="shared" si="13"/>
        <v>42.871591448931113</v>
      </c>
      <c r="K112" s="29">
        <f>'Субвенции '!B110</f>
        <v>82.9</v>
      </c>
      <c r="L112" s="29">
        <f>'Субвенции '!C110</f>
        <v>30.37311</v>
      </c>
      <c r="M112" s="29">
        <f t="shared" si="12"/>
        <v>36.638250904704464</v>
      </c>
      <c r="N112" s="29"/>
      <c r="O112" s="29"/>
      <c r="P112" s="29"/>
    </row>
    <row r="113" spans="1:16" s="32" customFormat="1" ht="51" x14ac:dyDescent="0.25">
      <c r="A113" s="59" t="s">
        <v>226</v>
      </c>
      <c r="B113" s="31">
        <f t="shared" si="17"/>
        <v>179.3</v>
      </c>
      <c r="C113" s="31">
        <f t="shared" si="18"/>
        <v>48.41281</v>
      </c>
      <c r="D113" s="31">
        <f t="shared" si="19"/>
        <v>27.001009481316231</v>
      </c>
      <c r="E113" s="29"/>
      <c r="F113" s="29"/>
      <c r="G113" s="181"/>
      <c r="H113" s="184">
        <f>Субсидии!B92</f>
        <v>96.4</v>
      </c>
      <c r="I113" s="184">
        <f>Субсидии!C92</f>
        <v>13.97954</v>
      </c>
      <c r="J113" s="29">
        <f t="shared" si="13"/>
        <v>14.501597510373443</v>
      </c>
      <c r="K113" s="29">
        <f>'Субвенции '!B111</f>
        <v>82.9</v>
      </c>
      <c r="L113" s="29">
        <f>'Субвенции '!C111</f>
        <v>34.43327</v>
      </c>
      <c r="M113" s="29">
        <f t="shared" si="12"/>
        <v>41.535910735826292</v>
      </c>
      <c r="N113" s="29"/>
      <c r="O113" s="29"/>
      <c r="P113" s="29"/>
    </row>
    <row r="114" spans="1:16" s="32" customFormat="1" ht="51" x14ac:dyDescent="0.25">
      <c r="A114" s="59" t="s">
        <v>227</v>
      </c>
      <c r="B114" s="31">
        <f t="shared" si="17"/>
        <v>234.3</v>
      </c>
      <c r="C114" s="31">
        <f t="shared" si="18"/>
        <v>62.33399</v>
      </c>
      <c r="D114" s="31">
        <f t="shared" si="19"/>
        <v>26.60434912505335</v>
      </c>
      <c r="E114" s="29"/>
      <c r="F114" s="29"/>
      <c r="G114" s="181"/>
      <c r="H114" s="184">
        <f>Субсидии!B91</f>
        <v>151.4</v>
      </c>
      <c r="I114" s="184">
        <f>Субсидии!C91</f>
        <v>28.190110000000001</v>
      </c>
      <c r="J114" s="29">
        <f t="shared" si="13"/>
        <v>18.619623513870543</v>
      </c>
      <c r="K114" s="29">
        <f>'Субвенции '!B112</f>
        <v>82.9</v>
      </c>
      <c r="L114" s="29">
        <f>'Субвенции '!C112</f>
        <v>34.143879999999996</v>
      </c>
      <c r="M114" s="29">
        <f t="shared" si="12"/>
        <v>41.186827503015671</v>
      </c>
      <c r="N114" s="29"/>
      <c r="O114" s="29"/>
      <c r="P114" s="29"/>
    </row>
    <row r="115" spans="1:16" s="32" customFormat="1" ht="51" x14ac:dyDescent="0.25">
      <c r="A115" s="59" t="s">
        <v>228</v>
      </c>
      <c r="B115" s="31">
        <f t="shared" si="17"/>
        <v>169.9</v>
      </c>
      <c r="C115" s="31">
        <f t="shared" si="18"/>
        <v>63.686150000000005</v>
      </c>
      <c r="D115" s="31">
        <f t="shared" si="19"/>
        <v>37.484490876986463</v>
      </c>
      <c r="E115" s="29"/>
      <c r="F115" s="29"/>
      <c r="G115" s="181"/>
      <c r="H115" s="184">
        <f>Субсидии!B93</f>
        <v>87</v>
      </c>
      <c r="I115" s="184">
        <f>Субсидии!C93</f>
        <v>36.412510000000005</v>
      </c>
      <c r="J115" s="29">
        <f t="shared" si="13"/>
        <v>41.853459770114945</v>
      </c>
      <c r="K115" s="29">
        <f>'Субвенции '!B113</f>
        <v>82.9</v>
      </c>
      <c r="L115" s="29">
        <f>'Субвенции '!C113</f>
        <v>27.27364</v>
      </c>
      <c r="M115" s="29">
        <f t="shared" si="12"/>
        <v>32.899445114595899</v>
      </c>
      <c r="N115" s="29"/>
      <c r="O115" s="29"/>
      <c r="P115" s="29"/>
    </row>
    <row r="116" spans="1:16" s="32" customFormat="1" ht="51" x14ac:dyDescent="0.25">
      <c r="A116" s="59" t="s">
        <v>229</v>
      </c>
      <c r="B116" s="31">
        <f t="shared" si="17"/>
        <v>757.9</v>
      </c>
      <c r="C116" s="31">
        <f t="shared" si="18"/>
        <v>72.774190000000004</v>
      </c>
      <c r="D116" s="31">
        <f t="shared" si="19"/>
        <v>9.6020833883098042</v>
      </c>
      <c r="E116" s="29"/>
      <c r="F116" s="29"/>
      <c r="G116" s="181"/>
      <c r="H116" s="184">
        <f>Субсидии!B94</f>
        <v>675</v>
      </c>
      <c r="I116" s="184">
        <f>Субсидии!C94</f>
        <v>42.705080000000002</v>
      </c>
      <c r="J116" s="29">
        <f t="shared" si="13"/>
        <v>6.326678518518519</v>
      </c>
      <c r="K116" s="29">
        <f>'Субвенции '!B114</f>
        <v>82.9</v>
      </c>
      <c r="L116" s="29">
        <f>'Субвенции '!C114</f>
        <v>30.069110000000002</v>
      </c>
      <c r="M116" s="29">
        <f t="shared" ref="M116:M179" si="20">L116/K116*100</f>
        <v>36.271544028950544</v>
      </c>
      <c r="N116" s="29"/>
      <c r="O116" s="29"/>
      <c r="P116" s="29"/>
    </row>
    <row r="117" spans="1:16" s="32" customFormat="1" ht="51" x14ac:dyDescent="0.25">
      <c r="A117" s="59" t="s">
        <v>230</v>
      </c>
      <c r="B117" s="31">
        <f t="shared" si="17"/>
        <v>169.9</v>
      </c>
      <c r="C117" s="31">
        <f t="shared" si="18"/>
        <v>68.179459999999992</v>
      </c>
      <c r="D117" s="31">
        <f t="shared" si="19"/>
        <v>40.12917010005885</v>
      </c>
      <c r="E117" s="29"/>
      <c r="F117" s="29"/>
      <c r="G117" s="181"/>
      <c r="H117" s="184">
        <f>Субсидии!B95</f>
        <v>87</v>
      </c>
      <c r="I117" s="184">
        <f>Субсидии!C95</f>
        <v>37.806359999999998</v>
      </c>
      <c r="J117" s="29">
        <f t="shared" ref="J117:J179" si="21">I117/H117*100</f>
        <v>43.455586206896548</v>
      </c>
      <c r="K117" s="29">
        <f>'Субвенции '!B115</f>
        <v>82.9</v>
      </c>
      <c r="L117" s="29">
        <f>'Субвенции '!C115</f>
        <v>30.373099999999997</v>
      </c>
      <c r="M117" s="29">
        <f t="shared" si="20"/>
        <v>36.638238841978286</v>
      </c>
      <c r="N117" s="29"/>
      <c r="O117" s="29"/>
      <c r="P117" s="29"/>
    </row>
    <row r="118" spans="1:16" s="32" customFormat="1" ht="51" x14ac:dyDescent="0.25">
      <c r="A118" s="59" t="s">
        <v>231</v>
      </c>
      <c r="B118" s="31">
        <f t="shared" si="17"/>
        <v>175.60000000000002</v>
      </c>
      <c r="C118" s="31">
        <f t="shared" si="18"/>
        <v>72.220209999999994</v>
      </c>
      <c r="D118" s="31">
        <f t="shared" si="19"/>
        <v>41.127682232346238</v>
      </c>
      <c r="E118" s="29"/>
      <c r="F118" s="29"/>
      <c r="G118" s="181"/>
      <c r="H118" s="184">
        <f>Субсидии!B96</f>
        <v>92.7</v>
      </c>
      <c r="I118" s="184">
        <f>Субсидии!C96</f>
        <v>37.806359999999998</v>
      </c>
      <c r="J118" s="29">
        <f t="shared" si="21"/>
        <v>40.783559870550157</v>
      </c>
      <c r="K118" s="29">
        <f>'Субвенции '!B116</f>
        <v>82.9</v>
      </c>
      <c r="L118" s="29">
        <f>'Субвенции '!C116</f>
        <v>34.413849999999996</v>
      </c>
      <c r="M118" s="29">
        <f t="shared" si="20"/>
        <v>41.512484921592275</v>
      </c>
      <c r="N118" s="29"/>
      <c r="O118" s="29"/>
      <c r="P118" s="29"/>
    </row>
    <row r="119" spans="1:16" s="32" customFormat="1" ht="38.25" x14ac:dyDescent="0.25">
      <c r="A119" s="59" t="s">
        <v>232</v>
      </c>
      <c r="B119" s="31">
        <f t="shared" si="17"/>
        <v>1464.55</v>
      </c>
      <c r="C119" s="31">
        <f t="shared" si="18"/>
        <v>101.03587</v>
      </c>
      <c r="D119" s="31">
        <f t="shared" si="19"/>
        <v>6.8987654911064826</v>
      </c>
      <c r="E119" s="29"/>
      <c r="F119" s="29"/>
      <c r="G119" s="181"/>
      <c r="H119" s="184">
        <f>Субсидии!B97</f>
        <v>1257.25</v>
      </c>
      <c r="I119" s="184">
        <f>Субсидии!C97</f>
        <v>20.74588</v>
      </c>
      <c r="J119" s="29">
        <f t="shared" si="21"/>
        <v>1.6500998210379796</v>
      </c>
      <c r="K119" s="29">
        <f>'Субвенции '!B117</f>
        <v>207.3</v>
      </c>
      <c r="L119" s="29">
        <f>'Субвенции '!C117</f>
        <v>80.289990000000003</v>
      </c>
      <c r="M119" s="29">
        <f t="shared" si="20"/>
        <v>38.731302460202606</v>
      </c>
      <c r="N119" s="29">
        <f>Иные!B61</f>
        <v>0</v>
      </c>
      <c r="O119" s="29">
        <f>Иные!C61</f>
        <v>0</v>
      </c>
      <c r="P119" s="29">
        <f>Иные!D61</f>
        <v>0</v>
      </c>
    </row>
    <row r="120" spans="1:16" s="32" customFormat="1" ht="51" x14ac:dyDescent="0.25">
      <c r="A120" s="59" t="s">
        <v>233</v>
      </c>
      <c r="B120" s="31">
        <f t="shared" si="17"/>
        <v>262.60000000000002</v>
      </c>
      <c r="C120" s="31">
        <f t="shared" si="18"/>
        <v>103.86081999999999</v>
      </c>
      <c r="D120" s="31">
        <f t="shared" si="19"/>
        <v>39.550959634424977</v>
      </c>
      <c r="E120" s="29"/>
      <c r="F120" s="29"/>
      <c r="G120" s="181"/>
      <c r="H120" s="184">
        <f>Субсидии!B98</f>
        <v>179.7</v>
      </c>
      <c r="I120" s="184">
        <f>Субсидии!C98</f>
        <v>73.487679999999997</v>
      </c>
      <c r="J120" s="29">
        <f t="shared" si="21"/>
        <v>40.894646633277688</v>
      </c>
      <c r="K120" s="29">
        <f>'Субвенции '!B118</f>
        <v>82.9</v>
      </c>
      <c r="L120" s="29">
        <f>'Субвенции '!C118</f>
        <v>30.373139999999999</v>
      </c>
      <c r="M120" s="29">
        <f t="shared" si="20"/>
        <v>36.63828709288299</v>
      </c>
      <c r="N120" s="29"/>
      <c r="O120" s="29"/>
      <c r="P120" s="29"/>
    </row>
    <row r="121" spans="1:16" s="32" customFormat="1" ht="51" x14ac:dyDescent="0.25">
      <c r="A121" s="59" t="s">
        <v>234</v>
      </c>
      <c r="B121" s="31">
        <f t="shared" si="17"/>
        <v>337.8</v>
      </c>
      <c r="C121" s="31">
        <f t="shared" si="18"/>
        <v>130.96850999999998</v>
      </c>
      <c r="D121" s="31">
        <f t="shared" si="19"/>
        <v>38.771021314387205</v>
      </c>
      <c r="E121" s="29"/>
      <c r="F121" s="29"/>
      <c r="G121" s="181"/>
      <c r="H121" s="184">
        <f>Субсидии!B99</f>
        <v>130.5</v>
      </c>
      <c r="I121" s="184">
        <f>Субсидии!C99</f>
        <v>55.235709999999997</v>
      </c>
      <c r="J121" s="29">
        <f t="shared" si="21"/>
        <v>42.326214559386969</v>
      </c>
      <c r="K121" s="29">
        <f>'Субвенции '!B119</f>
        <v>207.3</v>
      </c>
      <c r="L121" s="29">
        <f>'Субвенции '!C119</f>
        <v>75.732799999999997</v>
      </c>
      <c r="M121" s="29">
        <f t="shared" si="20"/>
        <v>36.532947419199225</v>
      </c>
      <c r="N121" s="29"/>
      <c r="O121" s="29"/>
      <c r="P121" s="29"/>
    </row>
    <row r="122" spans="1:16" s="32" customFormat="1" ht="38.25" customHeight="1" x14ac:dyDescent="0.25">
      <c r="A122" s="59" t="s">
        <v>235</v>
      </c>
      <c r="B122" s="31">
        <f t="shared" si="17"/>
        <v>288.60000000000002</v>
      </c>
      <c r="C122" s="31">
        <f t="shared" si="18"/>
        <v>107.72808000000001</v>
      </c>
      <c r="D122" s="31">
        <f t="shared" si="19"/>
        <v>37.327817047817049</v>
      </c>
      <c r="E122" s="29"/>
      <c r="F122" s="29"/>
      <c r="G122" s="181"/>
      <c r="H122" s="184">
        <f>Субсидии!B100</f>
        <v>81.3</v>
      </c>
      <c r="I122" s="184">
        <f>Субсидии!C100</f>
        <v>31.871279999999999</v>
      </c>
      <c r="J122" s="29">
        <f t="shared" si="21"/>
        <v>39.202066420664202</v>
      </c>
      <c r="K122" s="29">
        <f>'Субвенции '!B120</f>
        <v>207.3</v>
      </c>
      <c r="L122" s="29">
        <f>'Субвенции '!C120</f>
        <v>75.856800000000007</v>
      </c>
      <c r="M122" s="29">
        <f t="shared" si="20"/>
        <v>36.592764109985531</v>
      </c>
      <c r="N122" s="29"/>
      <c r="O122" s="29"/>
      <c r="P122" s="29"/>
    </row>
    <row r="123" spans="1:16" s="32" customFormat="1" ht="51" x14ac:dyDescent="0.25">
      <c r="A123" s="59" t="s">
        <v>236</v>
      </c>
      <c r="B123" s="31">
        <f t="shared" si="17"/>
        <v>347.3</v>
      </c>
      <c r="C123" s="31">
        <f t="shared" si="18"/>
        <v>142.28048000000001</v>
      </c>
      <c r="D123" s="31">
        <f t="shared" si="19"/>
        <v>40.967601497264617</v>
      </c>
      <c r="E123" s="29"/>
      <c r="F123" s="29"/>
      <c r="G123" s="181"/>
      <c r="H123" s="184">
        <f>Субсидии!B101</f>
        <v>140</v>
      </c>
      <c r="I123" s="184">
        <f>Субсидии!C101</f>
        <v>54.988199999999999</v>
      </c>
      <c r="J123" s="29">
        <f t="shared" si="21"/>
        <v>39.277285714285718</v>
      </c>
      <c r="K123" s="29">
        <f>'Субвенции '!B121</f>
        <v>207.3</v>
      </c>
      <c r="L123" s="29">
        <f>'Субвенции '!C121</f>
        <v>87.292280000000005</v>
      </c>
      <c r="M123" s="29">
        <f t="shared" si="20"/>
        <v>42.109155812831645</v>
      </c>
      <c r="N123" s="29"/>
      <c r="O123" s="29"/>
      <c r="P123" s="29"/>
    </row>
    <row r="124" spans="1:16" s="32" customFormat="1" ht="63.75" x14ac:dyDescent="0.25">
      <c r="A124" s="59" t="s">
        <v>237</v>
      </c>
      <c r="B124" s="31">
        <f t="shared" si="17"/>
        <v>2294.5</v>
      </c>
      <c r="C124" s="31">
        <f t="shared" si="18"/>
        <v>75.896950000000004</v>
      </c>
      <c r="D124" s="31">
        <f t="shared" si="19"/>
        <v>3.3077772935280016</v>
      </c>
      <c r="E124" s="29"/>
      <c r="F124" s="29"/>
      <c r="G124" s="181"/>
      <c r="H124" s="184">
        <f>Субсидии!B102</f>
        <v>2087.1999999999998</v>
      </c>
      <c r="I124" s="184">
        <f>Субсидии!C102</f>
        <v>0</v>
      </c>
      <c r="J124" s="29"/>
      <c r="K124" s="29">
        <f>'Субвенции '!B122</f>
        <v>207.3</v>
      </c>
      <c r="L124" s="29">
        <f>'Субвенции '!C122</f>
        <v>75.896950000000004</v>
      </c>
      <c r="M124" s="29">
        <f t="shared" si="20"/>
        <v>36.612132175590936</v>
      </c>
      <c r="N124" s="29"/>
      <c r="O124" s="29"/>
      <c r="P124" s="29"/>
    </row>
    <row r="125" spans="1:16" s="32" customFormat="1" ht="51" customHeight="1" x14ac:dyDescent="0.25">
      <c r="A125" s="59" t="s">
        <v>238</v>
      </c>
      <c r="B125" s="31">
        <f t="shared" si="17"/>
        <v>207.3</v>
      </c>
      <c r="C125" s="31">
        <f t="shared" si="18"/>
        <v>97.487889999999993</v>
      </c>
      <c r="D125" s="31">
        <f t="shared" si="19"/>
        <v>47.027443318861543</v>
      </c>
      <c r="E125" s="29"/>
      <c r="F125" s="29"/>
      <c r="G125" s="181"/>
      <c r="H125" s="184"/>
      <c r="I125" s="184"/>
      <c r="J125" s="29"/>
      <c r="K125" s="29">
        <f>'Субвенции '!B123</f>
        <v>207.3</v>
      </c>
      <c r="L125" s="29">
        <f>'Субвенции '!C123</f>
        <v>97.487889999999993</v>
      </c>
      <c r="M125" s="29">
        <f t="shared" si="20"/>
        <v>47.027443318861543</v>
      </c>
      <c r="N125" s="29"/>
      <c r="O125" s="29"/>
      <c r="P125" s="29"/>
    </row>
    <row r="126" spans="1:16" s="32" customFormat="1" ht="51" customHeight="1" x14ac:dyDescent="0.25">
      <c r="A126" s="59" t="s">
        <v>239</v>
      </c>
      <c r="B126" s="31">
        <f t="shared" si="17"/>
        <v>707.3</v>
      </c>
      <c r="C126" s="31">
        <f t="shared" si="18"/>
        <v>75.797200000000004</v>
      </c>
      <c r="D126" s="31">
        <f t="shared" si="19"/>
        <v>10.716414534143928</v>
      </c>
      <c r="E126" s="29"/>
      <c r="F126" s="29"/>
      <c r="G126" s="181"/>
      <c r="H126" s="184">
        <f>Субсидии!B103</f>
        <v>500</v>
      </c>
      <c r="I126" s="184">
        <f>Субсидии!C103</f>
        <v>0</v>
      </c>
      <c r="J126" s="29"/>
      <c r="K126" s="29">
        <f>'Субвенции '!B124</f>
        <v>207.3</v>
      </c>
      <c r="L126" s="29">
        <f>'Субвенции '!C124</f>
        <v>75.797200000000004</v>
      </c>
      <c r="M126" s="29">
        <f t="shared" si="20"/>
        <v>36.564013506994691</v>
      </c>
      <c r="N126" s="29"/>
      <c r="O126" s="29"/>
      <c r="P126" s="29"/>
    </row>
    <row r="127" spans="1:16" s="32" customFormat="1" ht="63.75" x14ac:dyDescent="0.25">
      <c r="A127" s="59" t="s">
        <v>240</v>
      </c>
      <c r="B127" s="31">
        <f t="shared" si="17"/>
        <v>155.80000000000001</v>
      </c>
      <c r="C127" s="31">
        <f t="shared" si="18"/>
        <v>67.483670000000004</v>
      </c>
      <c r="D127" s="31">
        <f t="shared" si="19"/>
        <v>43.314293966623872</v>
      </c>
      <c r="E127" s="29"/>
      <c r="F127" s="29"/>
      <c r="G127" s="181"/>
      <c r="H127" s="184">
        <f>Субсидии!B104</f>
        <v>72.900000000000006</v>
      </c>
      <c r="I127" s="184">
        <f>Субсидии!C104</f>
        <v>32.715310000000002</v>
      </c>
      <c r="J127" s="29">
        <f t="shared" si="21"/>
        <v>44.876968449931418</v>
      </c>
      <c r="K127" s="29">
        <f>'Субвенции '!B125</f>
        <v>82.9</v>
      </c>
      <c r="L127" s="29">
        <f>'Субвенции '!C125</f>
        <v>34.768360000000001</v>
      </c>
      <c r="M127" s="29">
        <f t="shared" si="20"/>
        <v>41.940120627261763</v>
      </c>
      <c r="N127" s="29"/>
      <c r="O127" s="29"/>
      <c r="P127" s="29"/>
    </row>
    <row r="128" spans="1:16" s="32" customFormat="1" ht="51" customHeight="1" x14ac:dyDescent="0.25">
      <c r="A128" s="59" t="s">
        <v>241</v>
      </c>
      <c r="B128" s="31">
        <f t="shared" si="17"/>
        <v>152.80000000000001</v>
      </c>
      <c r="C128" s="31">
        <f t="shared" si="18"/>
        <v>58.371879999999997</v>
      </c>
      <c r="D128" s="31">
        <f t="shared" si="19"/>
        <v>38.201492146596856</v>
      </c>
      <c r="E128" s="29"/>
      <c r="F128" s="29"/>
      <c r="G128" s="181"/>
      <c r="H128" s="184">
        <f>Субсидии!B105</f>
        <v>69.900000000000006</v>
      </c>
      <c r="I128" s="184">
        <f>Субсидии!C105</f>
        <v>25.674720000000001</v>
      </c>
      <c r="J128" s="29">
        <f t="shared" si="21"/>
        <v>36.730643776824031</v>
      </c>
      <c r="K128" s="29">
        <f>'Субвенции '!B126</f>
        <v>82.9</v>
      </c>
      <c r="L128" s="29">
        <f>'Субвенции '!C126</f>
        <v>32.697159999999997</v>
      </c>
      <c r="M128" s="29">
        <f t="shared" si="20"/>
        <v>39.441688781664652</v>
      </c>
      <c r="N128" s="29"/>
      <c r="O128" s="29"/>
      <c r="P128" s="29"/>
    </row>
    <row r="129" spans="1:16" s="32" customFormat="1" ht="63.75" x14ac:dyDescent="0.25">
      <c r="A129" s="59" t="s">
        <v>242</v>
      </c>
      <c r="B129" s="31">
        <f t="shared" si="17"/>
        <v>683.6</v>
      </c>
      <c r="C129" s="31">
        <f t="shared" si="18"/>
        <v>82.54853</v>
      </c>
      <c r="D129" s="31">
        <f t="shared" si="19"/>
        <v>12.075560269163253</v>
      </c>
      <c r="E129" s="29"/>
      <c r="F129" s="29"/>
      <c r="G129" s="181"/>
      <c r="H129" s="184">
        <f>Субсидии!B106</f>
        <v>600.70000000000005</v>
      </c>
      <c r="I129" s="184">
        <f>Субсидии!C106</f>
        <v>47.300800000000002</v>
      </c>
      <c r="J129" s="29">
        <f t="shared" si="21"/>
        <v>7.8742800066588972</v>
      </c>
      <c r="K129" s="29">
        <f>'Субвенции '!B127</f>
        <v>82.9</v>
      </c>
      <c r="L129" s="29">
        <f>'Субвенции '!C127</f>
        <v>35.247730000000004</v>
      </c>
      <c r="M129" s="29">
        <f t="shared" si="20"/>
        <v>42.518371531966224</v>
      </c>
      <c r="N129" s="29"/>
      <c r="O129" s="29"/>
      <c r="P129" s="29"/>
    </row>
    <row r="130" spans="1:16" s="32" customFormat="1" ht="63.75" x14ac:dyDescent="0.25">
      <c r="A130" s="59" t="s">
        <v>243</v>
      </c>
      <c r="B130" s="31"/>
      <c r="C130" s="31"/>
      <c r="D130" s="31"/>
      <c r="E130" s="29"/>
      <c r="F130" s="29"/>
      <c r="G130" s="181"/>
      <c r="H130" s="184">
        <f>Субсидии!B107</f>
        <v>4206.5</v>
      </c>
      <c r="I130" s="184">
        <f>Субсидии!C107</f>
        <v>0</v>
      </c>
      <c r="J130" s="29">
        <f t="shared" si="21"/>
        <v>0</v>
      </c>
      <c r="K130" s="29"/>
      <c r="L130" s="29"/>
      <c r="M130" s="29"/>
      <c r="N130" s="29">
        <f>Иные!B62</f>
        <v>0</v>
      </c>
      <c r="O130" s="29"/>
      <c r="P130" s="29"/>
    </row>
    <row r="131" spans="1:16" s="32" customFormat="1" ht="63.75" x14ac:dyDescent="0.25">
      <c r="A131" s="59" t="s">
        <v>244</v>
      </c>
      <c r="B131" s="31">
        <f t="shared" ref="B131:B162" si="22">E131+H131+K131+N131</f>
        <v>169.9</v>
      </c>
      <c r="C131" s="31">
        <f t="shared" ref="C131:C162" si="23">F131+I131+L131+O131</f>
        <v>70.225439999999992</v>
      </c>
      <c r="D131" s="31">
        <f t="shared" ref="D131:D162" si="24">C131/B131*100</f>
        <v>41.333396115361971</v>
      </c>
      <c r="E131" s="29"/>
      <c r="F131" s="29"/>
      <c r="G131" s="181"/>
      <c r="H131" s="184">
        <f>Субсидии!B108</f>
        <v>87</v>
      </c>
      <c r="I131" s="184">
        <f>Субсидии!C108</f>
        <v>38.361190000000001</v>
      </c>
      <c r="J131" s="29">
        <f t="shared" si="21"/>
        <v>44.09332183908046</v>
      </c>
      <c r="K131" s="29">
        <f>'Субвенции '!B128</f>
        <v>82.9</v>
      </c>
      <c r="L131" s="29">
        <f>'Субвенции '!C128</f>
        <v>31.864249999999998</v>
      </c>
      <c r="M131" s="29">
        <f t="shared" si="20"/>
        <v>38.436972255729792</v>
      </c>
      <c r="N131" s="29"/>
      <c r="O131" s="29"/>
      <c r="P131" s="29"/>
    </row>
    <row r="132" spans="1:16" s="32" customFormat="1" ht="63.75" x14ac:dyDescent="0.25">
      <c r="A132" s="59" t="s">
        <v>245</v>
      </c>
      <c r="B132" s="31">
        <f t="shared" si="22"/>
        <v>335.9</v>
      </c>
      <c r="C132" s="31">
        <f t="shared" si="23"/>
        <v>156.34486999999999</v>
      </c>
      <c r="D132" s="31">
        <f t="shared" si="24"/>
        <v>46.54506400714498</v>
      </c>
      <c r="E132" s="29"/>
      <c r="F132" s="29"/>
      <c r="G132" s="181"/>
      <c r="H132" s="184">
        <f>Субсидии!B109</f>
        <v>128.6</v>
      </c>
      <c r="I132" s="184">
        <f>Субсидии!C109</f>
        <v>60.6</v>
      </c>
      <c r="J132" s="29">
        <f t="shared" si="21"/>
        <v>47.122861586314158</v>
      </c>
      <c r="K132" s="29">
        <f>'Субвенции '!B129</f>
        <v>207.3</v>
      </c>
      <c r="L132" s="29">
        <f>'Субвенции '!C129</f>
        <v>95.744869999999992</v>
      </c>
      <c r="M132" s="29">
        <f t="shared" si="20"/>
        <v>46.186623251326573</v>
      </c>
      <c r="N132" s="29"/>
      <c r="O132" s="29"/>
      <c r="P132" s="29"/>
    </row>
    <row r="133" spans="1:16" s="32" customFormat="1" ht="63.75" x14ac:dyDescent="0.25">
      <c r="A133" s="59" t="s">
        <v>246</v>
      </c>
      <c r="B133" s="31">
        <f t="shared" si="22"/>
        <v>196.4</v>
      </c>
      <c r="C133" s="31">
        <f t="shared" si="23"/>
        <v>67.422179999999997</v>
      </c>
      <c r="D133" s="31">
        <f t="shared" si="24"/>
        <v>34.329012219959267</v>
      </c>
      <c r="E133" s="29"/>
      <c r="F133" s="29"/>
      <c r="G133" s="181"/>
      <c r="H133" s="184">
        <f>Субсидии!B110</f>
        <v>113.5</v>
      </c>
      <c r="I133" s="184">
        <f>Субсидии!C110</f>
        <v>34.169699999999999</v>
      </c>
      <c r="J133" s="29">
        <f t="shared" si="21"/>
        <v>30.105462555066076</v>
      </c>
      <c r="K133" s="29">
        <f>'Субвенции '!B130</f>
        <v>82.9</v>
      </c>
      <c r="L133" s="29">
        <f>'Субвенции '!C130</f>
        <v>33.252480000000006</v>
      </c>
      <c r="M133" s="29">
        <f t="shared" si="20"/>
        <v>40.111556091676725</v>
      </c>
      <c r="N133" s="29"/>
      <c r="O133" s="29"/>
      <c r="P133" s="29"/>
    </row>
    <row r="134" spans="1:16" s="32" customFormat="1" ht="63.75" x14ac:dyDescent="0.25">
      <c r="A134" s="59" t="s">
        <v>247</v>
      </c>
      <c r="B134" s="31">
        <f t="shared" si="22"/>
        <v>819.46399999999994</v>
      </c>
      <c r="C134" s="31">
        <f t="shared" si="23"/>
        <v>125.21644000000001</v>
      </c>
      <c r="D134" s="31">
        <f t="shared" si="24"/>
        <v>15.280285650132283</v>
      </c>
      <c r="E134" s="29"/>
      <c r="F134" s="29"/>
      <c r="G134" s="181"/>
      <c r="H134" s="184">
        <f>Субсидии!B111</f>
        <v>612.16399999999999</v>
      </c>
      <c r="I134" s="184">
        <f>Субсидии!C111</f>
        <v>37.097089999999994</v>
      </c>
      <c r="J134" s="29">
        <f t="shared" si="21"/>
        <v>6.05999209362197</v>
      </c>
      <c r="K134" s="29">
        <f>'Субвенции '!B131</f>
        <v>207.3</v>
      </c>
      <c r="L134" s="29">
        <f>'Субвенции '!C131</f>
        <v>88.119350000000011</v>
      </c>
      <c r="M134" s="29">
        <f t="shared" si="20"/>
        <v>42.508128316449593</v>
      </c>
      <c r="N134" s="29"/>
      <c r="O134" s="29"/>
      <c r="P134" s="29"/>
    </row>
    <row r="135" spans="1:16" s="32" customFormat="1" ht="63.75" x14ac:dyDescent="0.25">
      <c r="A135" s="59" t="s">
        <v>248</v>
      </c>
      <c r="B135" s="31">
        <f t="shared" si="22"/>
        <v>110.80000000000001</v>
      </c>
      <c r="C135" s="31">
        <f t="shared" si="23"/>
        <v>42.5685</v>
      </c>
      <c r="D135" s="31">
        <f t="shared" si="24"/>
        <v>38.419223826714799</v>
      </c>
      <c r="E135" s="29"/>
      <c r="F135" s="29"/>
      <c r="G135" s="181"/>
      <c r="H135" s="184">
        <f>Субсидии!B113</f>
        <v>27.9</v>
      </c>
      <c r="I135" s="184">
        <f>Субсидии!C113</f>
        <v>13.195399999999999</v>
      </c>
      <c r="J135" s="29">
        <f t="shared" si="21"/>
        <v>47.295340501792118</v>
      </c>
      <c r="K135" s="29">
        <f>'Субвенции '!B132</f>
        <v>82.9</v>
      </c>
      <c r="L135" s="29">
        <f>'Субвенции '!C132</f>
        <v>29.373099999999997</v>
      </c>
      <c r="M135" s="29">
        <f t="shared" si="20"/>
        <v>35.431966224366704</v>
      </c>
      <c r="N135" s="29"/>
      <c r="O135" s="29"/>
      <c r="P135" s="29"/>
    </row>
    <row r="136" spans="1:16" s="32" customFormat="1" ht="51" x14ac:dyDescent="0.25">
      <c r="A136" s="59" t="s">
        <v>249</v>
      </c>
      <c r="B136" s="31">
        <f t="shared" si="22"/>
        <v>158.60000000000002</v>
      </c>
      <c r="C136" s="31">
        <f t="shared" si="23"/>
        <v>70.847700000000003</v>
      </c>
      <c r="D136" s="31">
        <f t="shared" si="24"/>
        <v>44.670680958385873</v>
      </c>
      <c r="E136" s="29"/>
      <c r="F136" s="29"/>
      <c r="G136" s="181"/>
      <c r="H136" s="184">
        <f>Субсидии!B112</f>
        <v>75.7</v>
      </c>
      <c r="I136" s="184">
        <f>Субсидии!C112</f>
        <v>35.599980000000002</v>
      </c>
      <c r="J136" s="29">
        <f t="shared" si="21"/>
        <v>47.027714663143989</v>
      </c>
      <c r="K136" s="29">
        <f>'Субвенции '!B133</f>
        <v>82.9</v>
      </c>
      <c r="L136" s="29">
        <f>'Субвенции '!C133</f>
        <v>35.247720000000001</v>
      </c>
      <c r="M136" s="29">
        <f t="shared" si="20"/>
        <v>42.518359469240046</v>
      </c>
      <c r="N136" s="29"/>
      <c r="O136" s="29"/>
      <c r="P136" s="29"/>
    </row>
    <row r="137" spans="1:16" s="32" customFormat="1" ht="51" customHeight="1" x14ac:dyDescent="0.25">
      <c r="A137" s="59" t="s">
        <v>250</v>
      </c>
      <c r="B137" s="31">
        <f t="shared" si="22"/>
        <v>600.76199999999994</v>
      </c>
      <c r="C137" s="31">
        <f t="shared" si="23"/>
        <v>33.700040000000001</v>
      </c>
      <c r="D137" s="31">
        <f t="shared" si="24"/>
        <v>5.6095492058419145</v>
      </c>
      <c r="E137" s="29"/>
      <c r="F137" s="29"/>
      <c r="G137" s="181"/>
      <c r="H137" s="184">
        <f>Субсидии!B114</f>
        <v>517.86199999999997</v>
      </c>
      <c r="I137" s="184">
        <f>Субсидии!C114</f>
        <v>0</v>
      </c>
      <c r="J137" s="29">
        <f t="shared" si="21"/>
        <v>0</v>
      </c>
      <c r="K137" s="29">
        <f>'Субвенции '!B134</f>
        <v>82.9</v>
      </c>
      <c r="L137" s="29">
        <f>'Субвенции '!C134</f>
        <v>33.700040000000001</v>
      </c>
      <c r="M137" s="29">
        <f>L137/K137*100</f>
        <v>40.651435464414959</v>
      </c>
      <c r="N137" s="29"/>
      <c r="O137" s="29"/>
      <c r="P137" s="29"/>
    </row>
    <row r="138" spans="1:16" s="32" customFormat="1" ht="51" customHeight="1" x14ac:dyDescent="0.25">
      <c r="A138" s="59" t="s">
        <v>251</v>
      </c>
      <c r="B138" s="31">
        <f t="shared" si="22"/>
        <v>1373.2944000000002</v>
      </c>
      <c r="C138" s="31">
        <f t="shared" si="23"/>
        <v>40.000870000000006</v>
      </c>
      <c r="D138" s="31">
        <f t="shared" si="24"/>
        <v>2.9127672842764083</v>
      </c>
      <c r="E138" s="29"/>
      <c r="F138" s="29"/>
      <c r="G138" s="181"/>
      <c r="H138" s="184">
        <f>Субсидии!B115</f>
        <v>1290.3944000000001</v>
      </c>
      <c r="I138" s="184">
        <f>Субсидии!C115</f>
        <v>0</v>
      </c>
      <c r="J138" s="29">
        <f t="shared" si="21"/>
        <v>0</v>
      </c>
      <c r="K138" s="29">
        <f>'Субвенции '!B135</f>
        <v>82.9</v>
      </c>
      <c r="L138" s="29">
        <f>'Субвенции '!C135</f>
        <v>40.000870000000006</v>
      </c>
      <c r="M138" s="29">
        <f>L138/K138*100</f>
        <v>48.251954161640533</v>
      </c>
      <c r="N138" s="29"/>
      <c r="O138" s="29"/>
      <c r="P138" s="29"/>
    </row>
    <row r="139" spans="1:16" s="32" customFormat="1" ht="51" customHeight="1" x14ac:dyDescent="0.25">
      <c r="A139" s="59" t="s">
        <v>252</v>
      </c>
      <c r="B139" s="31">
        <f t="shared" si="22"/>
        <v>128.69999999999999</v>
      </c>
      <c r="C139" s="31">
        <f t="shared" si="23"/>
        <v>37.63308</v>
      </c>
      <c r="D139" s="31">
        <f t="shared" si="24"/>
        <v>29.240932400932401</v>
      </c>
      <c r="E139" s="29"/>
      <c r="F139" s="29"/>
      <c r="G139" s="181"/>
      <c r="H139" s="184">
        <f>Субсидии!B116</f>
        <v>45.8</v>
      </c>
      <c r="I139" s="184">
        <f>Субсидии!C116</f>
        <v>0</v>
      </c>
      <c r="J139" s="29">
        <f t="shared" si="21"/>
        <v>0</v>
      </c>
      <c r="K139" s="29">
        <f>'Субвенции '!B136</f>
        <v>82.9</v>
      </c>
      <c r="L139" s="29">
        <f>'Субвенции '!C136</f>
        <v>37.63308</v>
      </c>
      <c r="M139" s="29">
        <f t="shared" si="20"/>
        <v>45.395753920386007</v>
      </c>
      <c r="N139" s="29">
        <f>Иные!B63</f>
        <v>0</v>
      </c>
      <c r="O139" s="29">
        <f>Иные!C63</f>
        <v>0</v>
      </c>
      <c r="P139" s="29">
        <f>Иные!D63</f>
        <v>0</v>
      </c>
    </row>
    <row r="140" spans="1:16" s="32" customFormat="1" ht="51" customHeight="1" x14ac:dyDescent="0.25">
      <c r="A140" s="59" t="s">
        <v>253</v>
      </c>
      <c r="B140" s="31">
        <f t="shared" si="22"/>
        <v>177</v>
      </c>
      <c r="C140" s="31">
        <f t="shared" si="23"/>
        <v>30.717849999999999</v>
      </c>
      <c r="D140" s="31">
        <f t="shared" si="24"/>
        <v>17.354717514124292</v>
      </c>
      <c r="E140" s="29"/>
      <c r="F140" s="29"/>
      <c r="G140" s="181"/>
      <c r="H140" s="184">
        <f>Субсидии!B117</f>
        <v>94.1</v>
      </c>
      <c r="I140" s="184">
        <f>Субсидии!C117</f>
        <v>0</v>
      </c>
      <c r="J140" s="29">
        <f t="shared" si="21"/>
        <v>0</v>
      </c>
      <c r="K140" s="29">
        <f>'Субвенции '!B137</f>
        <v>82.9</v>
      </c>
      <c r="L140" s="29">
        <f>'Субвенции '!C137</f>
        <v>30.717849999999999</v>
      </c>
      <c r="M140" s="29">
        <f t="shared" si="20"/>
        <v>37.054101326899875</v>
      </c>
      <c r="N140" s="29"/>
      <c r="O140" s="29"/>
      <c r="P140" s="29"/>
    </row>
    <row r="141" spans="1:16" s="32" customFormat="1" ht="51" customHeight="1" x14ac:dyDescent="0.25">
      <c r="A141" s="59" t="s">
        <v>254</v>
      </c>
      <c r="B141" s="31">
        <f t="shared" si="22"/>
        <v>2321.2000000000003</v>
      </c>
      <c r="C141" s="31">
        <f t="shared" si="23"/>
        <v>80.552549999999997</v>
      </c>
      <c r="D141" s="31">
        <f t="shared" si="24"/>
        <v>3.4702976908495602</v>
      </c>
      <c r="E141" s="29"/>
      <c r="F141" s="29"/>
      <c r="G141" s="181"/>
      <c r="H141" s="184">
        <f>Субсидии!B118</f>
        <v>2113.9</v>
      </c>
      <c r="I141" s="184">
        <f>Субсидии!C118</f>
        <v>0</v>
      </c>
      <c r="J141" s="29">
        <f t="shared" si="21"/>
        <v>0</v>
      </c>
      <c r="K141" s="29">
        <f>'Субвенции '!B138</f>
        <v>207.3</v>
      </c>
      <c r="L141" s="29">
        <f>'Субвенции '!C138</f>
        <v>80.552549999999997</v>
      </c>
      <c r="M141" s="29">
        <f t="shared" si="20"/>
        <v>38.857959479015911</v>
      </c>
      <c r="N141" s="29"/>
      <c r="O141" s="29"/>
      <c r="P141" s="29"/>
    </row>
    <row r="142" spans="1:16" s="32" customFormat="1" ht="38.25" customHeight="1" x14ac:dyDescent="0.25">
      <c r="A142" s="59" t="s">
        <v>255</v>
      </c>
      <c r="B142" s="31">
        <f t="shared" si="22"/>
        <v>488.39200000000005</v>
      </c>
      <c r="C142" s="31">
        <f t="shared" si="23"/>
        <v>29.58353</v>
      </c>
      <c r="D142" s="31">
        <f t="shared" si="24"/>
        <v>6.0573330439483026</v>
      </c>
      <c r="E142" s="29"/>
      <c r="F142" s="29"/>
      <c r="G142" s="181"/>
      <c r="H142" s="184">
        <f>Субсидии!B119</f>
        <v>405.49200000000002</v>
      </c>
      <c r="I142" s="184">
        <f>Субсидии!C119</f>
        <v>0</v>
      </c>
      <c r="J142" s="29">
        <f t="shared" si="21"/>
        <v>0</v>
      </c>
      <c r="K142" s="29">
        <f>'Субвенции '!B139</f>
        <v>82.9</v>
      </c>
      <c r="L142" s="29">
        <f>'Субвенции '!C139</f>
        <v>29.58353</v>
      </c>
      <c r="M142" s="29">
        <f t="shared" si="20"/>
        <v>35.68580217129071</v>
      </c>
      <c r="N142" s="29"/>
      <c r="O142" s="29"/>
      <c r="P142" s="29"/>
    </row>
    <row r="143" spans="1:16" s="32" customFormat="1" ht="51" customHeight="1" x14ac:dyDescent="0.25">
      <c r="A143" s="59" t="s">
        <v>256</v>
      </c>
      <c r="B143" s="31">
        <f t="shared" si="22"/>
        <v>135.9</v>
      </c>
      <c r="C143" s="31">
        <f t="shared" si="23"/>
        <v>38.876719999999999</v>
      </c>
      <c r="D143" s="31">
        <f t="shared" si="24"/>
        <v>28.606857983811622</v>
      </c>
      <c r="E143" s="29"/>
      <c r="F143" s="29"/>
      <c r="G143" s="181"/>
      <c r="H143" s="184">
        <f>Субсидии!B120</f>
        <v>53</v>
      </c>
      <c r="I143" s="184">
        <f>Субсидии!C120</f>
        <v>0</v>
      </c>
      <c r="J143" s="29">
        <f t="shared" si="21"/>
        <v>0</v>
      </c>
      <c r="K143" s="29">
        <f>'Субвенции '!B140</f>
        <v>82.9</v>
      </c>
      <c r="L143" s="29">
        <f>'Субвенции '!C140</f>
        <v>38.876719999999999</v>
      </c>
      <c r="M143" s="29">
        <f t="shared" si="20"/>
        <v>46.895922798552469</v>
      </c>
      <c r="N143" s="29"/>
      <c r="O143" s="29"/>
      <c r="P143" s="29"/>
    </row>
    <row r="144" spans="1:16" s="32" customFormat="1" ht="63.75" x14ac:dyDescent="0.25">
      <c r="A144" s="59" t="s">
        <v>257</v>
      </c>
      <c r="B144" s="31">
        <f t="shared" si="22"/>
        <v>789.22500000000002</v>
      </c>
      <c r="C144" s="31">
        <f t="shared" si="23"/>
        <v>29.373099999999997</v>
      </c>
      <c r="D144" s="31">
        <f t="shared" si="24"/>
        <v>3.7217650226488006</v>
      </c>
      <c r="E144" s="29"/>
      <c r="F144" s="29"/>
      <c r="G144" s="181"/>
      <c r="H144" s="184">
        <f>Субсидии!B121</f>
        <v>706.32500000000005</v>
      </c>
      <c r="I144" s="184">
        <f>Субсидии!C121</f>
        <v>0</v>
      </c>
      <c r="J144" s="29"/>
      <c r="K144" s="29">
        <f>'Субвенции '!B141</f>
        <v>82.9</v>
      </c>
      <c r="L144" s="29">
        <f>'Субвенции '!C141</f>
        <v>29.373099999999997</v>
      </c>
      <c r="M144" s="29">
        <f t="shared" si="20"/>
        <v>35.431966224366704</v>
      </c>
      <c r="N144" s="29"/>
      <c r="O144" s="29"/>
      <c r="P144" s="29"/>
    </row>
    <row r="145" spans="1:16" s="32" customFormat="1" ht="63.75" x14ac:dyDescent="0.25">
      <c r="A145" s="59" t="s">
        <v>258</v>
      </c>
      <c r="B145" s="31">
        <f t="shared" si="22"/>
        <v>582.9</v>
      </c>
      <c r="C145" s="31">
        <f t="shared" si="23"/>
        <v>31.078650000000003</v>
      </c>
      <c r="D145" s="31">
        <f t="shared" si="24"/>
        <v>5.3317292846114261</v>
      </c>
      <c r="E145" s="29"/>
      <c r="F145" s="29"/>
      <c r="G145" s="181"/>
      <c r="H145" s="184">
        <f>Субсидии!B122</f>
        <v>500</v>
      </c>
      <c r="I145" s="184">
        <f>Субсидии!C122</f>
        <v>0</v>
      </c>
      <c r="J145" s="29">
        <f t="shared" si="21"/>
        <v>0</v>
      </c>
      <c r="K145" s="29">
        <f>'Субвенции '!B142</f>
        <v>82.9</v>
      </c>
      <c r="L145" s="29">
        <f>'Субвенции '!C142</f>
        <v>31.078650000000003</v>
      </c>
      <c r="M145" s="29">
        <f t="shared" si="20"/>
        <v>37.489324487334144</v>
      </c>
      <c r="N145" s="29"/>
      <c r="O145" s="29"/>
      <c r="P145" s="29"/>
    </row>
    <row r="146" spans="1:16" s="32" customFormat="1" ht="51" x14ac:dyDescent="0.25">
      <c r="A146" s="59" t="s">
        <v>259</v>
      </c>
      <c r="B146" s="31">
        <f t="shared" si="22"/>
        <v>207.3</v>
      </c>
      <c r="C146" s="31">
        <f t="shared" si="23"/>
        <v>71.49973</v>
      </c>
      <c r="D146" s="31">
        <f t="shared" si="24"/>
        <v>34.490945489628558</v>
      </c>
      <c r="E146" s="29"/>
      <c r="F146" s="29"/>
      <c r="G146" s="181"/>
      <c r="H146" s="184"/>
      <c r="I146" s="184"/>
      <c r="J146" s="29"/>
      <c r="K146" s="29">
        <f>'Субвенции '!B143</f>
        <v>207.3</v>
      </c>
      <c r="L146" s="29">
        <f>'Субвенции '!C143</f>
        <v>71.49973</v>
      </c>
      <c r="M146" s="29">
        <f t="shared" si="20"/>
        <v>34.490945489628558</v>
      </c>
      <c r="N146" s="29"/>
      <c r="O146" s="29"/>
      <c r="P146" s="29"/>
    </row>
    <row r="147" spans="1:16" s="32" customFormat="1" ht="63.75" x14ac:dyDescent="0.25">
      <c r="A147" s="59" t="s">
        <v>260</v>
      </c>
      <c r="B147" s="31">
        <f t="shared" si="22"/>
        <v>82.9</v>
      </c>
      <c r="C147" s="31">
        <f t="shared" si="23"/>
        <v>32.07976</v>
      </c>
      <c r="D147" s="31">
        <f t="shared" si="24"/>
        <v>38.696936067551263</v>
      </c>
      <c r="E147" s="29"/>
      <c r="F147" s="29"/>
      <c r="G147" s="181"/>
      <c r="H147" s="184"/>
      <c r="I147" s="184"/>
      <c r="J147" s="29"/>
      <c r="K147" s="29">
        <f>'Субвенции '!B144</f>
        <v>82.9</v>
      </c>
      <c r="L147" s="29">
        <f>'Субвенции '!C144</f>
        <v>32.07976</v>
      </c>
      <c r="M147" s="29">
        <f t="shared" si="20"/>
        <v>38.696936067551263</v>
      </c>
      <c r="N147" s="29"/>
      <c r="O147" s="29"/>
      <c r="P147" s="29"/>
    </row>
    <row r="148" spans="1:16" s="32" customFormat="1" ht="63.75" x14ac:dyDescent="0.25">
      <c r="A148" s="59" t="s">
        <v>261</v>
      </c>
      <c r="B148" s="31">
        <f t="shared" si="22"/>
        <v>2623.2000000000003</v>
      </c>
      <c r="C148" s="31">
        <f t="shared" si="23"/>
        <v>82.322009999999992</v>
      </c>
      <c r="D148" s="31">
        <f t="shared" si="24"/>
        <v>3.1382284995425427</v>
      </c>
      <c r="E148" s="29"/>
      <c r="F148" s="29"/>
      <c r="G148" s="181"/>
      <c r="H148" s="184">
        <f>Субсидии!B123</f>
        <v>2415.9</v>
      </c>
      <c r="I148" s="184">
        <f>Субсидии!C123</f>
        <v>0</v>
      </c>
      <c r="J148" s="29"/>
      <c r="K148" s="29">
        <f>'Субвенции '!B145</f>
        <v>207.3</v>
      </c>
      <c r="L148" s="29">
        <f>'Субвенции '!C145</f>
        <v>82.322009999999992</v>
      </c>
      <c r="M148" s="29">
        <f t="shared" si="20"/>
        <v>39.711534008683067</v>
      </c>
      <c r="N148" s="29">
        <f>Иные!B64</f>
        <v>0</v>
      </c>
      <c r="O148" s="29"/>
      <c r="P148" s="29"/>
    </row>
    <row r="149" spans="1:16" s="32" customFormat="1" ht="63.75" x14ac:dyDescent="0.25">
      <c r="A149" s="59" t="s">
        <v>262</v>
      </c>
      <c r="B149" s="31">
        <f t="shared" si="22"/>
        <v>82.9</v>
      </c>
      <c r="C149" s="31">
        <f t="shared" si="23"/>
        <v>29.373099999999997</v>
      </c>
      <c r="D149" s="31">
        <f t="shared" si="24"/>
        <v>35.431966224366704</v>
      </c>
      <c r="E149" s="29"/>
      <c r="F149" s="29"/>
      <c r="G149" s="181"/>
      <c r="H149" s="184"/>
      <c r="I149" s="184"/>
      <c r="J149" s="29"/>
      <c r="K149" s="29">
        <f>'Субвенции '!B146</f>
        <v>82.9</v>
      </c>
      <c r="L149" s="29">
        <f>'Субвенции '!C146</f>
        <v>29.373099999999997</v>
      </c>
      <c r="M149" s="29">
        <f t="shared" si="20"/>
        <v>35.431966224366704</v>
      </c>
      <c r="N149" s="29"/>
      <c r="O149" s="29"/>
      <c r="P149" s="29"/>
    </row>
    <row r="150" spans="1:16" s="32" customFormat="1" ht="51" x14ac:dyDescent="0.25">
      <c r="A150" s="59" t="s">
        <v>263</v>
      </c>
      <c r="B150" s="31">
        <f t="shared" si="22"/>
        <v>82.9</v>
      </c>
      <c r="C150" s="31">
        <f t="shared" si="23"/>
        <v>29.373099999999997</v>
      </c>
      <c r="D150" s="31">
        <f t="shared" si="24"/>
        <v>35.431966224366704</v>
      </c>
      <c r="E150" s="29"/>
      <c r="F150" s="29"/>
      <c r="G150" s="181"/>
      <c r="H150" s="184"/>
      <c r="I150" s="184"/>
      <c r="J150" s="29"/>
      <c r="K150" s="29">
        <f>'Субвенции '!B147</f>
        <v>82.9</v>
      </c>
      <c r="L150" s="29">
        <f>'Субвенции '!C147</f>
        <v>29.373099999999997</v>
      </c>
      <c r="M150" s="29">
        <f t="shared" si="20"/>
        <v>35.431966224366704</v>
      </c>
      <c r="N150" s="29"/>
      <c r="O150" s="29"/>
      <c r="P150" s="29"/>
    </row>
    <row r="151" spans="1:16" s="32" customFormat="1" ht="63.75" x14ac:dyDescent="0.25">
      <c r="A151" s="59" t="s">
        <v>264</v>
      </c>
      <c r="B151" s="31">
        <f t="shared" si="22"/>
        <v>82.9</v>
      </c>
      <c r="C151" s="31">
        <f t="shared" si="23"/>
        <v>29.373099999999997</v>
      </c>
      <c r="D151" s="31">
        <f t="shared" si="24"/>
        <v>35.431966224366704</v>
      </c>
      <c r="E151" s="29"/>
      <c r="F151" s="29"/>
      <c r="G151" s="181"/>
      <c r="H151" s="184"/>
      <c r="I151" s="184"/>
      <c r="J151" s="29"/>
      <c r="K151" s="29">
        <f>'Субвенции '!B148</f>
        <v>82.9</v>
      </c>
      <c r="L151" s="29">
        <f>'Субвенции '!C148</f>
        <v>29.373099999999997</v>
      </c>
      <c r="M151" s="29">
        <f t="shared" si="20"/>
        <v>35.431966224366704</v>
      </c>
      <c r="N151" s="29"/>
      <c r="O151" s="29"/>
      <c r="P151" s="29"/>
    </row>
    <row r="152" spans="1:16" s="32" customFormat="1" ht="63.75" x14ac:dyDescent="0.25">
      <c r="A152" s="59" t="s">
        <v>265</v>
      </c>
      <c r="B152" s="31">
        <f t="shared" si="22"/>
        <v>82.9</v>
      </c>
      <c r="C152" s="31">
        <f t="shared" si="23"/>
        <v>36.757709999999996</v>
      </c>
      <c r="D152" s="31">
        <f t="shared" si="24"/>
        <v>44.339819059107349</v>
      </c>
      <c r="E152" s="29"/>
      <c r="F152" s="29"/>
      <c r="G152" s="181"/>
      <c r="H152" s="184"/>
      <c r="I152" s="184"/>
      <c r="J152" s="29"/>
      <c r="K152" s="29">
        <f>'Субвенции '!B149</f>
        <v>82.9</v>
      </c>
      <c r="L152" s="29">
        <f>'Субвенции '!C149</f>
        <v>36.757709999999996</v>
      </c>
      <c r="M152" s="29">
        <f t="shared" si="20"/>
        <v>44.339819059107349</v>
      </c>
      <c r="N152" s="29"/>
      <c r="O152" s="29"/>
      <c r="P152" s="29"/>
    </row>
    <row r="153" spans="1:16" s="32" customFormat="1" ht="63.75" x14ac:dyDescent="0.25">
      <c r="A153" s="59" t="s">
        <v>266</v>
      </c>
      <c r="B153" s="31">
        <f t="shared" si="22"/>
        <v>82.9</v>
      </c>
      <c r="C153" s="31">
        <f t="shared" si="23"/>
        <v>37.277279999999998</v>
      </c>
      <c r="D153" s="31">
        <f t="shared" si="24"/>
        <v>44.9665621230398</v>
      </c>
      <c r="E153" s="29"/>
      <c r="F153" s="29"/>
      <c r="G153" s="181"/>
      <c r="H153" s="184"/>
      <c r="I153" s="184"/>
      <c r="J153" s="29"/>
      <c r="K153" s="29">
        <f>'Субвенции '!B150</f>
        <v>82.9</v>
      </c>
      <c r="L153" s="29">
        <f>'Субвенции '!C150</f>
        <v>37.277279999999998</v>
      </c>
      <c r="M153" s="29">
        <f t="shared" si="20"/>
        <v>44.9665621230398</v>
      </c>
      <c r="N153" s="29"/>
      <c r="O153" s="29"/>
      <c r="P153" s="29"/>
    </row>
    <row r="154" spans="1:16" s="32" customFormat="1" ht="51" x14ac:dyDescent="0.25">
      <c r="A154" s="59" t="s">
        <v>267</v>
      </c>
      <c r="B154" s="31">
        <f t="shared" si="22"/>
        <v>0</v>
      </c>
      <c r="C154" s="31">
        <f t="shared" si="23"/>
        <v>0</v>
      </c>
      <c r="D154" s="31"/>
      <c r="E154" s="29"/>
      <c r="F154" s="29"/>
      <c r="G154" s="181"/>
      <c r="H154" s="184"/>
      <c r="I154" s="184"/>
      <c r="J154" s="29"/>
      <c r="K154" s="29">
        <f>'Субвенции '!B151</f>
        <v>0</v>
      </c>
      <c r="L154" s="29">
        <f>'Субвенции '!C151</f>
        <v>0</v>
      </c>
      <c r="M154" s="29"/>
      <c r="N154" s="29"/>
      <c r="O154" s="29"/>
      <c r="P154" s="29"/>
    </row>
    <row r="155" spans="1:16" s="32" customFormat="1" ht="63.75" x14ac:dyDescent="0.25">
      <c r="A155" s="59" t="s">
        <v>268</v>
      </c>
      <c r="B155" s="31">
        <f t="shared" si="22"/>
        <v>821.59273999999994</v>
      </c>
      <c r="C155" s="31">
        <f t="shared" si="23"/>
        <v>29.374279999999999</v>
      </c>
      <c r="D155" s="31">
        <f t="shared" si="24"/>
        <v>3.5752847572630699</v>
      </c>
      <c r="E155" s="29"/>
      <c r="F155" s="29"/>
      <c r="G155" s="181"/>
      <c r="H155" s="184">
        <f>Субсидии!B124</f>
        <v>738.69273999999996</v>
      </c>
      <c r="I155" s="184">
        <f>Субсидии!C124</f>
        <v>0</v>
      </c>
      <c r="J155" s="29"/>
      <c r="K155" s="29">
        <f>'Субвенции '!B152</f>
        <v>82.9</v>
      </c>
      <c r="L155" s="29">
        <f>'Субвенции '!C152</f>
        <v>29.374279999999999</v>
      </c>
      <c r="M155" s="29">
        <f t="shared" si="20"/>
        <v>35.433389626055487</v>
      </c>
      <c r="N155" s="29"/>
      <c r="O155" s="29"/>
      <c r="P155" s="29"/>
    </row>
    <row r="156" spans="1:16" s="32" customFormat="1" ht="51" x14ac:dyDescent="0.25">
      <c r="A156" s="59" t="s">
        <v>269</v>
      </c>
      <c r="B156" s="31">
        <f t="shared" si="22"/>
        <v>60622</v>
      </c>
      <c r="C156" s="31">
        <f t="shared" si="23"/>
        <v>0</v>
      </c>
      <c r="D156" s="31">
        <f t="shared" si="24"/>
        <v>0</v>
      </c>
      <c r="E156" s="29"/>
      <c r="F156" s="29"/>
      <c r="G156" s="181"/>
      <c r="H156" s="184">
        <f>Субсидии!B125</f>
        <v>60622</v>
      </c>
      <c r="I156" s="184">
        <f>Субсидии!C125</f>
        <v>0</v>
      </c>
      <c r="J156" s="29">
        <f t="shared" si="21"/>
        <v>0</v>
      </c>
      <c r="K156" s="29"/>
      <c r="L156" s="29"/>
      <c r="M156" s="29"/>
      <c r="N156" s="29">
        <f>Иные!B65</f>
        <v>0</v>
      </c>
      <c r="O156" s="29">
        <f>Иные!C65</f>
        <v>0</v>
      </c>
      <c r="P156" s="29">
        <f>Иные!D65</f>
        <v>0</v>
      </c>
    </row>
    <row r="157" spans="1:16" s="32" customFormat="1" ht="51" x14ac:dyDescent="0.25">
      <c r="A157" s="59" t="s">
        <v>270</v>
      </c>
      <c r="B157" s="31">
        <f t="shared" si="22"/>
        <v>82.9</v>
      </c>
      <c r="C157" s="31">
        <f t="shared" si="23"/>
        <v>34.258879999999998</v>
      </c>
      <c r="D157" s="31">
        <f t="shared" si="24"/>
        <v>41.325548854041003</v>
      </c>
      <c r="E157" s="29"/>
      <c r="F157" s="29"/>
      <c r="G157" s="181"/>
      <c r="H157" s="184"/>
      <c r="I157" s="184"/>
      <c r="J157" s="29"/>
      <c r="K157" s="29">
        <f>'Субвенции '!B153</f>
        <v>82.9</v>
      </c>
      <c r="L157" s="29">
        <f>'Субвенции '!C153</f>
        <v>34.258879999999998</v>
      </c>
      <c r="M157" s="29">
        <f t="shared" si="20"/>
        <v>41.325548854041003</v>
      </c>
      <c r="N157" s="29"/>
      <c r="O157" s="29"/>
      <c r="P157" s="29"/>
    </row>
    <row r="158" spans="1:16" s="32" customFormat="1" ht="51" x14ac:dyDescent="0.25">
      <c r="A158" s="59" t="s">
        <v>271</v>
      </c>
      <c r="B158" s="31">
        <f t="shared" si="22"/>
        <v>207.3</v>
      </c>
      <c r="C158" s="31">
        <f t="shared" si="23"/>
        <v>79.49418</v>
      </c>
      <c r="D158" s="31">
        <f t="shared" si="24"/>
        <v>38.347409551374817</v>
      </c>
      <c r="E158" s="29"/>
      <c r="F158" s="29"/>
      <c r="G158" s="181"/>
      <c r="H158" s="184"/>
      <c r="I158" s="184"/>
      <c r="J158" s="29"/>
      <c r="K158" s="29">
        <f>'Субвенции '!B154</f>
        <v>207.3</v>
      </c>
      <c r="L158" s="29">
        <f>'Субвенции '!C154</f>
        <v>79.49418</v>
      </c>
      <c r="M158" s="29">
        <f t="shared" si="20"/>
        <v>38.347409551374817</v>
      </c>
      <c r="N158" s="29"/>
      <c r="O158" s="29"/>
      <c r="P158" s="29"/>
    </row>
    <row r="159" spans="1:16" s="32" customFormat="1" ht="51" x14ac:dyDescent="0.25">
      <c r="A159" s="59" t="s">
        <v>272</v>
      </c>
      <c r="B159" s="31">
        <f t="shared" si="22"/>
        <v>0</v>
      </c>
      <c r="C159" s="31">
        <f t="shared" si="23"/>
        <v>0</v>
      </c>
      <c r="D159" s="31"/>
      <c r="E159" s="29"/>
      <c r="F159" s="29"/>
      <c r="G159" s="181"/>
      <c r="H159" s="184"/>
      <c r="I159" s="184"/>
      <c r="J159" s="29"/>
      <c r="K159" s="29">
        <f>'Субвенции '!B155</f>
        <v>0</v>
      </c>
      <c r="L159" s="29">
        <f>'Субвенции '!C155</f>
        <v>0</v>
      </c>
      <c r="M159" s="29"/>
      <c r="N159" s="29"/>
      <c r="O159" s="29"/>
      <c r="P159" s="29"/>
    </row>
    <row r="160" spans="1:16" s="32" customFormat="1" ht="51" x14ac:dyDescent="0.25">
      <c r="A160" s="59" t="s">
        <v>273</v>
      </c>
      <c r="B160" s="31">
        <f t="shared" si="22"/>
        <v>82.9</v>
      </c>
      <c r="C160" s="31">
        <f t="shared" si="23"/>
        <v>38.727269999999997</v>
      </c>
      <c r="D160" s="31">
        <f t="shared" si="24"/>
        <v>46.715645355850413</v>
      </c>
      <c r="E160" s="29"/>
      <c r="F160" s="29"/>
      <c r="G160" s="181"/>
      <c r="H160" s="184"/>
      <c r="I160" s="184"/>
      <c r="J160" s="29"/>
      <c r="K160" s="29">
        <f>'Субвенции '!B156</f>
        <v>82.9</v>
      </c>
      <c r="L160" s="29">
        <f>'Субвенции '!C156</f>
        <v>38.727269999999997</v>
      </c>
      <c r="M160" s="29">
        <f t="shared" si="20"/>
        <v>46.715645355850413</v>
      </c>
      <c r="N160" s="29"/>
      <c r="O160" s="29"/>
      <c r="P160" s="29"/>
    </row>
    <row r="161" spans="1:16" s="32" customFormat="1" ht="38.25" x14ac:dyDescent="0.25">
      <c r="A161" s="59" t="s">
        <v>274</v>
      </c>
      <c r="B161" s="31">
        <f t="shared" si="22"/>
        <v>82.9</v>
      </c>
      <c r="C161" s="31">
        <f t="shared" si="23"/>
        <v>35.003480000000003</v>
      </c>
      <c r="D161" s="31">
        <f t="shared" si="24"/>
        <v>42.223739445114596</v>
      </c>
      <c r="E161" s="29"/>
      <c r="F161" s="29"/>
      <c r="G161" s="181"/>
      <c r="H161" s="184"/>
      <c r="I161" s="184"/>
      <c r="J161" s="29"/>
      <c r="K161" s="29">
        <f>'Субвенции '!B157</f>
        <v>82.9</v>
      </c>
      <c r="L161" s="29">
        <f>'Субвенции '!C157</f>
        <v>35.003480000000003</v>
      </c>
      <c r="M161" s="29">
        <f t="shared" si="20"/>
        <v>42.223739445114596</v>
      </c>
      <c r="N161" s="29"/>
      <c r="O161" s="29"/>
      <c r="P161" s="29"/>
    </row>
    <row r="162" spans="1:16" s="32" customFormat="1" ht="51" x14ac:dyDescent="0.25">
      <c r="A162" s="59" t="s">
        <v>275</v>
      </c>
      <c r="B162" s="31">
        <f t="shared" si="22"/>
        <v>82.9</v>
      </c>
      <c r="C162" s="31">
        <f t="shared" si="23"/>
        <v>33.015449999999994</v>
      </c>
      <c r="D162" s="31">
        <f t="shared" si="24"/>
        <v>39.825633293124234</v>
      </c>
      <c r="E162" s="29"/>
      <c r="F162" s="29"/>
      <c r="G162" s="181"/>
      <c r="H162" s="184"/>
      <c r="I162" s="184"/>
      <c r="J162" s="29"/>
      <c r="K162" s="29">
        <f>'Субвенции '!B158</f>
        <v>82.9</v>
      </c>
      <c r="L162" s="29">
        <f>'Субвенции '!C158</f>
        <v>33.015449999999994</v>
      </c>
      <c r="M162" s="29">
        <f t="shared" si="20"/>
        <v>39.825633293124234</v>
      </c>
      <c r="N162" s="29"/>
      <c r="O162" s="29"/>
      <c r="P162" s="29"/>
    </row>
    <row r="163" spans="1:16" s="32" customFormat="1" ht="51" x14ac:dyDescent="0.25">
      <c r="A163" s="59" t="s">
        <v>276</v>
      </c>
      <c r="B163" s="31">
        <f t="shared" ref="B163:B194" si="25">E163+H163+K163+N163</f>
        <v>1255.5049999999999</v>
      </c>
      <c r="C163" s="31">
        <f t="shared" ref="C163:C194" si="26">F163+I163+L163+O163</f>
        <v>80.481409999999997</v>
      </c>
      <c r="D163" s="31">
        <f t="shared" ref="D163:D194" si="27">C163/B163*100</f>
        <v>6.4102819184312292</v>
      </c>
      <c r="E163" s="29"/>
      <c r="F163" s="29"/>
      <c r="G163" s="181"/>
      <c r="H163" s="184">
        <f>Субсидии!B126</f>
        <v>1048.2049999999999</v>
      </c>
      <c r="I163" s="184">
        <f>Субсидии!C126</f>
        <v>0</v>
      </c>
      <c r="J163" s="29">
        <f t="shared" si="21"/>
        <v>0</v>
      </c>
      <c r="K163" s="29">
        <f>'Субвенции '!B159</f>
        <v>207.3</v>
      </c>
      <c r="L163" s="29">
        <f>'Субвенции '!C159</f>
        <v>80.481409999999997</v>
      </c>
      <c r="M163" s="29">
        <f t="shared" si="20"/>
        <v>38.823642064640609</v>
      </c>
      <c r="N163" s="29"/>
      <c r="O163" s="29"/>
      <c r="P163" s="29"/>
    </row>
    <row r="164" spans="1:16" s="32" customFormat="1" ht="51" x14ac:dyDescent="0.25">
      <c r="A164" s="59" t="s">
        <v>277</v>
      </c>
      <c r="B164" s="31">
        <f t="shared" si="25"/>
        <v>381.20000000000005</v>
      </c>
      <c r="C164" s="31">
        <f t="shared" si="26"/>
        <v>134.25712000000001</v>
      </c>
      <c r="D164" s="31">
        <f t="shared" si="27"/>
        <v>35.21960125918153</v>
      </c>
      <c r="E164" s="29"/>
      <c r="F164" s="29"/>
      <c r="G164" s="181"/>
      <c r="H164" s="184">
        <f>Субсидии!B127</f>
        <v>173.9</v>
      </c>
      <c r="I164" s="184">
        <f>Субсидии!C127</f>
        <v>53.116300000000003</v>
      </c>
      <c r="J164" s="29">
        <f t="shared" si="21"/>
        <v>30.544163312248418</v>
      </c>
      <c r="K164" s="29">
        <f>'Субвенции '!B160</f>
        <v>207.3</v>
      </c>
      <c r="L164" s="29">
        <f>'Субвенции '!C160</f>
        <v>81.140820000000005</v>
      </c>
      <c r="M164" s="29">
        <f t="shared" si="20"/>
        <v>39.14173661360347</v>
      </c>
      <c r="N164" s="29"/>
      <c r="O164" s="29"/>
      <c r="P164" s="29"/>
    </row>
    <row r="165" spans="1:16" s="32" customFormat="1" ht="51" x14ac:dyDescent="0.25">
      <c r="A165" s="59" t="s">
        <v>278</v>
      </c>
      <c r="B165" s="31">
        <f t="shared" si="25"/>
        <v>838.11599999999999</v>
      </c>
      <c r="C165" s="31">
        <f t="shared" si="26"/>
        <v>87.122199999999992</v>
      </c>
      <c r="D165" s="31">
        <f t="shared" si="27"/>
        <v>10.395004987376447</v>
      </c>
      <c r="E165" s="29"/>
      <c r="F165" s="29"/>
      <c r="G165" s="181"/>
      <c r="H165" s="184">
        <f>Субсидии!B128</f>
        <v>630.81600000000003</v>
      </c>
      <c r="I165" s="184">
        <f>Субсидии!C128</f>
        <v>0</v>
      </c>
      <c r="J165" s="29">
        <f t="shared" si="21"/>
        <v>0</v>
      </c>
      <c r="K165" s="29">
        <f>'Субвенции '!B161</f>
        <v>207.3</v>
      </c>
      <c r="L165" s="29">
        <f>'Субвенции '!C161</f>
        <v>87.122199999999992</v>
      </c>
      <c r="M165" s="29">
        <f t="shared" si="20"/>
        <v>42.027110467920878</v>
      </c>
      <c r="N165" s="29"/>
      <c r="O165" s="29"/>
      <c r="P165" s="29"/>
    </row>
    <row r="166" spans="1:16" s="32" customFormat="1" ht="38.25" customHeight="1" x14ac:dyDescent="0.25">
      <c r="A166" s="59" t="s">
        <v>279</v>
      </c>
      <c r="B166" s="31">
        <f t="shared" si="25"/>
        <v>0</v>
      </c>
      <c r="C166" s="31">
        <f t="shared" si="26"/>
        <v>0</v>
      </c>
      <c r="D166" s="31"/>
      <c r="E166" s="29"/>
      <c r="F166" s="29"/>
      <c r="G166" s="181"/>
      <c r="H166" s="184"/>
      <c r="I166" s="184"/>
      <c r="J166" s="29"/>
      <c r="K166" s="29">
        <f>'Субвенции '!B162</f>
        <v>0</v>
      </c>
      <c r="L166" s="29">
        <f>'Субвенции '!C162</f>
        <v>0</v>
      </c>
      <c r="M166" s="29"/>
      <c r="N166" s="29"/>
      <c r="O166" s="29"/>
      <c r="P166" s="29"/>
    </row>
    <row r="167" spans="1:16" s="32" customFormat="1" ht="51" customHeight="1" x14ac:dyDescent="0.25">
      <c r="A167" s="59" t="s">
        <v>280</v>
      </c>
      <c r="B167" s="31">
        <f t="shared" si="25"/>
        <v>82.9</v>
      </c>
      <c r="C167" s="31">
        <f t="shared" si="26"/>
        <v>31.629099999999998</v>
      </c>
      <c r="D167" s="31">
        <f t="shared" si="27"/>
        <v>38.153317249698425</v>
      </c>
      <c r="E167" s="29"/>
      <c r="F167" s="29"/>
      <c r="G167" s="181"/>
      <c r="H167" s="184"/>
      <c r="I167" s="184"/>
      <c r="J167" s="29"/>
      <c r="K167" s="29">
        <f>'Субвенции '!B163</f>
        <v>82.9</v>
      </c>
      <c r="L167" s="29">
        <f>'Субвенции '!C163</f>
        <v>31.629099999999998</v>
      </c>
      <c r="M167" s="29">
        <f t="shared" si="20"/>
        <v>38.153317249698425</v>
      </c>
      <c r="N167" s="29"/>
      <c r="O167" s="29"/>
      <c r="P167" s="29"/>
    </row>
    <row r="168" spans="1:16" s="32" customFormat="1" ht="51" customHeight="1" x14ac:dyDescent="0.25">
      <c r="A168" s="59" t="s">
        <v>281</v>
      </c>
      <c r="B168" s="31">
        <f t="shared" si="25"/>
        <v>874.18200000000002</v>
      </c>
      <c r="C168" s="31">
        <f t="shared" si="26"/>
        <v>92.787850000000006</v>
      </c>
      <c r="D168" s="31">
        <f t="shared" si="27"/>
        <v>10.614248520331007</v>
      </c>
      <c r="E168" s="29"/>
      <c r="F168" s="29"/>
      <c r="G168" s="181"/>
      <c r="H168" s="184">
        <f>Субсидии!B130</f>
        <v>666.88199999999995</v>
      </c>
      <c r="I168" s="184">
        <f>Субсидии!C130</f>
        <v>0</v>
      </c>
      <c r="J168" s="29">
        <f t="shared" si="21"/>
        <v>0</v>
      </c>
      <c r="K168" s="29">
        <f>'Субвенции '!B164</f>
        <v>207.3</v>
      </c>
      <c r="L168" s="29">
        <f>'Субвенции '!C164</f>
        <v>92.787850000000006</v>
      </c>
      <c r="M168" s="29">
        <f t="shared" si="20"/>
        <v>44.760178485287021</v>
      </c>
      <c r="N168" s="29"/>
      <c r="O168" s="29"/>
      <c r="P168" s="29"/>
    </row>
    <row r="169" spans="1:16" s="32" customFormat="1" ht="51" customHeight="1" x14ac:dyDescent="0.25">
      <c r="A169" s="59" t="s">
        <v>282</v>
      </c>
      <c r="B169" s="31">
        <f t="shared" si="25"/>
        <v>835.88299999999992</v>
      </c>
      <c r="C169" s="31">
        <f t="shared" si="26"/>
        <v>31.9</v>
      </c>
      <c r="D169" s="31">
        <f t="shared" si="27"/>
        <v>3.8163235763856904</v>
      </c>
      <c r="E169" s="29"/>
      <c r="F169" s="29"/>
      <c r="G169" s="181"/>
      <c r="H169" s="184">
        <f>Субсидии!B131</f>
        <v>752.98299999999995</v>
      </c>
      <c r="I169" s="184">
        <f>Субсидии!C131</f>
        <v>0</v>
      </c>
      <c r="J169" s="29">
        <f t="shared" si="21"/>
        <v>0</v>
      </c>
      <c r="K169" s="29">
        <f>'Субвенции '!B165</f>
        <v>82.9</v>
      </c>
      <c r="L169" s="29">
        <f>'Субвенции '!C165</f>
        <v>31.9</v>
      </c>
      <c r="M169" s="29">
        <f t="shared" si="20"/>
        <v>38.480096501809399</v>
      </c>
      <c r="N169" s="29"/>
      <c r="O169" s="29"/>
      <c r="P169" s="29"/>
    </row>
    <row r="170" spans="1:16" s="32" customFormat="1" ht="51" customHeight="1" x14ac:dyDescent="0.25">
      <c r="A170" s="59" t="s">
        <v>283</v>
      </c>
      <c r="B170" s="31">
        <f t="shared" si="25"/>
        <v>7913.8</v>
      </c>
      <c r="C170" s="31">
        <f t="shared" si="26"/>
        <v>175.36957999999998</v>
      </c>
      <c r="D170" s="31">
        <f t="shared" si="27"/>
        <v>2.2159971189567589</v>
      </c>
      <c r="E170" s="29"/>
      <c r="F170" s="29"/>
      <c r="G170" s="181"/>
      <c r="H170" s="184">
        <f>Субсидии!B129</f>
        <v>7499.2</v>
      </c>
      <c r="I170" s="184">
        <f>Субсидии!C129</f>
        <v>0</v>
      </c>
      <c r="J170" s="29">
        <f t="shared" si="21"/>
        <v>0</v>
      </c>
      <c r="K170" s="29">
        <f>'Субвенции '!B166</f>
        <v>414.6</v>
      </c>
      <c r="L170" s="29">
        <f>'Субвенции '!C166</f>
        <v>175.36957999999998</v>
      </c>
      <c r="M170" s="29">
        <f t="shared" si="20"/>
        <v>42.298499758803658</v>
      </c>
      <c r="N170" s="29">
        <f>Иные!B66</f>
        <v>0</v>
      </c>
      <c r="O170" s="29">
        <f>Иные!C66</f>
        <v>0</v>
      </c>
      <c r="P170" s="29">
        <f>Иные!D66</f>
        <v>0</v>
      </c>
    </row>
    <row r="171" spans="1:16" s="32" customFormat="1" ht="38.25" customHeight="1" x14ac:dyDescent="0.25">
      <c r="A171" s="59" t="s">
        <v>284</v>
      </c>
      <c r="B171" s="31">
        <f t="shared" si="25"/>
        <v>582.9</v>
      </c>
      <c r="C171" s="31">
        <f t="shared" si="26"/>
        <v>32.892050000000005</v>
      </c>
      <c r="D171" s="31">
        <f t="shared" si="27"/>
        <v>5.6428289586550013</v>
      </c>
      <c r="E171" s="29"/>
      <c r="F171" s="29"/>
      <c r="G171" s="181"/>
      <c r="H171" s="184">
        <f>Субсидии!B132</f>
        <v>500</v>
      </c>
      <c r="I171" s="184">
        <f>Субсидии!C132</f>
        <v>0</v>
      </c>
      <c r="J171" s="29"/>
      <c r="K171" s="29">
        <f>'Субвенции '!B167</f>
        <v>82.9</v>
      </c>
      <c r="L171" s="29">
        <f>'Субвенции '!C167</f>
        <v>32.892050000000005</v>
      </c>
      <c r="M171" s="29">
        <f t="shared" si="20"/>
        <v>39.676779252110975</v>
      </c>
      <c r="N171" s="29"/>
      <c r="O171" s="29"/>
      <c r="P171" s="29"/>
    </row>
    <row r="172" spans="1:16" s="32" customFormat="1" ht="51" customHeight="1" x14ac:dyDescent="0.25">
      <c r="A172" s="59" t="s">
        <v>285</v>
      </c>
      <c r="B172" s="31">
        <f t="shared" si="25"/>
        <v>82.9</v>
      </c>
      <c r="C172" s="31">
        <f t="shared" si="26"/>
        <v>31.629099999999998</v>
      </c>
      <c r="D172" s="31">
        <f t="shared" si="27"/>
        <v>38.153317249698425</v>
      </c>
      <c r="E172" s="29"/>
      <c r="F172" s="29"/>
      <c r="G172" s="181"/>
      <c r="H172" s="184"/>
      <c r="I172" s="184"/>
      <c r="J172" s="29"/>
      <c r="K172" s="29">
        <f>'Субвенции '!B168</f>
        <v>82.9</v>
      </c>
      <c r="L172" s="29">
        <f>'Субвенции '!C168</f>
        <v>31.629099999999998</v>
      </c>
      <c r="M172" s="29">
        <f t="shared" si="20"/>
        <v>38.153317249698425</v>
      </c>
      <c r="N172" s="29"/>
      <c r="O172" s="29"/>
      <c r="P172" s="29"/>
    </row>
    <row r="173" spans="1:16" s="32" customFormat="1" ht="38.25" customHeight="1" x14ac:dyDescent="0.25">
      <c r="A173" s="59" t="s">
        <v>286</v>
      </c>
      <c r="B173" s="31">
        <f t="shared" si="25"/>
        <v>292.89999999999998</v>
      </c>
      <c r="C173" s="31">
        <f t="shared" si="26"/>
        <v>34.753889999999998</v>
      </c>
      <c r="D173" s="31">
        <f t="shared" si="27"/>
        <v>11.865445544554456</v>
      </c>
      <c r="E173" s="29"/>
      <c r="F173" s="29"/>
      <c r="G173" s="181"/>
      <c r="H173" s="184">
        <f>Субсидии!B133</f>
        <v>210</v>
      </c>
      <c r="I173" s="184">
        <f>Субсидии!C133</f>
        <v>0</v>
      </c>
      <c r="J173" s="29">
        <f t="shared" si="21"/>
        <v>0</v>
      </c>
      <c r="K173" s="29">
        <f>'Субвенции '!B169</f>
        <v>82.9</v>
      </c>
      <c r="L173" s="29">
        <f>'Субвенции '!C169</f>
        <v>34.753889999999998</v>
      </c>
      <c r="M173" s="29">
        <f t="shared" si="20"/>
        <v>41.922665862484912</v>
      </c>
      <c r="N173" s="29"/>
      <c r="O173" s="29"/>
      <c r="P173" s="29"/>
    </row>
    <row r="174" spans="1:16" s="32" customFormat="1" ht="51" customHeight="1" x14ac:dyDescent="0.25">
      <c r="A174" s="59" t="s">
        <v>287</v>
      </c>
      <c r="B174" s="31">
        <f t="shared" si="25"/>
        <v>582.9</v>
      </c>
      <c r="C174" s="31">
        <f t="shared" si="26"/>
        <v>31.629099999999998</v>
      </c>
      <c r="D174" s="31">
        <f t="shared" si="27"/>
        <v>5.4261622919883337</v>
      </c>
      <c r="E174" s="29"/>
      <c r="F174" s="29"/>
      <c r="G174" s="181"/>
      <c r="H174" s="184">
        <f>Субсидии!B134</f>
        <v>500</v>
      </c>
      <c r="I174" s="184">
        <f>Субсидии!C134</f>
        <v>0</v>
      </c>
      <c r="J174" s="29">
        <f t="shared" si="21"/>
        <v>0</v>
      </c>
      <c r="K174" s="29">
        <f>'Субвенции '!B170</f>
        <v>82.9</v>
      </c>
      <c r="L174" s="29">
        <f>'Субвенции '!C170</f>
        <v>31.629099999999998</v>
      </c>
      <c r="M174" s="29">
        <f t="shared" si="20"/>
        <v>38.153317249698425</v>
      </c>
      <c r="N174" s="29"/>
      <c r="O174" s="29"/>
      <c r="P174" s="29"/>
    </row>
    <row r="175" spans="1:16" s="32" customFormat="1" ht="51" customHeight="1" x14ac:dyDescent="0.25">
      <c r="A175" s="59" t="s">
        <v>288</v>
      </c>
      <c r="B175" s="31">
        <f t="shared" si="25"/>
        <v>738.30499999999995</v>
      </c>
      <c r="C175" s="31">
        <f t="shared" si="26"/>
        <v>31.629099999999998</v>
      </c>
      <c r="D175" s="31">
        <f t="shared" si="27"/>
        <v>4.2840154136840471</v>
      </c>
      <c r="E175" s="29"/>
      <c r="F175" s="29"/>
      <c r="G175" s="181"/>
      <c r="H175" s="184">
        <f>Субсидии!B135</f>
        <v>655.40499999999997</v>
      </c>
      <c r="I175" s="184">
        <f>Субсидии!C135</f>
        <v>0</v>
      </c>
      <c r="J175" s="29">
        <f t="shared" si="21"/>
        <v>0</v>
      </c>
      <c r="K175" s="29">
        <f>'Субвенции '!B171</f>
        <v>82.9</v>
      </c>
      <c r="L175" s="29">
        <f>'Субвенции '!C171</f>
        <v>31.629099999999998</v>
      </c>
      <c r="M175" s="29">
        <f t="shared" si="20"/>
        <v>38.153317249698425</v>
      </c>
      <c r="N175" s="29">
        <f>Иные!B67</f>
        <v>0</v>
      </c>
      <c r="O175" s="29">
        <f>Иные!C67</f>
        <v>0</v>
      </c>
      <c r="P175" s="29">
        <f>Иные!D67</f>
        <v>0</v>
      </c>
    </row>
    <row r="176" spans="1:16" s="32" customFormat="1" ht="51" x14ac:dyDescent="0.25">
      <c r="A176" s="59" t="s">
        <v>289</v>
      </c>
      <c r="B176" s="31">
        <f t="shared" si="25"/>
        <v>6174</v>
      </c>
      <c r="C176" s="31">
        <f t="shared" si="26"/>
        <v>233.88853</v>
      </c>
      <c r="D176" s="31">
        <f t="shared" si="27"/>
        <v>3.7882819889860704</v>
      </c>
      <c r="E176" s="29"/>
      <c r="F176" s="29"/>
      <c r="G176" s="181"/>
      <c r="H176" s="184">
        <f>Субсидии!B136</f>
        <v>6174</v>
      </c>
      <c r="I176" s="184">
        <f>Субсидии!C136</f>
        <v>233.88853</v>
      </c>
      <c r="J176" s="29">
        <f t="shared" si="21"/>
        <v>3.7882819889860704</v>
      </c>
      <c r="K176" s="29"/>
      <c r="L176" s="29"/>
      <c r="M176" s="29"/>
      <c r="N176" s="29"/>
      <c r="O176" s="29"/>
      <c r="P176" s="29"/>
    </row>
    <row r="177" spans="1:16" s="32" customFormat="1" ht="51" customHeight="1" x14ac:dyDescent="0.25">
      <c r="A177" s="59" t="s">
        <v>290</v>
      </c>
      <c r="B177" s="31">
        <f t="shared" si="25"/>
        <v>1110.3</v>
      </c>
      <c r="C177" s="31">
        <f t="shared" si="26"/>
        <v>82.041070000000005</v>
      </c>
      <c r="D177" s="31">
        <f t="shared" si="27"/>
        <v>7.3890903359452409</v>
      </c>
      <c r="E177" s="29"/>
      <c r="F177" s="29"/>
      <c r="G177" s="181"/>
      <c r="H177" s="184">
        <f>Субсидии!B137</f>
        <v>903</v>
      </c>
      <c r="I177" s="184">
        <f>Субсидии!C137</f>
        <v>0</v>
      </c>
      <c r="J177" s="29"/>
      <c r="K177" s="29">
        <f>'Субвенции '!B172</f>
        <v>207.3</v>
      </c>
      <c r="L177" s="29">
        <f>'Субвенции '!C172</f>
        <v>82.041070000000005</v>
      </c>
      <c r="M177" s="29">
        <f t="shared" si="20"/>
        <v>39.57601061263869</v>
      </c>
      <c r="N177" s="29"/>
      <c r="O177" s="29"/>
      <c r="P177" s="29"/>
    </row>
    <row r="178" spans="1:16" s="32" customFormat="1" ht="51" customHeight="1" x14ac:dyDescent="0.25">
      <c r="A178" s="59" t="s">
        <v>291</v>
      </c>
      <c r="B178" s="31">
        <f t="shared" si="25"/>
        <v>246.5</v>
      </c>
      <c r="C178" s="31">
        <f t="shared" si="26"/>
        <v>94.582340000000002</v>
      </c>
      <c r="D178" s="31">
        <f t="shared" si="27"/>
        <v>38.370117647058827</v>
      </c>
      <c r="E178" s="29"/>
      <c r="F178" s="29"/>
      <c r="G178" s="181"/>
      <c r="H178" s="184">
        <f>Субсидии!B138</f>
        <v>39.200000000000003</v>
      </c>
      <c r="I178" s="184">
        <f>Субсидии!C138</f>
        <v>0</v>
      </c>
      <c r="J178" s="29">
        <f t="shared" si="21"/>
        <v>0</v>
      </c>
      <c r="K178" s="29">
        <f>'Субвенции '!B173</f>
        <v>207.3</v>
      </c>
      <c r="L178" s="29">
        <f>'Субвенции '!C173</f>
        <v>94.582340000000002</v>
      </c>
      <c r="M178" s="29">
        <f t="shared" si="20"/>
        <v>45.625827303424984</v>
      </c>
      <c r="N178" s="29"/>
      <c r="O178" s="29"/>
      <c r="P178" s="29"/>
    </row>
    <row r="179" spans="1:16" s="32" customFormat="1" ht="51" customHeight="1" x14ac:dyDescent="0.25">
      <c r="A179" s="59" t="s">
        <v>292</v>
      </c>
      <c r="B179" s="31">
        <f t="shared" si="25"/>
        <v>357.9</v>
      </c>
      <c r="C179" s="31">
        <f t="shared" si="26"/>
        <v>33.475149999999999</v>
      </c>
      <c r="D179" s="31">
        <f t="shared" si="27"/>
        <v>9.3532131880413516</v>
      </c>
      <c r="E179" s="29"/>
      <c r="F179" s="29"/>
      <c r="G179" s="181"/>
      <c r="H179" s="184">
        <f>Субсидии!B139</f>
        <v>275</v>
      </c>
      <c r="I179" s="184">
        <f>Субсидии!C139</f>
        <v>0</v>
      </c>
      <c r="J179" s="29">
        <f t="shared" si="21"/>
        <v>0</v>
      </c>
      <c r="K179" s="29">
        <f>'Субвенции '!B174</f>
        <v>82.9</v>
      </c>
      <c r="L179" s="29">
        <f>'Субвенции '!C174</f>
        <v>33.475149999999999</v>
      </c>
      <c r="M179" s="29">
        <f t="shared" si="20"/>
        <v>40.380156815440287</v>
      </c>
      <c r="N179" s="29"/>
      <c r="O179" s="29"/>
      <c r="P179" s="29"/>
    </row>
    <row r="180" spans="1:16" s="32" customFormat="1" ht="51" customHeight="1" x14ac:dyDescent="0.25">
      <c r="A180" s="59" t="s">
        <v>293</v>
      </c>
      <c r="B180" s="31">
        <f t="shared" si="25"/>
        <v>82.9</v>
      </c>
      <c r="C180" s="31">
        <f t="shared" si="26"/>
        <v>34.231529999999999</v>
      </c>
      <c r="D180" s="31">
        <f t="shared" si="27"/>
        <v>41.292557297949337</v>
      </c>
      <c r="E180" s="29"/>
      <c r="F180" s="29"/>
      <c r="G180" s="181"/>
      <c r="H180" s="184"/>
      <c r="I180" s="184"/>
      <c r="J180" s="29"/>
      <c r="K180" s="29">
        <f>'Субвенции '!B175</f>
        <v>82.9</v>
      </c>
      <c r="L180" s="29">
        <f>'Субвенции '!C175</f>
        <v>34.231529999999999</v>
      </c>
      <c r="M180" s="29">
        <f t="shared" ref="M180:M243" si="28">L180/K180*100</f>
        <v>41.292557297949337</v>
      </c>
      <c r="N180" s="29"/>
      <c r="O180" s="29"/>
      <c r="P180" s="29"/>
    </row>
    <row r="181" spans="1:16" s="32" customFormat="1" ht="38.25" customHeight="1" x14ac:dyDescent="0.25">
      <c r="A181" s="59" t="s">
        <v>294</v>
      </c>
      <c r="B181" s="31">
        <f t="shared" si="25"/>
        <v>1346.3000000000002</v>
      </c>
      <c r="C181" s="31">
        <f t="shared" si="26"/>
        <v>44.519039999999997</v>
      </c>
      <c r="D181" s="31">
        <f t="shared" si="27"/>
        <v>3.3067696650077987</v>
      </c>
      <c r="E181" s="29"/>
      <c r="F181" s="29"/>
      <c r="G181" s="181"/>
      <c r="H181" s="184">
        <f>Субсидии!B140</f>
        <v>1263.4000000000001</v>
      </c>
      <c r="I181" s="184">
        <f>Субсидии!C140</f>
        <v>4.0806500000000003</v>
      </c>
      <c r="J181" s="29">
        <f t="shared" ref="J181:J183" si="29">I181/H181*100</f>
        <v>0.32298955200253282</v>
      </c>
      <c r="K181" s="29">
        <f>'Субвенции '!B176</f>
        <v>82.9</v>
      </c>
      <c r="L181" s="29">
        <f>'Субвенции '!C176</f>
        <v>40.438389999999998</v>
      </c>
      <c r="M181" s="29">
        <f t="shared" si="28"/>
        <v>48.779722557297944</v>
      </c>
      <c r="N181" s="29"/>
      <c r="O181" s="29"/>
      <c r="P181" s="29"/>
    </row>
    <row r="182" spans="1:16" s="32" customFormat="1" ht="51" customHeight="1" x14ac:dyDescent="0.25">
      <c r="A182" s="59" t="s">
        <v>295</v>
      </c>
      <c r="B182" s="31">
        <f t="shared" si="25"/>
        <v>119.30000000000001</v>
      </c>
      <c r="C182" s="31">
        <f t="shared" si="26"/>
        <v>33.911720000000003</v>
      </c>
      <c r="D182" s="31">
        <f t="shared" si="27"/>
        <v>28.425582564962284</v>
      </c>
      <c r="E182" s="29"/>
      <c r="F182" s="29"/>
      <c r="G182" s="181"/>
      <c r="H182" s="184">
        <f>Субсидии!B141</f>
        <v>36.4</v>
      </c>
      <c r="I182" s="184">
        <f>Субсидии!C141</f>
        <v>0.62624000000000002</v>
      </c>
      <c r="J182" s="29">
        <f t="shared" si="29"/>
        <v>1.7204395604395608</v>
      </c>
      <c r="K182" s="29">
        <f>'Субвенции '!B177</f>
        <v>82.9</v>
      </c>
      <c r="L182" s="29">
        <f>'Субвенции '!C177</f>
        <v>33.28548</v>
      </c>
      <c r="M182" s="29">
        <f t="shared" si="28"/>
        <v>40.151363088057899</v>
      </c>
      <c r="N182" s="29"/>
      <c r="O182" s="29"/>
      <c r="P182" s="29"/>
    </row>
    <row r="183" spans="1:16" s="32" customFormat="1" ht="51" customHeight="1" x14ac:dyDescent="0.25">
      <c r="A183" s="59" t="s">
        <v>296</v>
      </c>
      <c r="B183" s="31">
        <f t="shared" si="25"/>
        <v>177.10000000000002</v>
      </c>
      <c r="C183" s="31">
        <f t="shared" si="26"/>
        <v>41.442830000000001</v>
      </c>
      <c r="D183" s="31">
        <f t="shared" si="27"/>
        <v>23.400807453416146</v>
      </c>
      <c r="E183" s="29"/>
      <c r="F183" s="29"/>
      <c r="G183" s="181"/>
      <c r="H183" s="184">
        <f>Субсидии!B142</f>
        <v>94.2</v>
      </c>
      <c r="I183" s="184">
        <f>Субсидии!C142</f>
        <v>1.5787100000000001</v>
      </c>
      <c r="J183" s="29">
        <f t="shared" si="29"/>
        <v>1.6759129511677282</v>
      </c>
      <c r="K183" s="29">
        <f>'Субвенции '!B178</f>
        <v>82.9</v>
      </c>
      <c r="L183" s="29">
        <f>'Субвенции '!C178</f>
        <v>39.86412</v>
      </c>
      <c r="M183" s="29">
        <f t="shared" si="28"/>
        <v>48.086996381182146</v>
      </c>
      <c r="N183" s="29"/>
      <c r="O183" s="29"/>
      <c r="P183" s="29"/>
    </row>
    <row r="184" spans="1:16" s="32" customFormat="1" ht="51" customHeight="1" x14ac:dyDescent="0.25">
      <c r="A184" s="59" t="s">
        <v>297</v>
      </c>
      <c r="B184" s="31">
        <f t="shared" si="25"/>
        <v>207.3</v>
      </c>
      <c r="C184" s="31">
        <f t="shared" si="26"/>
        <v>100.79494</v>
      </c>
      <c r="D184" s="31">
        <f t="shared" si="27"/>
        <v>48.622739990352144</v>
      </c>
      <c r="E184" s="29"/>
      <c r="F184" s="29"/>
      <c r="G184" s="181"/>
      <c r="H184" s="184"/>
      <c r="I184" s="184"/>
      <c r="J184" s="29"/>
      <c r="K184" s="29">
        <f>'Субвенции '!B179</f>
        <v>207.3</v>
      </c>
      <c r="L184" s="29">
        <f>'Субвенции '!C179</f>
        <v>100.79494</v>
      </c>
      <c r="M184" s="29">
        <f t="shared" si="28"/>
        <v>48.622739990352144</v>
      </c>
      <c r="N184" s="29"/>
      <c r="O184" s="29"/>
      <c r="P184" s="29"/>
    </row>
    <row r="185" spans="1:16" s="32" customFormat="1" ht="38.25" customHeight="1" x14ac:dyDescent="0.25">
      <c r="A185" s="59" t="s">
        <v>298</v>
      </c>
      <c r="B185" s="31">
        <f t="shared" si="25"/>
        <v>82.9</v>
      </c>
      <c r="C185" s="31">
        <f t="shared" si="26"/>
        <v>39.078919999999997</v>
      </c>
      <c r="D185" s="31">
        <f t="shared" si="27"/>
        <v>47.139831121833524</v>
      </c>
      <c r="E185" s="29"/>
      <c r="F185" s="29"/>
      <c r="G185" s="181"/>
      <c r="H185" s="184"/>
      <c r="I185" s="184"/>
      <c r="J185" s="29"/>
      <c r="K185" s="29">
        <f>'Субвенции '!B180</f>
        <v>82.9</v>
      </c>
      <c r="L185" s="29">
        <f>'Субвенции '!C180</f>
        <v>39.078919999999997</v>
      </c>
      <c r="M185" s="29">
        <f t="shared" si="28"/>
        <v>47.139831121833524</v>
      </c>
      <c r="N185" s="29"/>
      <c r="O185" s="29"/>
      <c r="P185" s="29"/>
    </row>
    <row r="186" spans="1:16" s="32" customFormat="1" ht="51" customHeight="1" x14ac:dyDescent="0.25">
      <c r="A186" s="59" t="s">
        <v>299</v>
      </c>
      <c r="B186" s="31">
        <f t="shared" si="25"/>
        <v>141.60000000000002</v>
      </c>
      <c r="C186" s="31">
        <f t="shared" si="26"/>
        <v>37.645919999999997</v>
      </c>
      <c r="D186" s="31">
        <f t="shared" si="27"/>
        <v>26.58610169491525</v>
      </c>
      <c r="E186" s="29"/>
      <c r="F186" s="29"/>
      <c r="G186" s="181"/>
      <c r="H186" s="184">
        <f>Субсидии!B143</f>
        <v>58.7</v>
      </c>
      <c r="I186" s="184"/>
      <c r="J186" s="29"/>
      <c r="K186" s="29">
        <f>'Субвенции '!B181</f>
        <v>82.9</v>
      </c>
      <c r="L186" s="29">
        <f>'Субвенции '!C181</f>
        <v>37.645919999999997</v>
      </c>
      <c r="M186" s="29">
        <f t="shared" si="28"/>
        <v>45.411242460796132</v>
      </c>
      <c r="N186" s="29"/>
      <c r="O186" s="29"/>
      <c r="P186" s="29"/>
    </row>
    <row r="187" spans="1:16" s="32" customFormat="1" ht="63.75" x14ac:dyDescent="0.25">
      <c r="A187" s="59" t="s">
        <v>300</v>
      </c>
      <c r="B187" s="31">
        <f t="shared" si="25"/>
        <v>14467.4</v>
      </c>
      <c r="C187" s="31">
        <f t="shared" si="26"/>
        <v>0</v>
      </c>
      <c r="D187" s="31">
        <f t="shared" si="27"/>
        <v>0</v>
      </c>
      <c r="E187" s="29"/>
      <c r="F187" s="29"/>
      <c r="G187" s="181"/>
      <c r="H187" s="184">
        <f>Субсидии!B144</f>
        <v>14467.4</v>
      </c>
      <c r="I187" s="184">
        <f>Субсидии!C144</f>
        <v>0</v>
      </c>
      <c r="J187" s="29">
        <f t="shared" ref="J187:J244" si="30">I187/H187*100</f>
        <v>0</v>
      </c>
      <c r="K187" s="29"/>
      <c r="L187" s="29"/>
      <c r="M187" s="29"/>
      <c r="N187" s="29">
        <f>Иные!B68</f>
        <v>0</v>
      </c>
      <c r="O187" s="29">
        <f>Иные!C68</f>
        <v>0</v>
      </c>
      <c r="P187" s="29"/>
    </row>
    <row r="188" spans="1:16" s="32" customFormat="1" ht="63.75" x14ac:dyDescent="0.25">
      <c r="A188" s="59" t="s">
        <v>301</v>
      </c>
      <c r="B188" s="31">
        <f t="shared" si="25"/>
        <v>162.69999999999999</v>
      </c>
      <c r="C188" s="31">
        <f t="shared" si="26"/>
        <v>34.918880000000001</v>
      </c>
      <c r="D188" s="31">
        <f t="shared" si="27"/>
        <v>21.462126613398897</v>
      </c>
      <c r="E188" s="29"/>
      <c r="F188" s="29"/>
      <c r="G188" s="181"/>
      <c r="H188" s="184">
        <f>Субсидии!B145</f>
        <v>79.8</v>
      </c>
      <c r="I188" s="184">
        <f>Субсидии!C145</f>
        <v>1.29369</v>
      </c>
      <c r="J188" s="29">
        <f t="shared" si="30"/>
        <v>1.6211654135338347</v>
      </c>
      <c r="K188" s="29">
        <f>'Субвенции '!B182</f>
        <v>82.9</v>
      </c>
      <c r="L188" s="29">
        <f>'Субвенции '!C182</f>
        <v>33.625190000000003</v>
      </c>
      <c r="M188" s="29">
        <f t="shared" si="28"/>
        <v>40.561145958986735</v>
      </c>
      <c r="N188" s="29"/>
      <c r="O188" s="29"/>
      <c r="P188" s="29"/>
    </row>
    <row r="189" spans="1:16" s="32" customFormat="1" ht="63.75" x14ac:dyDescent="0.25">
      <c r="A189" s="59" t="s">
        <v>302</v>
      </c>
      <c r="B189" s="31">
        <f t="shared" si="25"/>
        <v>82.9</v>
      </c>
      <c r="C189" s="31">
        <f t="shared" si="26"/>
        <v>30.670349999999999</v>
      </c>
      <c r="D189" s="31">
        <f t="shared" si="27"/>
        <v>36.996803377563324</v>
      </c>
      <c r="E189" s="29"/>
      <c r="F189" s="29"/>
      <c r="G189" s="181"/>
      <c r="H189" s="184"/>
      <c r="I189" s="184"/>
      <c r="J189" s="29"/>
      <c r="K189" s="29">
        <f>'Субвенции '!B183</f>
        <v>82.9</v>
      </c>
      <c r="L189" s="29">
        <f>'Субвенции '!C183</f>
        <v>30.670349999999999</v>
      </c>
      <c r="M189" s="29">
        <f t="shared" si="28"/>
        <v>36.996803377563324</v>
      </c>
      <c r="N189" s="29"/>
      <c r="O189" s="29"/>
      <c r="P189" s="29"/>
    </row>
    <row r="190" spans="1:16" s="32" customFormat="1" ht="63.75" x14ac:dyDescent="0.25">
      <c r="A190" s="59" t="s">
        <v>303</v>
      </c>
      <c r="B190" s="31">
        <f t="shared" si="25"/>
        <v>1075.03477</v>
      </c>
      <c r="C190" s="31">
        <f t="shared" si="26"/>
        <v>74.772840000000002</v>
      </c>
      <c r="D190" s="31">
        <f t="shared" si="27"/>
        <v>6.9553880568904773</v>
      </c>
      <c r="E190" s="29"/>
      <c r="F190" s="29"/>
      <c r="G190" s="181"/>
      <c r="H190" s="184">
        <f>Субсидии!B146</f>
        <v>867.73477000000003</v>
      </c>
      <c r="I190" s="184">
        <f>Субсидии!C146</f>
        <v>0</v>
      </c>
      <c r="J190" s="29"/>
      <c r="K190" s="29">
        <f>'Субвенции '!B184</f>
        <v>207.3</v>
      </c>
      <c r="L190" s="29">
        <f>'Субвенции '!C184</f>
        <v>74.772840000000002</v>
      </c>
      <c r="M190" s="29">
        <f t="shared" si="28"/>
        <v>36.069869753979738</v>
      </c>
      <c r="N190" s="29"/>
      <c r="O190" s="29"/>
      <c r="P190" s="29"/>
    </row>
    <row r="191" spans="1:16" s="32" customFormat="1" ht="51" customHeight="1" x14ac:dyDescent="0.25">
      <c r="A191" s="59" t="s">
        <v>304</v>
      </c>
      <c r="B191" s="31">
        <f t="shared" si="25"/>
        <v>753.90000000000009</v>
      </c>
      <c r="C191" s="31">
        <f t="shared" si="26"/>
        <v>78.656590000000008</v>
      </c>
      <c r="D191" s="31">
        <f t="shared" si="27"/>
        <v>10.433292213821462</v>
      </c>
      <c r="E191" s="29"/>
      <c r="F191" s="29"/>
      <c r="G191" s="181"/>
      <c r="H191" s="184">
        <f>Субсидии!B147</f>
        <v>546.6</v>
      </c>
      <c r="I191" s="184">
        <f>Субсидии!C147</f>
        <v>1.4307399999999999</v>
      </c>
      <c r="J191" s="29"/>
      <c r="K191" s="29">
        <f>'Субвенции '!B185</f>
        <v>207.3</v>
      </c>
      <c r="L191" s="29">
        <f>'Субвенции '!C185</f>
        <v>77.225850000000008</v>
      </c>
      <c r="M191" s="29">
        <f t="shared" si="28"/>
        <v>37.253183791606368</v>
      </c>
      <c r="N191" s="29">
        <f>Иные!B69</f>
        <v>0</v>
      </c>
      <c r="O191" s="29">
        <f>Иные!C69</f>
        <v>0</v>
      </c>
      <c r="P191" s="29">
        <f>Иные!D69</f>
        <v>0</v>
      </c>
    </row>
    <row r="192" spans="1:16" s="32" customFormat="1" ht="63.75" x14ac:dyDescent="0.25">
      <c r="A192" s="59" t="s">
        <v>305</v>
      </c>
      <c r="B192" s="31">
        <f t="shared" si="25"/>
        <v>274.39999999999998</v>
      </c>
      <c r="C192" s="31">
        <f t="shared" si="26"/>
        <v>30.74539</v>
      </c>
      <c r="D192" s="31">
        <f t="shared" si="27"/>
        <v>11.204588192419825</v>
      </c>
      <c r="E192" s="29"/>
      <c r="F192" s="29"/>
      <c r="G192" s="181"/>
      <c r="H192" s="184">
        <f>Субсидии!B148</f>
        <v>67.099999999999994</v>
      </c>
      <c r="I192" s="184">
        <f>Субсидии!C148</f>
        <v>0.52822000000000002</v>
      </c>
      <c r="J192" s="29">
        <f t="shared" si="30"/>
        <v>0.78721311475409839</v>
      </c>
      <c r="K192" s="29">
        <f>'Субвенции '!B186</f>
        <v>207.3</v>
      </c>
      <c r="L192" s="29">
        <f>'Субвенции '!C186</f>
        <v>30.217169999999999</v>
      </c>
      <c r="M192" s="29">
        <f t="shared" si="28"/>
        <v>14.576541244573082</v>
      </c>
      <c r="N192" s="29"/>
      <c r="O192" s="29"/>
      <c r="P192" s="29"/>
    </row>
    <row r="193" spans="1:16" s="32" customFormat="1" ht="51" customHeight="1" x14ac:dyDescent="0.25">
      <c r="A193" s="59" t="s">
        <v>306</v>
      </c>
      <c r="B193" s="31">
        <f t="shared" si="25"/>
        <v>1208.059</v>
      </c>
      <c r="C193" s="31">
        <f t="shared" si="26"/>
        <v>73.713950000000011</v>
      </c>
      <c r="D193" s="31">
        <f t="shared" si="27"/>
        <v>6.1018501579806959</v>
      </c>
      <c r="E193" s="29"/>
      <c r="F193" s="29"/>
      <c r="G193" s="181"/>
      <c r="H193" s="184">
        <f>Субсидии!B149</f>
        <v>1000.759</v>
      </c>
      <c r="I193" s="184">
        <f>Субсидии!C149</f>
        <v>0.2681</v>
      </c>
      <c r="J193" s="29">
        <f t="shared" si="30"/>
        <v>2.6789666643017948E-2</v>
      </c>
      <c r="K193" s="29">
        <f>'Субвенции '!B187</f>
        <v>207.3</v>
      </c>
      <c r="L193" s="29">
        <f>'Субвенции '!C187</f>
        <v>73.445850000000007</v>
      </c>
      <c r="M193" s="29">
        <f t="shared" si="28"/>
        <v>35.429739507959482</v>
      </c>
      <c r="N193" s="29"/>
      <c r="O193" s="29"/>
      <c r="P193" s="29"/>
    </row>
    <row r="194" spans="1:16" s="32" customFormat="1" ht="63.75" x14ac:dyDescent="0.25">
      <c r="A194" s="59" t="s">
        <v>307</v>
      </c>
      <c r="B194" s="31">
        <f t="shared" si="25"/>
        <v>82.9</v>
      </c>
      <c r="C194" s="31">
        <f t="shared" si="26"/>
        <v>30.95918</v>
      </c>
      <c r="D194" s="31">
        <f t="shared" si="27"/>
        <v>37.345211097708081</v>
      </c>
      <c r="E194" s="29"/>
      <c r="F194" s="29"/>
      <c r="G194" s="181"/>
      <c r="H194" s="184"/>
      <c r="I194" s="184"/>
      <c r="J194" s="29"/>
      <c r="K194" s="29">
        <f>'Субвенции '!B188</f>
        <v>82.9</v>
      </c>
      <c r="L194" s="29">
        <f>'Субвенции '!C188</f>
        <v>30.95918</v>
      </c>
      <c r="M194" s="29">
        <f t="shared" si="28"/>
        <v>37.345211097708081</v>
      </c>
      <c r="N194" s="29"/>
      <c r="O194" s="29"/>
      <c r="P194" s="29"/>
    </row>
    <row r="195" spans="1:16" s="32" customFormat="1" ht="63.75" x14ac:dyDescent="0.25">
      <c r="A195" s="59" t="s">
        <v>308</v>
      </c>
      <c r="B195" s="31">
        <f t="shared" ref="B195:B226" si="31">E195+H195+K195+N195</f>
        <v>107.9</v>
      </c>
      <c r="C195" s="31">
        <f t="shared" ref="C195:C226" si="32">F195+I195+L195+O195</f>
        <v>33.212609999999998</v>
      </c>
      <c r="D195" s="31">
        <f t="shared" ref="D195:D226" si="33">C195/B195*100</f>
        <v>30.780917516218722</v>
      </c>
      <c r="E195" s="29"/>
      <c r="F195" s="29"/>
      <c r="G195" s="181"/>
      <c r="H195" s="184">
        <f>Субсидии!B151</f>
        <v>25</v>
      </c>
      <c r="I195" s="184">
        <f>Субсидии!C151</f>
        <v>0.54840999999999995</v>
      </c>
      <c r="J195" s="29">
        <f t="shared" si="30"/>
        <v>2.1936399999999998</v>
      </c>
      <c r="K195" s="29">
        <f>'Субвенции '!B189</f>
        <v>82.9</v>
      </c>
      <c r="L195" s="29">
        <f>'Субвенции '!C189</f>
        <v>32.664200000000001</v>
      </c>
      <c r="M195" s="29">
        <f t="shared" si="28"/>
        <v>39.401930036188176</v>
      </c>
      <c r="N195" s="29"/>
      <c r="O195" s="29"/>
      <c r="P195" s="29"/>
    </row>
    <row r="196" spans="1:16" s="32" customFormat="1" ht="63.75" x14ac:dyDescent="0.25">
      <c r="A196" s="59" t="s">
        <v>309</v>
      </c>
      <c r="B196" s="31">
        <f t="shared" si="31"/>
        <v>128.80000000000001</v>
      </c>
      <c r="C196" s="31">
        <f t="shared" si="32"/>
        <v>38.273720000000004</v>
      </c>
      <c r="D196" s="31">
        <f t="shared" si="33"/>
        <v>29.715621118012425</v>
      </c>
      <c r="E196" s="29"/>
      <c r="F196" s="29"/>
      <c r="G196" s="181"/>
      <c r="H196" s="184">
        <f>Субсидии!B150</f>
        <v>45.9</v>
      </c>
      <c r="I196" s="184">
        <f>Субсидии!C150</f>
        <v>0</v>
      </c>
      <c r="J196" s="29"/>
      <c r="K196" s="29">
        <f>'Субвенции '!B190</f>
        <v>82.9</v>
      </c>
      <c r="L196" s="29">
        <f>'Субвенции '!C190</f>
        <v>38.273720000000004</v>
      </c>
      <c r="M196" s="29">
        <f t="shared" si="28"/>
        <v>46.168540410132692</v>
      </c>
      <c r="N196" s="29"/>
      <c r="O196" s="29"/>
      <c r="P196" s="29"/>
    </row>
    <row r="197" spans="1:16" s="32" customFormat="1" ht="63.75" x14ac:dyDescent="0.25">
      <c r="A197" s="59" t="s">
        <v>310</v>
      </c>
      <c r="B197" s="31">
        <f t="shared" si="31"/>
        <v>207.3</v>
      </c>
      <c r="C197" s="31">
        <f t="shared" si="32"/>
        <v>75.445449999999994</v>
      </c>
      <c r="D197" s="31">
        <f t="shared" si="33"/>
        <v>36.394331886155321</v>
      </c>
      <c r="E197" s="29"/>
      <c r="F197" s="29"/>
      <c r="G197" s="181"/>
      <c r="H197" s="184"/>
      <c r="I197" s="184"/>
      <c r="J197" s="29"/>
      <c r="K197" s="29">
        <f>'Субвенции '!B191</f>
        <v>207.3</v>
      </c>
      <c r="L197" s="29">
        <f>'Субвенции '!C191</f>
        <v>75.445449999999994</v>
      </c>
      <c r="M197" s="29">
        <f t="shared" si="28"/>
        <v>36.394331886155321</v>
      </c>
      <c r="N197" s="29"/>
      <c r="O197" s="29"/>
      <c r="P197" s="29"/>
    </row>
    <row r="198" spans="1:16" s="32" customFormat="1" ht="60" customHeight="1" x14ac:dyDescent="0.25">
      <c r="A198" s="59" t="s">
        <v>311</v>
      </c>
      <c r="B198" s="31">
        <f t="shared" si="31"/>
        <v>18372.900000000001</v>
      </c>
      <c r="C198" s="31">
        <f t="shared" si="32"/>
        <v>335.09661</v>
      </c>
      <c r="D198" s="31">
        <f t="shared" si="33"/>
        <v>1.8238634619466714</v>
      </c>
      <c r="E198" s="29"/>
      <c r="F198" s="29"/>
      <c r="G198" s="181"/>
      <c r="H198" s="184">
        <f>Субсидии!B152</f>
        <v>13872.9</v>
      </c>
      <c r="I198" s="184">
        <f>Субсидии!C152</f>
        <v>335.09661</v>
      </c>
      <c r="J198" s="29">
        <f t="shared" si="30"/>
        <v>2.4154762883030947</v>
      </c>
      <c r="K198" s="29"/>
      <c r="L198" s="29"/>
      <c r="M198" s="29"/>
      <c r="N198" s="29">
        <f>Иные!B70</f>
        <v>4500</v>
      </c>
      <c r="O198" s="29"/>
      <c r="P198" s="29">
        <f t="shared" ref="P198:P232" si="34">O198/N198*100</f>
        <v>0</v>
      </c>
    </row>
    <row r="199" spans="1:16" s="32" customFormat="1" ht="57.75" customHeight="1" x14ac:dyDescent="0.25">
      <c r="A199" s="59" t="s">
        <v>312</v>
      </c>
      <c r="B199" s="31">
        <f t="shared" si="31"/>
        <v>615.4</v>
      </c>
      <c r="C199" s="31">
        <f t="shared" si="32"/>
        <v>46.57835</v>
      </c>
      <c r="D199" s="31">
        <f t="shared" si="33"/>
        <v>7.5687926551836204</v>
      </c>
      <c r="E199" s="29"/>
      <c r="F199" s="29"/>
      <c r="G199" s="181"/>
      <c r="H199" s="184">
        <f>Субсидии!B153</f>
        <v>532.5</v>
      </c>
      <c r="I199" s="184">
        <f>Субсидии!C153</f>
        <v>15.4</v>
      </c>
      <c r="J199" s="29">
        <f t="shared" si="30"/>
        <v>2.892018779342723</v>
      </c>
      <c r="K199" s="29">
        <f>'Субвенции '!B192</f>
        <v>82.9</v>
      </c>
      <c r="L199" s="29">
        <f>'Субвенции '!C192</f>
        <v>31.178349999999998</v>
      </c>
      <c r="M199" s="29">
        <f t="shared" si="28"/>
        <v>37.609589867310007</v>
      </c>
      <c r="N199" s="29"/>
      <c r="O199" s="29"/>
      <c r="P199" s="29"/>
    </row>
    <row r="200" spans="1:16" s="32" customFormat="1" ht="63.75" x14ac:dyDescent="0.25">
      <c r="A200" s="59" t="s">
        <v>313</v>
      </c>
      <c r="B200" s="31">
        <f t="shared" si="31"/>
        <v>84.7</v>
      </c>
      <c r="C200" s="31">
        <f t="shared" si="32"/>
        <v>34.484400000000001</v>
      </c>
      <c r="D200" s="31">
        <f t="shared" si="33"/>
        <v>40.713577331759147</v>
      </c>
      <c r="E200" s="29"/>
      <c r="F200" s="29"/>
      <c r="G200" s="181"/>
      <c r="H200" s="184">
        <f>Субсидии!B154</f>
        <v>1.8</v>
      </c>
      <c r="I200" s="184">
        <f>Субсидии!C154</f>
        <v>0.8</v>
      </c>
      <c r="J200" s="29"/>
      <c r="K200" s="29">
        <f>'Субвенции '!B193</f>
        <v>82.9</v>
      </c>
      <c r="L200" s="29">
        <f>'Субвенции '!C193</f>
        <v>33.684400000000004</v>
      </c>
      <c r="M200" s="29">
        <f t="shared" si="28"/>
        <v>40.632569360675511</v>
      </c>
      <c r="N200" s="29"/>
      <c r="O200" s="29"/>
      <c r="P200" s="29"/>
    </row>
    <row r="201" spans="1:16" s="32" customFormat="1" ht="63.75" x14ac:dyDescent="0.25">
      <c r="A201" s="59" t="s">
        <v>314</v>
      </c>
      <c r="B201" s="31">
        <f t="shared" si="31"/>
        <v>683.47800000000007</v>
      </c>
      <c r="C201" s="31">
        <f t="shared" si="32"/>
        <v>43.259840000000004</v>
      </c>
      <c r="D201" s="31">
        <f t="shared" si="33"/>
        <v>6.3293683190973224</v>
      </c>
      <c r="E201" s="29"/>
      <c r="F201" s="29"/>
      <c r="G201" s="181"/>
      <c r="H201" s="184">
        <f>Субсидии!B155</f>
        <v>600.57800000000009</v>
      </c>
      <c r="I201" s="184">
        <f>Субсидии!C155</f>
        <v>4.9936199999999999</v>
      </c>
      <c r="J201" s="29"/>
      <c r="K201" s="29">
        <f>'Субвенции '!B194</f>
        <v>82.9</v>
      </c>
      <c r="L201" s="29">
        <f>'Субвенции '!C194</f>
        <v>38.266220000000004</v>
      </c>
      <c r="M201" s="29">
        <f t="shared" si="28"/>
        <v>46.159493365500602</v>
      </c>
      <c r="N201" s="29"/>
      <c r="O201" s="29"/>
      <c r="P201" s="29"/>
    </row>
    <row r="202" spans="1:16" s="32" customFormat="1" ht="63.75" x14ac:dyDescent="0.25">
      <c r="A202" s="59" t="s">
        <v>315</v>
      </c>
      <c r="B202" s="31">
        <f t="shared" si="31"/>
        <v>106.9</v>
      </c>
      <c r="C202" s="31">
        <f t="shared" si="32"/>
        <v>42.426690000000001</v>
      </c>
      <c r="D202" s="31">
        <f t="shared" si="33"/>
        <v>39.688203928905516</v>
      </c>
      <c r="E202" s="29"/>
      <c r="F202" s="29"/>
      <c r="G202" s="181"/>
      <c r="H202" s="184">
        <f>Субсидии!B156</f>
        <v>24</v>
      </c>
      <c r="I202" s="184">
        <f>Субсидии!C156</f>
        <v>11.253590000000001</v>
      </c>
      <c r="J202" s="29"/>
      <c r="K202" s="29">
        <f>'Субвенции '!B195</f>
        <v>82.9</v>
      </c>
      <c r="L202" s="29">
        <f>'Субвенции '!C195</f>
        <v>31.173099999999998</v>
      </c>
      <c r="M202" s="29">
        <f t="shared" si="28"/>
        <v>37.603256936067545</v>
      </c>
      <c r="N202" s="29"/>
      <c r="O202" s="29"/>
      <c r="P202" s="29"/>
    </row>
    <row r="203" spans="1:16" s="32" customFormat="1" ht="63.75" x14ac:dyDescent="0.25">
      <c r="A203" s="59" t="s">
        <v>316</v>
      </c>
      <c r="B203" s="31">
        <f t="shared" si="31"/>
        <v>1084.7</v>
      </c>
      <c r="C203" s="31">
        <f t="shared" si="32"/>
        <v>41.464379999999998</v>
      </c>
      <c r="D203" s="31">
        <f t="shared" si="33"/>
        <v>3.8226587996681105</v>
      </c>
      <c r="E203" s="29"/>
      <c r="F203" s="29"/>
      <c r="G203" s="181"/>
      <c r="H203" s="184">
        <f>Субсидии!B157</f>
        <v>1001.8</v>
      </c>
      <c r="I203" s="184">
        <f>Субсидии!C157</f>
        <v>0.4</v>
      </c>
      <c r="J203" s="29"/>
      <c r="K203" s="29">
        <f>'Субвенции '!B196</f>
        <v>82.9</v>
      </c>
      <c r="L203" s="29">
        <f>'Субвенции '!C196</f>
        <v>41.06438</v>
      </c>
      <c r="M203" s="29">
        <f t="shared" si="28"/>
        <v>49.534837153196619</v>
      </c>
      <c r="N203" s="29"/>
      <c r="O203" s="29"/>
      <c r="P203" s="29"/>
    </row>
    <row r="204" spans="1:16" s="32" customFormat="1" ht="63.75" x14ac:dyDescent="0.25">
      <c r="A204" s="59" t="s">
        <v>317</v>
      </c>
      <c r="B204" s="31">
        <f t="shared" si="31"/>
        <v>209.10000000000002</v>
      </c>
      <c r="C204" s="31">
        <f t="shared" si="32"/>
        <v>91.758529999999993</v>
      </c>
      <c r="D204" s="31">
        <f t="shared" si="33"/>
        <v>43.882606408417018</v>
      </c>
      <c r="E204" s="29"/>
      <c r="F204" s="29"/>
      <c r="G204" s="181"/>
      <c r="H204" s="184">
        <f>Субсидии!B158</f>
        <v>1.8</v>
      </c>
      <c r="I204" s="184">
        <f>Субсидии!C158</f>
        <v>0.8</v>
      </c>
      <c r="J204" s="29"/>
      <c r="K204" s="29">
        <f>'Субвенции '!B197</f>
        <v>207.3</v>
      </c>
      <c r="L204" s="29">
        <f>'Субвенции '!C197</f>
        <v>90.958529999999996</v>
      </c>
      <c r="M204" s="29">
        <f t="shared" si="28"/>
        <v>43.877727930535457</v>
      </c>
      <c r="N204" s="29"/>
      <c r="O204" s="29"/>
      <c r="P204" s="29"/>
    </row>
    <row r="205" spans="1:16" s="32" customFormat="1" ht="63.75" x14ac:dyDescent="0.25">
      <c r="A205" s="59" t="s">
        <v>318</v>
      </c>
      <c r="B205" s="31">
        <f t="shared" si="31"/>
        <v>123.9</v>
      </c>
      <c r="C205" s="31">
        <f t="shared" si="32"/>
        <v>47.898430000000005</v>
      </c>
      <c r="D205" s="31">
        <f t="shared" si="33"/>
        <v>38.658942695722359</v>
      </c>
      <c r="E205" s="29"/>
      <c r="F205" s="29"/>
      <c r="G205" s="181"/>
      <c r="H205" s="184">
        <f>Субсидии!B159</f>
        <v>41</v>
      </c>
      <c r="I205" s="184">
        <f>Субсидии!C159</f>
        <v>16.725330000000003</v>
      </c>
      <c r="J205" s="29"/>
      <c r="K205" s="29">
        <f>'Субвенции '!B198</f>
        <v>82.9</v>
      </c>
      <c r="L205" s="29">
        <f>'Субвенции '!C198</f>
        <v>31.173099999999998</v>
      </c>
      <c r="M205" s="29">
        <f t="shared" si="28"/>
        <v>37.603256936067545</v>
      </c>
      <c r="N205" s="29"/>
      <c r="O205" s="29"/>
      <c r="P205" s="29"/>
    </row>
    <row r="206" spans="1:16" s="32" customFormat="1" ht="63.75" x14ac:dyDescent="0.25">
      <c r="A206" s="59" t="s">
        <v>319</v>
      </c>
      <c r="B206" s="31">
        <f t="shared" si="31"/>
        <v>135.80000000000001</v>
      </c>
      <c r="C206" s="31">
        <f t="shared" si="32"/>
        <v>51.012949999999996</v>
      </c>
      <c r="D206" s="31">
        <f t="shared" si="33"/>
        <v>37.564764359351983</v>
      </c>
      <c r="E206" s="29"/>
      <c r="F206" s="29"/>
      <c r="G206" s="181"/>
      <c r="H206" s="184">
        <f>Субсидии!B160</f>
        <v>52.9</v>
      </c>
      <c r="I206" s="184">
        <f>Субсидии!C160</f>
        <v>19.839849999999998</v>
      </c>
      <c r="J206" s="29"/>
      <c r="K206" s="29">
        <f>'Субвенции '!B199</f>
        <v>82.9</v>
      </c>
      <c r="L206" s="29">
        <f>'Субвенции '!C199</f>
        <v>31.173099999999998</v>
      </c>
      <c r="M206" s="29">
        <f t="shared" si="28"/>
        <v>37.603256936067545</v>
      </c>
      <c r="N206" s="29"/>
      <c r="O206" s="29"/>
      <c r="P206" s="29"/>
    </row>
    <row r="207" spans="1:16" s="32" customFormat="1" ht="63.75" x14ac:dyDescent="0.25">
      <c r="A207" s="59" t="s">
        <v>320</v>
      </c>
      <c r="B207" s="31">
        <f t="shared" si="31"/>
        <v>565.90000000000009</v>
      </c>
      <c r="C207" s="31">
        <f t="shared" si="32"/>
        <v>103.98197999999999</v>
      </c>
      <c r="D207" s="31">
        <f t="shared" si="33"/>
        <v>18.374620957766385</v>
      </c>
      <c r="E207" s="29"/>
      <c r="F207" s="29"/>
      <c r="G207" s="181"/>
      <c r="H207" s="184">
        <f>Субсидии!B161</f>
        <v>358.6</v>
      </c>
      <c r="I207" s="184">
        <f>Субсидии!C161</f>
        <v>1.2</v>
      </c>
      <c r="J207" s="29"/>
      <c r="K207" s="29">
        <f>'Субвенции '!B200</f>
        <v>207.3</v>
      </c>
      <c r="L207" s="29">
        <f>'Субвенции '!C200</f>
        <v>102.78197999999999</v>
      </c>
      <c r="M207" s="29">
        <f t="shared" si="28"/>
        <v>49.58127351664254</v>
      </c>
      <c r="N207" s="29"/>
      <c r="O207" s="29"/>
      <c r="P207" s="29"/>
    </row>
    <row r="208" spans="1:16" s="32" customFormat="1" ht="63.75" x14ac:dyDescent="0.25">
      <c r="A208" s="59" t="s">
        <v>321</v>
      </c>
      <c r="B208" s="31">
        <f t="shared" si="31"/>
        <v>529.90000000000009</v>
      </c>
      <c r="C208" s="31">
        <f t="shared" si="32"/>
        <v>90.953160000000011</v>
      </c>
      <c r="D208" s="31">
        <f t="shared" si="33"/>
        <v>17.164212115493488</v>
      </c>
      <c r="E208" s="29"/>
      <c r="F208" s="29"/>
      <c r="G208" s="181"/>
      <c r="H208" s="184">
        <f>Субсидии!B162</f>
        <v>322.60000000000002</v>
      </c>
      <c r="I208" s="184">
        <f>Субсидии!C162</f>
        <v>1.2</v>
      </c>
      <c r="J208" s="29">
        <f t="shared" si="30"/>
        <v>0.37197768133911963</v>
      </c>
      <c r="K208" s="29">
        <f>'Субвенции '!B201</f>
        <v>207.3</v>
      </c>
      <c r="L208" s="29">
        <f>'Субвенции '!C201</f>
        <v>89.753160000000008</v>
      </c>
      <c r="M208" s="29">
        <f t="shared" si="28"/>
        <v>43.296266280752533</v>
      </c>
      <c r="N208" s="29"/>
      <c r="O208" s="29"/>
      <c r="P208" s="29"/>
    </row>
    <row r="209" spans="1:16" s="32" customFormat="1" ht="63.75" x14ac:dyDescent="0.25">
      <c r="A209" s="59" t="s">
        <v>322</v>
      </c>
      <c r="B209" s="31">
        <f t="shared" si="31"/>
        <v>222.70000000000002</v>
      </c>
      <c r="C209" s="31">
        <f t="shared" si="32"/>
        <v>85.142800000000008</v>
      </c>
      <c r="D209" s="31">
        <f t="shared" si="33"/>
        <v>38.232061068702286</v>
      </c>
      <c r="E209" s="29"/>
      <c r="F209" s="29"/>
      <c r="G209" s="181"/>
      <c r="H209" s="184">
        <f>Субсидии!B163</f>
        <v>15.4</v>
      </c>
      <c r="I209" s="184">
        <f>Субсидии!C163</f>
        <v>7.2</v>
      </c>
      <c r="J209" s="29"/>
      <c r="K209" s="29">
        <f>'Субвенции '!B202</f>
        <v>207.3</v>
      </c>
      <c r="L209" s="29">
        <f>'Субвенции '!C202</f>
        <v>77.942800000000005</v>
      </c>
      <c r="M209" s="29">
        <f t="shared" si="28"/>
        <v>37.599035214664738</v>
      </c>
      <c r="N209" s="29"/>
      <c r="O209" s="29"/>
      <c r="P209" s="29"/>
    </row>
    <row r="210" spans="1:16" s="32" customFormat="1" ht="63.75" x14ac:dyDescent="0.25">
      <c r="A210" s="59" t="s">
        <v>323</v>
      </c>
      <c r="B210" s="31">
        <f t="shared" si="31"/>
        <v>6187.116</v>
      </c>
      <c r="C210" s="31">
        <f t="shared" si="32"/>
        <v>250.12118999999998</v>
      </c>
      <c r="D210" s="31">
        <f t="shared" si="33"/>
        <v>4.0426135537138785</v>
      </c>
      <c r="E210" s="29"/>
      <c r="F210" s="29"/>
      <c r="G210" s="181"/>
      <c r="H210" s="184">
        <f>Субсидии!B164</f>
        <v>5772.5159999999996</v>
      </c>
      <c r="I210" s="184">
        <f>Субсидии!C164</f>
        <v>76.885979999999989</v>
      </c>
      <c r="J210" s="29">
        <f t="shared" si="30"/>
        <v>1.3319318647189544</v>
      </c>
      <c r="K210" s="29">
        <f>'Субвенции '!B203</f>
        <v>414.6</v>
      </c>
      <c r="L210" s="29">
        <f>'Субвенции '!C203</f>
        <v>173.23521</v>
      </c>
      <c r="M210" s="29">
        <f t="shared" si="28"/>
        <v>41.783697539797394</v>
      </c>
      <c r="N210" s="29">
        <f>Иные!B71</f>
        <v>0</v>
      </c>
      <c r="O210" s="29">
        <f>Иные!C71</f>
        <v>0</v>
      </c>
      <c r="P210" s="29"/>
    </row>
    <row r="211" spans="1:16" s="32" customFormat="1" ht="63.75" x14ac:dyDescent="0.25">
      <c r="A211" s="59" t="s">
        <v>324</v>
      </c>
      <c r="B211" s="31">
        <f t="shared" si="31"/>
        <v>1782.2040400000001</v>
      </c>
      <c r="C211" s="31">
        <f t="shared" si="32"/>
        <v>120.94596000000001</v>
      </c>
      <c r="D211" s="31">
        <f t="shared" si="33"/>
        <v>6.7863138723442695</v>
      </c>
      <c r="E211" s="29"/>
      <c r="F211" s="29"/>
      <c r="G211" s="181"/>
      <c r="H211" s="184">
        <f>Субсидии!B165</f>
        <v>1574.9040400000001</v>
      </c>
      <c r="I211" s="184">
        <f>Субсидии!C165</f>
        <v>37.578650000000003</v>
      </c>
      <c r="J211" s="29">
        <f t="shared" si="30"/>
        <v>2.3860914090994396</v>
      </c>
      <c r="K211" s="29">
        <f>'Субвенции '!B204</f>
        <v>207.3</v>
      </c>
      <c r="L211" s="29">
        <f>'Субвенции '!C204</f>
        <v>83.367310000000003</v>
      </c>
      <c r="M211" s="29">
        <f t="shared" si="28"/>
        <v>40.215779064158227</v>
      </c>
      <c r="N211" s="29"/>
      <c r="O211" s="29"/>
      <c r="P211" s="29"/>
    </row>
    <row r="212" spans="1:16" s="32" customFormat="1" ht="51" customHeight="1" x14ac:dyDescent="0.25">
      <c r="A212" s="59" t="s">
        <v>325</v>
      </c>
      <c r="B212" s="31">
        <f t="shared" si="31"/>
        <v>82.9</v>
      </c>
      <c r="C212" s="31">
        <f t="shared" si="32"/>
        <v>36.322679999999998</v>
      </c>
      <c r="D212" s="31">
        <f t="shared" si="33"/>
        <v>43.815054282267788</v>
      </c>
      <c r="E212" s="29"/>
      <c r="F212" s="29"/>
      <c r="G212" s="181"/>
      <c r="H212" s="184">
        <f>Субсидии!B167</f>
        <v>0</v>
      </c>
      <c r="I212" s="184">
        <f>Субсидии!C167</f>
        <v>0</v>
      </c>
      <c r="J212" s="29"/>
      <c r="K212" s="29">
        <f>'Субвенции '!B205</f>
        <v>82.9</v>
      </c>
      <c r="L212" s="29">
        <f>'Субвенции '!C205</f>
        <v>36.322679999999998</v>
      </c>
      <c r="M212" s="29">
        <f t="shared" si="28"/>
        <v>43.815054282267788</v>
      </c>
      <c r="N212" s="29"/>
      <c r="O212" s="29"/>
      <c r="P212" s="29"/>
    </row>
    <row r="213" spans="1:16" s="32" customFormat="1" ht="51" customHeight="1" x14ac:dyDescent="0.25">
      <c r="A213" s="59" t="s">
        <v>326</v>
      </c>
      <c r="B213" s="31">
        <f t="shared" si="31"/>
        <v>748.26300000000003</v>
      </c>
      <c r="C213" s="31">
        <f t="shared" si="32"/>
        <v>36.827669999999998</v>
      </c>
      <c r="D213" s="31">
        <f t="shared" si="33"/>
        <v>4.9217547840799281</v>
      </c>
      <c r="E213" s="29"/>
      <c r="F213" s="29"/>
      <c r="G213" s="181"/>
      <c r="H213" s="184">
        <f>Субсидии!B168</f>
        <v>665.36300000000006</v>
      </c>
      <c r="I213" s="184">
        <f>Субсидии!C168</f>
        <v>0</v>
      </c>
      <c r="J213" s="29"/>
      <c r="K213" s="29">
        <f>'Субвенции '!B206</f>
        <v>82.9</v>
      </c>
      <c r="L213" s="29">
        <f>'Субвенции '!C206</f>
        <v>36.827669999999998</v>
      </c>
      <c r="M213" s="29">
        <f t="shared" si="28"/>
        <v>44.42420989143546</v>
      </c>
      <c r="N213" s="29"/>
      <c r="O213" s="29"/>
      <c r="P213" s="29"/>
    </row>
    <row r="214" spans="1:16" s="32" customFormat="1" ht="51" customHeight="1" x14ac:dyDescent="0.25">
      <c r="A214" s="59" t="s">
        <v>327</v>
      </c>
      <c r="B214" s="31">
        <f t="shared" si="31"/>
        <v>362.09799999999996</v>
      </c>
      <c r="C214" s="31">
        <f t="shared" si="32"/>
        <v>36.49147</v>
      </c>
      <c r="D214" s="31">
        <f t="shared" si="33"/>
        <v>10.077788333545064</v>
      </c>
      <c r="E214" s="29"/>
      <c r="F214" s="29"/>
      <c r="G214" s="181"/>
      <c r="H214" s="184">
        <f>Субсидии!B169</f>
        <v>279.19799999999998</v>
      </c>
      <c r="I214" s="184">
        <f>Субсидии!C169</f>
        <v>0</v>
      </c>
      <c r="J214" s="29"/>
      <c r="K214" s="29">
        <f>'Субвенции '!B207</f>
        <v>82.9</v>
      </c>
      <c r="L214" s="29">
        <f>'Субвенции '!C207</f>
        <v>36.49147</v>
      </c>
      <c r="M214" s="29">
        <f t="shared" si="28"/>
        <v>44.018661037394445</v>
      </c>
      <c r="N214" s="29"/>
      <c r="O214" s="29"/>
      <c r="P214" s="29"/>
    </row>
    <row r="215" spans="1:16" s="32" customFormat="1" ht="38.25" customHeight="1" x14ac:dyDescent="0.25">
      <c r="A215" s="59" t="s">
        <v>328</v>
      </c>
      <c r="B215" s="31">
        <f t="shared" si="31"/>
        <v>82.9</v>
      </c>
      <c r="C215" s="31">
        <f t="shared" si="32"/>
        <v>36.646239999999999</v>
      </c>
      <c r="D215" s="31">
        <f t="shared" si="33"/>
        <v>44.205355850422187</v>
      </c>
      <c r="E215" s="29"/>
      <c r="F215" s="29"/>
      <c r="G215" s="181"/>
      <c r="H215" s="184"/>
      <c r="I215" s="184"/>
      <c r="J215" s="29"/>
      <c r="K215" s="29">
        <f>'Субвенции '!B208</f>
        <v>82.9</v>
      </c>
      <c r="L215" s="29">
        <f>'Субвенции '!C208</f>
        <v>36.646239999999999</v>
      </c>
      <c r="M215" s="29">
        <f t="shared" si="28"/>
        <v>44.205355850422187</v>
      </c>
      <c r="N215" s="29"/>
      <c r="O215" s="29"/>
      <c r="P215" s="29"/>
    </row>
    <row r="216" spans="1:16" s="32" customFormat="1" ht="51" customHeight="1" x14ac:dyDescent="0.25">
      <c r="A216" s="59" t="s">
        <v>329</v>
      </c>
      <c r="B216" s="31">
        <f t="shared" si="31"/>
        <v>819.43475999999998</v>
      </c>
      <c r="C216" s="31">
        <f t="shared" si="32"/>
        <v>39.341339999999995</v>
      </c>
      <c r="D216" s="31">
        <f t="shared" si="33"/>
        <v>4.8010338248282265</v>
      </c>
      <c r="E216" s="29"/>
      <c r="F216" s="29"/>
      <c r="G216" s="181"/>
      <c r="H216" s="184">
        <f>Субсидии!B170</f>
        <v>736.53476000000001</v>
      </c>
      <c r="I216" s="184">
        <f>Субсидии!C170</f>
        <v>0</v>
      </c>
      <c r="J216" s="29"/>
      <c r="K216" s="29">
        <f>'Субвенции '!B209</f>
        <v>82.9</v>
      </c>
      <c r="L216" s="29">
        <f>'Субвенции '!C209</f>
        <v>39.341339999999995</v>
      </c>
      <c r="M216" s="29">
        <f t="shared" si="28"/>
        <v>47.456381182147155</v>
      </c>
      <c r="N216" s="29"/>
      <c r="O216" s="29"/>
      <c r="P216" s="29"/>
    </row>
    <row r="217" spans="1:16" s="32" customFormat="1" ht="51" customHeight="1" x14ac:dyDescent="0.25">
      <c r="A217" s="59" t="s">
        <v>330</v>
      </c>
      <c r="B217" s="31">
        <f t="shared" si="31"/>
        <v>2037.8</v>
      </c>
      <c r="C217" s="31">
        <f t="shared" si="32"/>
        <v>87.227199999999996</v>
      </c>
      <c r="D217" s="31">
        <f t="shared" si="33"/>
        <v>4.2804593188732944</v>
      </c>
      <c r="E217" s="29"/>
      <c r="F217" s="29"/>
      <c r="G217" s="181"/>
      <c r="H217" s="184">
        <f>Субсидии!B166</f>
        <v>1830.5</v>
      </c>
      <c r="I217" s="184">
        <f>Субсидии!C166</f>
        <v>0</v>
      </c>
      <c r="J217" s="29">
        <f t="shared" si="30"/>
        <v>0</v>
      </c>
      <c r="K217" s="29">
        <f>'Субвенции '!B210</f>
        <v>207.3</v>
      </c>
      <c r="L217" s="29">
        <f>'Субвенции '!C210</f>
        <v>87.227199999999996</v>
      </c>
      <c r="M217" s="29">
        <f t="shared" si="28"/>
        <v>42.077761698022186</v>
      </c>
      <c r="N217" s="29">
        <f>Иные!B72</f>
        <v>0</v>
      </c>
      <c r="O217" s="29">
        <f>Иные!C72</f>
        <v>0</v>
      </c>
      <c r="P217" s="29"/>
    </row>
    <row r="218" spans="1:16" s="32" customFormat="1" ht="51" customHeight="1" x14ac:dyDescent="0.25">
      <c r="A218" s="59" t="s">
        <v>331</v>
      </c>
      <c r="B218" s="31">
        <f t="shared" si="31"/>
        <v>217.45654000000002</v>
      </c>
      <c r="C218" s="31">
        <f t="shared" si="32"/>
        <v>39.05012</v>
      </c>
      <c r="D218" s="31">
        <f t="shared" si="33"/>
        <v>17.957666391638529</v>
      </c>
      <c r="E218" s="29"/>
      <c r="F218" s="29"/>
      <c r="G218" s="181"/>
      <c r="H218" s="184">
        <f>Субсидии!B171</f>
        <v>134.55654000000001</v>
      </c>
      <c r="I218" s="184">
        <f>Субсидии!C171</f>
        <v>0</v>
      </c>
      <c r="J218" s="29">
        <f t="shared" si="30"/>
        <v>0</v>
      </c>
      <c r="K218" s="29">
        <f>'Субвенции '!B211</f>
        <v>82.9</v>
      </c>
      <c r="L218" s="29">
        <f>'Субвенции '!C211</f>
        <v>39.05012</v>
      </c>
      <c r="M218" s="29">
        <f t="shared" si="28"/>
        <v>47.105090470446314</v>
      </c>
      <c r="N218" s="29"/>
      <c r="O218" s="29"/>
      <c r="P218" s="29"/>
    </row>
    <row r="219" spans="1:16" s="32" customFormat="1" ht="51" customHeight="1" x14ac:dyDescent="0.25">
      <c r="A219" s="59" t="s">
        <v>332</v>
      </c>
      <c r="B219" s="31">
        <f t="shared" si="31"/>
        <v>82.9</v>
      </c>
      <c r="C219" s="31">
        <f t="shared" si="32"/>
        <v>35.286519999999996</v>
      </c>
      <c r="D219" s="31">
        <f t="shared" si="33"/>
        <v>42.565162846803368</v>
      </c>
      <c r="E219" s="29"/>
      <c r="F219" s="29"/>
      <c r="G219" s="181"/>
      <c r="H219" s="184"/>
      <c r="I219" s="184"/>
      <c r="J219" s="29"/>
      <c r="K219" s="29">
        <f>'Субвенции '!B212</f>
        <v>82.9</v>
      </c>
      <c r="L219" s="29">
        <f>'Субвенции '!C212</f>
        <v>35.286519999999996</v>
      </c>
      <c r="M219" s="29">
        <f t="shared" si="28"/>
        <v>42.565162846803368</v>
      </c>
      <c r="N219" s="29"/>
      <c r="O219" s="29"/>
      <c r="P219" s="29"/>
    </row>
    <row r="220" spans="1:16" s="32" customFormat="1" ht="51" customHeight="1" x14ac:dyDescent="0.25">
      <c r="A220" s="59" t="s">
        <v>333</v>
      </c>
      <c r="B220" s="31">
        <f t="shared" si="31"/>
        <v>82.9</v>
      </c>
      <c r="C220" s="31">
        <f t="shared" si="32"/>
        <v>34.855820000000001</v>
      </c>
      <c r="D220" s="31">
        <f t="shared" si="33"/>
        <v>42.045621230398069</v>
      </c>
      <c r="E220" s="29"/>
      <c r="F220" s="29"/>
      <c r="G220" s="181"/>
      <c r="H220" s="184"/>
      <c r="I220" s="184"/>
      <c r="J220" s="29"/>
      <c r="K220" s="29">
        <f>'Субвенции '!B213</f>
        <v>82.9</v>
      </c>
      <c r="L220" s="29">
        <f>'Субвенции '!C213</f>
        <v>34.855820000000001</v>
      </c>
      <c r="M220" s="29">
        <f t="shared" si="28"/>
        <v>42.045621230398069</v>
      </c>
      <c r="N220" s="29"/>
      <c r="O220" s="29"/>
      <c r="P220" s="29"/>
    </row>
    <row r="221" spans="1:16" s="32" customFormat="1" ht="51" customHeight="1" x14ac:dyDescent="0.25">
      <c r="A221" s="59" t="s">
        <v>334</v>
      </c>
      <c r="B221" s="31">
        <f t="shared" si="31"/>
        <v>207.3</v>
      </c>
      <c r="C221" s="31">
        <f t="shared" si="32"/>
        <v>97.598679999999987</v>
      </c>
      <c r="D221" s="31">
        <f t="shared" si="33"/>
        <v>47.080887602508433</v>
      </c>
      <c r="E221" s="29"/>
      <c r="F221" s="29"/>
      <c r="G221" s="181"/>
      <c r="H221" s="184">
        <f>Субсидии!B172</f>
        <v>0</v>
      </c>
      <c r="I221" s="184">
        <f>Субсидии!C172</f>
        <v>0</v>
      </c>
      <c r="J221" s="29"/>
      <c r="K221" s="29">
        <f>'Субвенции '!B214</f>
        <v>207.3</v>
      </c>
      <c r="L221" s="29">
        <f>'Субвенции '!C214</f>
        <v>97.598679999999987</v>
      </c>
      <c r="M221" s="29">
        <f t="shared" si="28"/>
        <v>47.080887602508433</v>
      </c>
      <c r="N221" s="29"/>
      <c r="O221" s="29"/>
      <c r="P221" s="29"/>
    </row>
    <row r="222" spans="1:16" s="32" customFormat="1" ht="51" x14ac:dyDescent="0.25">
      <c r="A222" s="59" t="s">
        <v>335</v>
      </c>
      <c r="B222" s="31">
        <f t="shared" si="31"/>
        <v>18829.7</v>
      </c>
      <c r="C222" s="31">
        <f t="shared" si="32"/>
        <v>101.49246000000001</v>
      </c>
      <c r="D222" s="31">
        <f t="shared" si="33"/>
        <v>0.53900200215616823</v>
      </c>
      <c r="E222" s="29"/>
      <c r="F222" s="29"/>
      <c r="G222" s="181"/>
      <c r="H222" s="184">
        <f>Субсидии!B173</f>
        <v>18829.7</v>
      </c>
      <c r="I222" s="184">
        <f>Субсидии!C173</f>
        <v>101.49246000000001</v>
      </c>
      <c r="J222" s="29">
        <f t="shared" si="30"/>
        <v>0.53900200215616823</v>
      </c>
      <c r="K222" s="29"/>
      <c r="L222" s="29"/>
      <c r="M222" s="29"/>
      <c r="N222" s="29">
        <f>Иные!B73</f>
        <v>0</v>
      </c>
      <c r="O222" s="29">
        <f>Иные!C73</f>
        <v>0</v>
      </c>
      <c r="P222" s="29"/>
    </row>
    <row r="223" spans="1:16" s="32" customFormat="1" ht="51" customHeight="1" x14ac:dyDescent="0.25">
      <c r="A223" s="59" t="s">
        <v>336</v>
      </c>
      <c r="B223" s="31">
        <f t="shared" si="31"/>
        <v>1969.9550000000002</v>
      </c>
      <c r="C223" s="31">
        <f t="shared" si="32"/>
        <v>592.83391000000006</v>
      </c>
      <c r="D223" s="31">
        <f t="shared" si="33"/>
        <v>30.093779299527146</v>
      </c>
      <c r="E223" s="29"/>
      <c r="F223" s="29"/>
      <c r="G223" s="181"/>
      <c r="H223" s="184">
        <f>Субсидии!B174</f>
        <v>1762.6550000000002</v>
      </c>
      <c r="I223" s="184">
        <f>Субсидии!C174</f>
        <v>510.50441000000001</v>
      </c>
      <c r="J223" s="29">
        <f t="shared" si="30"/>
        <v>28.962242185793585</v>
      </c>
      <c r="K223" s="29">
        <f>'Субвенции '!B215</f>
        <v>207.3</v>
      </c>
      <c r="L223" s="29">
        <f>'Субвенции '!C215</f>
        <v>82.329499999999996</v>
      </c>
      <c r="M223" s="29">
        <f t="shared" si="28"/>
        <v>39.715147129763622</v>
      </c>
      <c r="N223" s="29">
        <f>Иные!B74</f>
        <v>0</v>
      </c>
      <c r="O223" s="29">
        <f>Иные!C74</f>
        <v>0</v>
      </c>
      <c r="P223" s="29"/>
    </row>
    <row r="224" spans="1:16" s="32" customFormat="1" ht="38.25" customHeight="1" x14ac:dyDescent="0.25">
      <c r="A224" s="59" t="s">
        <v>337</v>
      </c>
      <c r="B224" s="31">
        <f t="shared" si="31"/>
        <v>476.3</v>
      </c>
      <c r="C224" s="31">
        <f t="shared" si="32"/>
        <v>161.61828</v>
      </c>
      <c r="D224" s="31">
        <f t="shared" si="33"/>
        <v>33.93203443208062</v>
      </c>
      <c r="E224" s="29"/>
      <c r="F224" s="29"/>
      <c r="G224" s="181"/>
      <c r="H224" s="184">
        <f>Субсидии!B175</f>
        <v>269</v>
      </c>
      <c r="I224" s="184">
        <f>Субсидии!C175</f>
        <v>90.304270000000002</v>
      </c>
      <c r="J224" s="29">
        <f t="shared" si="30"/>
        <v>33.570360594795538</v>
      </c>
      <c r="K224" s="29">
        <f>'Субвенции '!B216</f>
        <v>207.3</v>
      </c>
      <c r="L224" s="29">
        <f>'Субвенции '!C216</f>
        <v>71.314009999999996</v>
      </c>
      <c r="M224" s="29">
        <f t="shared" si="28"/>
        <v>34.401355523396042</v>
      </c>
      <c r="N224" s="29">
        <f>Иные!B75</f>
        <v>0</v>
      </c>
      <c r="O224" s="29">
        <f>Иные!C75</f>
        <v>0</v>
      </c>
      <c r="P224" s="29"/>
    </row>
    <row r="225" spans="1:16" s="32" customFormat="1" ht="38.25" customHeight="1" x14ac:dyDescent="0.25">
      <c r="A225" s="59" t="s">
        <v>338</v>
      </c>
      <c r="B225" s="31">
        <f t="shared" si="31"/>
        <v>809.8</v>
      </c>
      <c r="C225" s="31">
        <f t="shared" si="32"/>
        <v>145.76591999999999</v>
      </c>
      <c r="D225" s="31">
        <f t="shared" si="33"/>
        <v>18.000237095579156</v>
      </c>
      <c r="E225" s="29"/>
      <c r="F225" s="29"/>
      <c r="G225" s="181"/>
      <c r="H225" s="184">
        <f>Субсидии!B176</f>
        <v>602.5</v>
      </c>
      <c r="I225" s="184">
        <f>Субсидии!C176</f>
        <v>60.777740000000001</v>
      </c>
      <c r="J225" s="29">
        <f t="shared" si="30"/>
        <v>10.087591701244813</v>
      </c>
      <c r="K225" s="29">
        <f>'Субвенции '!B217</f>
        <v>207.3</v>
      </c>
      <c r="L225" s="29">
        <f>'Субвенции '!C217</f>
        <v>84.98818</v>
      </c>
      <c r="M225" s="29">
        <f t="shared" si="28"/>
        <v>40.997674867342013</v>
      </c>
      <c r="N225" s="29">
        <f>Иные!B76</f>
        <v>0</v>
      </c>
      <c r="O225" s="29">
        <f>Иные!C76</f>
        <v>0</v>
      </c>
      <c r="P225" s="29"/>
    </row>
    <row r="226" spans="1:16" s="32" customFormat="1" ht="51" customHeight="1" x14ac:dyDescent="0.25">
      <c r="A226" s="59" t="s">
        <v>339</v>
      </c>
      <c r="B226" s="31">
        <f t="shared" si="31"/>
        <v>1074.7</v>
      </c>
      <c r="C226" s="31">
        <f t="shared" si="32"/>
        <v>166.26521</v>
      </c>
      <c r="D226" s="31">
        <f t="shared" si="33"/>
        <v>15.470848608914114</v>
      </c>
      <c r="E226" s="29"/>
      <c r="F226" s="29"/>
      <c r="G226" s="181"/>
      <c r="H226" s="184">
        <f>Субсидии!B177</f>
        <v>867.4</v>
      </c>
      <c r="I226" s="184">
        <f>Субсидии!C177</f>
        <v>67.483350000000002</v>
      </c>
      <c r="J226" s="29">
        <f t="shared" si="30"/>
        <v>7.7799573437860277</v>
      </c>
      <c r="K226" s="29">
        <f>'Субвенции '!B218</f>
        <v>207.3</v>
      </c>
      <c r="L226" s="29">
        <f>'Субвенции '!C218</f>
        <v>98.781859999999995</v>
      </c>
      <c r="M226" s="29">
        <f t="shared" si="28"/>
        <v>47.65164495899662</v>
      </c>
      <c r="N226" s="29"/>
      <c r="O226" s="29"/>
      <c r="P226" s="29"/>
    </row>
    <row r="227" spans="1:16" s="32" customFormat="1" ht="51" customHeight="1" x14ac:dyDescent="0.25">
      <c r="A227" s="59" t="s">
        <v>340</v>
      </c>
      <c r="B227" s="31">
        <f t="shared" ref="B227:B258" si="35">E227+H227+K227+N227</f>
        <v>3481.3009999999999</v>
      </c>
      <c r="C227" s="31">
        <f t="shared" ref="C227:C258" si="36">F227+I227+L227+O227</f>
        <v>574.92063000000007</v>
      </c>
      <c r="D227" s="31">
        <f t="shared" ref="D227:D258" si="37">C227/B227*100</f>
        <v>16.514533790671937</v>
      </c>
      <c r="E227" s="29"/>
      <c r="F227" s="29"/>
      <c r="G227" s="181"/>
      <c r="H227" s="184">
        <f>Субсидии!B178</f>
        <v>3066.701</v>
      </c>
      <c r="I227" s="184">
        <f>Субсидии!C178</f>
        <v>409.40061000000003</v>
      </c>
      <c r="J227" s="29">
        <f t="shared" si="30"/>
        <v>13.349870430798438</v>
      </c>
      <c r="K227" s="29">
        <f>'Субвенции '!B219</f>
        <v>414.6</v>
      </c>
      <c r="L227" s="29">
        <f>'Субвенции '!C219</f>
        <v>165.52001999999999</v>
      </c>
      <c r="M227" s="29">
        <f t="shared" si="28"/>
        <v>39.922821997105643</v>
      </c>
      <c r="N227" s="29">
        <f>Иные!B77</f>
        <v>0</v>
      </c>
      <c r="O227" s="29">
        <f>Иные!C77</f>
        <v>0</v>
      </c>
      <c r="P227" s="29"/>
    </row>
    <row r="228" spans="1:16" s="32" customFormat="1" ht="51" customHeight="1" x14ac:dyDescent="0.25">
      <c r="A228" s="59" t="s">
        <v>341</v>
      </c>
      <c r="B228" s="31">
        <f t="shared" si="35"/>
        <v>1532.816</v>
      </c>
      <c r="C228" s="31">
        <f t="shared" si="36"/>
        <v>335.19893000000002</v>
      </c>
      <c r="D228" s="31">
        <f t="shared" si="37"/>
        <v>21.868177915679375</v>
      </c>
      <c r="E228" s="29"/>
      <c r="F228" s="29"/>
      <c r="G228" s="181"/>
      <c r="H228" s="184">
        <f>Субсидии!B179</f>
        <v>1325.5160000000001</v>
      </c>
      <c r="I228" s="184">
        <f>Субсидии!C179</f>
        <v>253.65263000000002</v>
      </c>
      <c r="J228" s="29">
        <f t="shared" si="30"/>
        <v>19.136142453203131</v>
      </c>
      <c r="K228" s="29">
        <f>'Субвенции '!B220</f>
        <v>207.3</v>
      </c>
      <c r="L228" s="29">
        <f>'Субвенции '!C220</f>
        <v>81.546300000000002</v>
      </c>
      <c r="M228" s="29">
        <f t="shared" si="28"/>
        <v>39.337337192474678</v>
      </c>
      <c r="N228" s="29">
        <f>Иные!B78</f>
        <v>0</v>
      </c>
      <c r="O228" s="29">
        <f>Иные!C78</f>
        <v>0</v>
      </c>
      <c r="P228" s="29"/>
    </row>
    <row r="229" spans="1:16" s="32" customFormat="1" ht="51" customHeight="1" x14ac:dyDescent="0.25">
      <c r="A229" s="59" t="s">
        <v>342</v>
      </c>
      <c r="B229" s="31">
        <f t="shared" si="35"/>
        <v>1286.3999999999999</v>
      </c>
      <c r="C229" s="31">
        <f t="shared" si="36"/>
        <v>171.36126999999999</v>
      </c>
      <c r="D229" s="31">
        <f t="shared" si="37"/>
        <v>13.320994247512438</v>
      </c>
      <c r="E229" s="29"/>
      <c r="F229" s="29"/>
      <c r="G229" s="181"/>
      <c r="H229" s="184">
        <f>Субсидии!B180</f>
        <v>1079.0999999999999</v>
      </c>
      <c r="I229" s="184">
        <f>Субсидии!C180</f>
        <v>83.651560000000003</v>
      </c>
      <c r="J229" s="29">
        <f t="shared" si="30"/>
        <v>7.7519747938096568</v>
      </c>
      <c r="K229" s="29">
        <f>'Субвенции '!B221</f>
        <v>207.3</v>
      </c>
      <c r="L229" s="29">
        <f>'Субвенции '!C221</f>
        <v>87.709710000000001</v>
      </c>
      <c r="M229" s="29">
        <f t="shared" si="28"/>
        <v>42.310520984081037</v>
      </c>
      <c r="N229" s="29"/>
      <c r="O229" s="29"/>
      <c r="P229" s="29"/>
    </row>
    <row r="230" spans="1:16" s="32" customFormat="1" ht="51" customHeight="1" x14ac:dyDescent="0.25">
      <c r="A230" s="59" t="s">
        <v>343</v>
      </c>
      <c r="B230" s="31">
        <f t="shared" si="35"/>
        <v>0</v>
      </c>
      <c r="C230" s="31">
        <f t="shared" si="36"/>
        <v>0</v>
      </c>
      <c r="D230" s="31"/>
      <c r="E230" s="29"/>
      <c r="F230" s="29"/>
      <c r="G230" s="181"/>
      <c r="H230" s="184">
        <f>Субсидии!B181</f>
        <v>0</v>
      </c>
      <c r="I230" s="184">
        <f>Субсидии!C181</f>
        <v>0</v>
      </c>
      <c r="J230" s="29"/>
      <c r="K230" s="29">
        <f>'Субвенции '!B222</f>
        <v>0</v>
      </c>
      <c r="L230" s="29">
        <f>'Субвенции '!C222</f>
        <v>0</v>
      </c>
      <c r="M230" s="29"/>
      <c r="N230" s="29"/>
      <c r="O230" s="29"/>
      <c r="P230" s="29"/>
    </row>
    <row r="231" spans="1:16" s="32" customFormat="1" ht="51" x14ac:dyDescent="0.25">
      <c r="A231" s="59" t="s">
        <v>344</v>
      </c>
      <c r="B231" s="31">
        <f t="shared" si="35"/>
        <v>0</v>
      </c>
      <c r="C231" s="31">
        <f t="shared" si="36"/>
        <v>0</v>
      </c>
      <c r="D231" s="31"/>
      <c r="E231" s="29"/>
      <c r="F231" s="29"/>
      <c r="G231" s="181"/>
      <c r="H231" s="184">
        <f>Субсидии!B182</f>
        <v>0</v>
      </c>
      <c r="I231" s="184">
        <f>Субсидии!C182</f>
        <v>0</v>
      </c>
      <c r="J231" s="29"/>
      <c r="K231" s="29">
        <f>'Субвенции '!B223</f>
        <v>0</v>
      </c>
      <c r="L231" s="29">
        <f>'Субвенции '!C223</f>
        <v>0</v>
      </c>
      <c r="M231" s="29"/>
      <c r="N231" s="29"/>
      <c r="O231" s="29"/>
      <c r="P231" s="29"/>
    </row>
    <row r="232" spans="1:16" s="32" customFormat="1" ht="63.75" x14ac:dyDescent="0.25">
      <c r="A232" s="59" t="s">
        <v>345</v>
      </c>
      <c r="B232" s="31">
        <f t="shared" si="35"/>
        <v>3234.0949999999998</v>
      </c>
      <c r="C232" s="31">
        <f t="shared" si="36"/>
        <v>191.06682999999998</v>
      </c>
      <c r="D232" s="31">
        <f t="shared" si="37"/>
        <v>5.9078916976774023</v>
      </c>
      <c r="E232" s="29"/>
      <c r="F232" s="29"/>
      <c r="G232" s="181"/>
      <c r="H232" s="184">
        <f>Субсидии!B183</f>
        <v>2769.4949999999999</v>
      </c>
      <c r="I232" s="184">
        <f>Субсидии!C183</f>
        <v>0</v>
      </c>
      <c r="J232" s="29"/>
      <c r="K232" s="29">
        <f>'Субвенции '!B224</f>
        <v>414.6</v>
      </c>
      <c r="L232" s="29">
        <f>'Субвенции '!C224</f>
        <v>141.06682999999998</v>
      </c>
      <c r="M232" s="29">
        <f t="shared" si="28"/>
        <v>34.024802219006268</v>
      </c>
      <c r="N232" s="29">
        <f>Иные!B79</f>
        <v>50</v>
      </c>
      <c r="O232" s="29">
        <f>Иные!C79</f>
        <v>50</v>
      </c>
      <c r="P232" s="29">
        <f t="shared" si="34"/>
        <v>100</v>
      </c>
    </row>
    <row r="233" spans="1:16" s="32" customFormat="1" ht="63.75" x14ac:dyDescent="0.25">
      <c r="A233" s="59" t="s">
        <v>346</v>
      </c>
      <c r="B233" s="31">
        <f t="shared" si="35"/>
        <v>968</v>
      </c>
      <c r="C233" s="31">
        <f t="shared" si="36"/>
        <v>180.26461999999998</v>
      </c>
      <c r="D233" s="31">
        <f t="shared" si="37"/>
        <v>18.622378099173549</v>
      </c>
      <c r="E233" s="29"/>
      <c r="F233" s="29"/>
      <c r="G233" s="181"/>
      <c r="H233" s="184">
        <f>Субсидии!B184</f>
        <v>760.7</v>
      </c>
      <c r="I233" s="184">
        <f>Субсидии!C184</f>
        <v>97.996189999999999</v>
      </c>
      <c r="J233" s="29">
        <f t="shared" si="30"/>
        <v>12.882370185355594</v>
      </c>
      <c r="K233" s="29">
        <f>'Субвенции '!B225</f>
        <v>207.3</v>
      </c>
      <c r="L233" s="29">
        <f>'Субвенции '!C225</f>
        <v>82.268429999999995</v>
      </c>
      <c r="M233" s="29">
        <f t="shared" si="28"/>
        <v>39.68568740955137</v>
      </c>
      <c r="N233" s="29"/>
      <c r="O233" s="29"/>
      <c r="P233" s="29"/>
    </row>
    <row r="234" spans="1:16" s="32" customFormat="1" ht="51" customHeight="1" x14ac:dyDescent="0.25">
      <c r="A234" s="59" t="s">
        <v>347</v>
      </c>
      <c r="B234" s="31">
        <f t="shared" si="35"/>
        <v>9422.2000000000007</v>
      </c>
      <c r="C234" s="31">
        <f t="shared" si="36"/>
        <v>0</v>
      </c>
      <c r="D234" s="31">
        <f t="shared" si="37"/>
        <v>0</v>
      </c>
      <c r="E234" s="29"/>
      <c r="F234" s="29"/>
      <c r="G234" s="181"/>
      <c r="H234" s="184">
        <f>Субсидии!B195</f>
        <v>9422.2000000000007</v>
      </c>
      <c r="I234" s="184">
        <f>Субсидии!C195</f>
        <v>0</v>
      </c>
      <c r="J234" s="29">
        <f t="shared" si="30"/>
        <v>0</v>
      </c>
      <c r="K234" s="29"/>
      <c r="L234" s="29"/>
      <c r="M234" s="29"/>
      <c r="N234" s="29"/>
      <c r="O234" s="29"/>
      <c r="P234" s="29"/>
    </row>
    <row r="235" spans="1:16" s="32" customFormat="1" ht="51" x14ac:dyDescent="0.25">
      <c r="A235" s="59" t="s">
        <v>348</v>
      </c>
      <c r="B235" s="31">
        <f t="shared" si="35"/>
        <v>244</v>
      </c>
      <c r="C235" s="31">
        <f t="shared" si="36"/>
        <v>107.7897</v>
      </c>
      <c r="D235" s="31">
        <f t="shared" si="37"/>
        <v>44.176106557377047</v>
      </c>
      <c r="E235" s="29"/>
      <c r="F235" s="29"/>
      <c r="G235" s="181"/>
      <c r="H235" s="184">
        <f>Субсидии!B185</f>
        <v>36.700000000000003</v>
      </c>
      <c r="I235" s="184">
        <f>Субсидии!C185</f>
        <v>10.793530000000001</v>
      </c>
      <c r="J235" s="29">
        <f t="shared" si="30"/>
        <v>29.410163487738416</v>
      </c>
      <c r="K235" s="29">
        <f>'Субвенции '!B226</f>
        <v>207.3</v>
      </c>
      <c r="L235" s="29">
        <f>'Субвенции '!C226</f>
        <v>96.996169999999992</v>
      </c>
      <c r="M235" s="29">
        <f t="shared" si="28"/>
        <v>46.79024119633381</v>
      </c>
      <c r="N235" s="29"/>
      <c r="O235" s="29"/>
      <c r="P235" s="29"/>
    </row>
    <row r="236" spans="1:16" s="32" customFormat="1" ht="56.25" customHeight="1" x14ac:dyDescent="0.25">
      <c r="A236" s="59" t="s">
        <v>349</v>
      </c>
      <c r="B236" s="31">
        <f t="shared" si="35"/>
        <v>854.26</v>
      </c>
      <c r="C236" s="31">
        <f t="shared" si="36"/>
        <v>40.769669999999998</v>
      </c>
      <c r="D236" s="31">
        <f t="shared" si="37"/>
        <v>4.7725130522323411</v>
      </c>
      <c r="E236" s="29"/>
      <c r="F236" s="29"/>
      <c r="G236" s="181"/>
      <c r="H236" s="184">
        <f>Субсидии!B186</f>
        <v>771.36</v>
      </c>
      <c r="I236" s="184">
        <f>Субсидии!C186</f>
        <v>9.8965700000000005</v>
      </c>
      <c r="J236" s="29">
        <f t="shared" si="30"/>
        <v>1.2830027483924498</v>
      </c>
      <c r="K236" s="29">
        <f>'Субвенции '!B227</f>
        <v>82.9</v>
      </c>
      <c r="L236" s="29">
        <f>'Субвенции '!C227</f>
        <v>30.873099999999997</v>
      </c>
      <c r="M236" s="29">
        <f t="shared" si="28"/>
        <v>37.241375150784073</v>
      </c>
      <c r="N236" s="29"/>
      <c r="O236" s="29"/>
      <c r="P236" s="29"/>
    </row>
    <row r="237" spans="1:16" s="32" customFormat="1" ht="57.75" customHeight="1" x14ac:dyDescent="0.25">
      <c r="A237" s="59" t="s">
        <v>350</v>
      </c>
      <c r="B237" s="31">
        <f t="shared" si="35"/>
        <v>1475.2</v>
      </c>
      <c r="C237" s="31">
        <f t="shared" si="36"/>
        <v>45.237829999999995</v>
      </c>
      <c r="D237" s="31">
        <f t="shared" si="37"/>
        <v>3.0665557212581342</v>
      </c>
      <c r="E237" s="29"/>
      <c r="F237" s="29"/>
      <c r="G237" s="181"/>
      <c r="H237" s="184">
        <f>Субсидии!B187</f>
        <v>1392.3</v>
      </c>
      <c r="I237" s="184">
        <f>Субсидии!C187</f>
        <v>14.36473</v>
      </c>
      <c r="J237" s="29">
        <f t="shared" si="30"/>
        <v>1.0317266393736984</v>
      </c>
      <c r="K237" s="29">
        <f>'Субвенции '!B228</f>
        <v>82.9</v>
      </c>
      <c r="L237" s="29">
        <f>'Субвенции '!C228</f>
        <v>30.873099999999997</v>
      </c>
      <c r="M237" s="29">
        <f t="shared" si="28"/>
        <v>37.241375150784073</v>
      </c>
      <c r="N237" s="29"/>
      <c r="O237" s="29"/>
      <c r="P237" s="29"/>
    </row>
    <row r="238" spans="1:16" s="32" customFormat="1" ht="63.75" x14ac:dyDescent="0.25">
      <c r="A238" s="59" t="s">
        <v>351</v>
      </c>
      <c r="B238" s="31">
        <f t="shared" si="35"/>
        <v>96.7</v>
      </c>
      <c r="C238" s="31">
        <f t="shared" si="36"/>
        <v>37.473099999999995</v>
      </c>
      <c r="D238" s="31">
        <f t="shared" si="37"/>
        <v>38.751913133402269</v>
      </c>
      <c r="E238" s="29"/>
      <c r="F238" s="29"/>
      <c r="G238" s="181"/>
      <c r="H238" s="184">
        <f>Субсидии!B188</f>
        <v>13.8</v>
      </c>
      <c r="I238" s="184">
        <f>Субсидии!C188</f>
        <v>6.6</v>
      </c>
      <c r="J238" s="29">
        <f t="shared" si="30"/>
        <v>47.826086956521735</v>
      </c>
      <c r="K238" s="29">
        <f>'Субвенции '!B229</f>
        <v>82.9</v>
      </c>
      <c r="L238" s="29">
        <f>'Субвенции '!C229</f>
        <v>30.873099999999997</v>
      </c>
      <c r="M238" s="29">
        <f t="shared" si="28"/>
        <v>37.241375150784073</v>
      </c>
      <c r="N238" s="29"/>
      <c r="O238" s="29"/>
      <c r="P238" s="29"/>
    </row>
    <row r="239" spans="1:16" s="32" customFormat="1" ht="51" x14ac:dyDescent="0.25">
      <c r="A239" s="59" t="s">
        <v>352</v>
      </c>
      <c r="B239" s="31">
        <f t="shared" si="35"/>
        <v>160.9</v>
      </c>
      <c r="C239" s="31">
        <f t="shared" si="36"/>
        <v>47.613050000000001</v>
      </c>
      <c r="D239" s="31">
        <f t="shared" si="37"/>
        <v>29.591702921068986</v>
      </c>
      <c r="E239" s="29"/>
      <c r="F239" s="29"/>
      <c r="G239" s="181"/>
      <c r="H239" s="184">
        <f>Субсидии!B189</f>
        <v>78</v>
      </c>
      <c r="I239" s="184">
        <f>Субсидии!C189</f>
        <v>17.394200000000001</v>
      </c>
      <c r="J239" s="29">
        <f t="shared" si="30"/>
        <v>22.300256410256409</v>
      </c>
      <c r="K239" s="29">
        <f>'Субвенции '!B230</f>
        <v>82.9</v>
      </c>
      <c r="L239" s="29">
        <f>'Субвенции '!C230</f>
        <v>30.21885</v>
      </c>
      <c r="M239" s="29">
        <f t="shared" si="28"/>
        <v>36.452171290711696</v>
      </c>
      <c r="N239" s="29"/>
      <c r="O239" s="29"/>
      <c r="P239" s="29"/>
    </row>
    <row r="240" spans="1:16" s="32" customFormat="1" ht="63.75" x14ac:dyDescent="0.25">
      <c r="A240" s="59" t="s">
        <v>353</v>
      </c>
      <c r="B240" s="31">
        <f t="shared" si="35"/>
        <v>396.6</v>
      </c>
      <c r="C240" s="31">
        <f t="shared" si="36"/>
        <v>107.57292</v>
      </c>
      <c r="D240" s="31">
        <f t="shared" si="37"/>
        <v>27.123782148260211</v>
      </c>
      <c r="E240" s="29"/>
      <c r="F240" s="29"/>
      <c r="G240" s="181"/>
      <c r="H240" s="184">
        <f>Субсидии!B190</f>
        <v>189.3</v>
      </c>
      <c r="I240" s="184">
        <f>Субсидии!C190</f>
        <v>19.411660000000001</v>
      </c>
      <c r="J240" s="29">
        <f t="shared" si="30"/>
        <v>10.254442683571051</v>
      </c>
      <c r="K240" s="29">
        <f>'Субвенции '!B231</f>
        <v>207.3</v>
      </c>
      <c r="L240" s="29">
        <f>'Субвенции '!C231</f>
        <v>88.161259999999999</v>
      </c>
      <c r="M240" s="29">
        <f t="shared" si="28"/>
        <v>42.528345393150019</v>
      </c>
      <c r="N240" s="29">
        <f>Иные!B80</f>
        <v>0</v>
      </c>
      <c r="O240" s="29">
        <f>Иные!C80</f>
        <v>0</v>
      </c>
      <c r="P240" s="29"/>
    </row>
    <row r="241" spans="1:16" s="32" customFormat="1" ht="63.75" x14ac:dyDescent="0.25">
      <c r="A241" s="59" t="s">
        <v>354</v>
      </c>
      <c r="B241" s="31">
        <f t="shared" si="35"/>
        <v>135.69999999999999</v>
      </c>
      <c r="C241" s="31">
        <f t="shared" si="36"/>
        <v>51.666379999999997</v>
      </c>
      <c r="D241" s="31">
        <f t="shared" si="37"/>
        <v>38.073971997052318</v>
      </c>
      <c r="E241" s="29"/>
      <c r="F241" s="29"/>
      <c r="G241" s="181"/>
      <c r="H241" s="184">
        <f>Субсидии!B191</f>
        <v>52.8</v>
      </c>
      <c r="I241" s="184">
        <f>Субсидии!C191</f>
        <v>20.793279999999999</v>
      </c>
      <c r="J241" s="29">
        <f t="shared" si="30"/>
        <v>39.381212121212123</v>
      </c>
      <c r="K241" s="29">
        <f>'Субвенции '!B232</f>
        <v>82.9</v>
      </c>
      <c r="L241" s="29">
        <f>'Субвенции '!C232</f>
        <v>30.873099999999997</v>
      </c>
      <c r="M241" s="29">
        <f t="shared" si="28"/>
        <v>37.241375150784073</v>
      </c>
      <c r="N241" s="29"/>
      <c r="O241" s="29"/>
      <c r="P241" s="29"/>
    </row>
    <row r="242" spans="1:16" s="32" customFormat="1" ht="63.75" x14ac:dyDescent="0.25">
      <c r="A242" s="59" t="s">
        <v>355</v>
      </c>
      <c r="B242" s="31">
        <f t="shared" si="35"/>
        <v>138.69999999999999</v>
      </c>
      <c r="C242" s="31">
        <f t="shared" si="36"/>
        <v>62.133190000000006</v>
      </c>
      <c r="D242" s="31">
        <f t="shared" si="37"/>
        <v>44.796820475847163</v>
      </c>
      <c r="E242" s="29"/>
      <c r="F242" s="29"/>
      <c r="G242" s="181"/>
      <c r="H242" s="184">
        <f>Субсидии!B192</f>
        <v>55.8</v>
      </c>
      <c r="I242" s="184">
        <f>Субсидии!C192</f>
        <v>24.077680000000001</v>
      </c>
      <c r="J242" s="29">
        <f t="shared" si="30"/>
        <v>43.149964157706094</v>
      </c>
      <c r="K242" s="29">
        <f>'Субвенции '!B233</f>
        <v>82.9</v>
      </c>
      <c r="L242" s="29">
        <f>'Субвенции '!C233</f>
        <v>38.055510000000005</v>
      </c>
      <c r="M242" s="29">
        <f t="shared" si="28"/>
        <v>45.90531966224367</v>
      </c>
      <c r="N242" s="29">
        <f>Иные!B81</f>
        <v>0</v>
      </c>
      <c r="O242" s="29">
        <f>Иные!C81</f>
        <v>0</v>
      </c>
      <c r="P242" s="29"/>
    </row>
    <row r="243" spans="1:16" s="32" customFormat="1" ht="63.75" x14ac:dyDescent="0.25">
      <c r="A243" s="59" t="s">
        <v>356</v>
      </c>
      <c r="B243" s="31">
        <f t="shared" si="35"/>
        <v>389.61810000000003</v>
      </c>
      <c r="C243" s="31">
        <f t="shared" si="36"/>
        <v>42.673099999999998</v>
      </c>
      <c r="D243" s="31">
        <f t="shared" si="37"/>
        <v>10.952545582456255</v>
      </c>
      <c r="E243" s="29"/>
      <c r="F243" s="29"/>
      <c r="G243" s="181"/>
      <c r="H243" s="184">
        <f>Субсидии!B193</f>
        <v>306.71809999999999</v>
      </c>
      <c r="I243" s="184">
        <f>Субсидии!C193</f>
        <v>11.8</v>
      </c>
      <c r="J243" s="29">
        <f t="shared" si="30"/>
        <v>3.8471808478208498</v>
      </c>
      <c r="K243" s="29">
        <f>'Субвенции '!B234</f>
        <v>82.9</v>
      </c>
      <c r="L243" s="29">
        <f>'Субвенции '!C234</f>
        <v>30.873099999999997</v>
      </c>
      <c r="M243" s="29">
        <f t="shared" si="28"/>
        <v>37.241375150784073</v>
      </c>
      <c r="N243" s="29"/>
      <c r="O243" s="29"/>
      <c r="P243" s="29"/>
    </row>
    <row r="244" spans="1:16" s="32" customFormat="1" ht="63.75" x14ac:dyDescent="0.25">
      <c r="A244" s="59" t="s">
        <v>357</v>
      </c>
      <c r="B244" s="31">
        <f t="shared" si="35"/>
        <v>240.3</v>
      </c>
      <c r="C244" s="31">
        <f t="shared" si="36"/>
        <v>100.99585999999999</v>
      </c>
      <c r="D244" s="31">
        <f t="shared" si="37"/>
        <v>42.029071993341645</v>
      </c>
      <c r="E244" s="29"/>
      <c r="F244" s="29"/>
      <c r="G244" s="181"/>
      <c r="H244" s="184">
        <f>Субсидии!B194</f>
        <v>33</v>
      </c>
      <c r="I244" s="184">
        <f>Субсидии!C194</f>
        <v>15.6</v>
      </c>
      <c r="J244" s="29">
        <f t="shared" si="30"/>
        <v>47.272727272727273</v>
      </c>
      <c r="K244" s="29">
        <f>'Субвенции '!B235</f>
        <v>207.3</v>
      </c>
      <c r="L244" s="29">
        <f>'Субвенции '!C235</f>
        <v>85.395859999999999</v>
      </c>
      <c r="M244" s="29">
        <f t="shared" ref="M244:M307" si="38">L244/K244*100</f>
        <v>41.194336710082005</v>
      </c>
      <c r="N244" s="29"/>
      <c r="O244" s="29"/>
      <c r="P244" s="29"/>
    </row>
    <row r="245" spans="1:16" s="32" customFormat="1" ht="51" x14ac:dyDescent="0.25">
      <c r="A245" s="59" t="s">
        <v>358</v>
      </c>
      <c r="B245" s="31">
        <f t="shared" si="35"/>
        <v>115</v>
      </c>
      <c r="C245" s="31">
        <f t="shared" si="36"/>
        <v>40.394199999999998</v>
      </c>
      <c r="D245" s="31">
        <f t="shared" si="37"/>
        <v>35.125391304347822</v>
      </c>
      <c r="E245" s="29"/>
      <c r="F245" s="29"/>
      <c r="G245" s="181"/>
      <c r="H245" s="184">
        <f>Субсидии!B196</f>
        <v>32.1</v>
      </c>
      <c r="I245" s="184">
        <f>Субсидии!C196</f>
        <v>9.5192000000000014</v>
      </c>
      <c r="J245" s="29"/>
      <c r="K245" s="29">
        <f>'Субвенции '!B236</f>
        <v>82.9</v>
      </c>
      <c r="L245" s="29">
        <f>'Субвенции '!C236</f>
        <v>30.875</v>
      </c>
      <c r="M245" s="29">
        <f t="shared" si="38"/>
        <v>37.243667068757539</v>
      </c>
      <c r="N245" s="29"/>
      <c r="O245" s="29"/>
      <c r="P245" s="29"/>
    </row>
    <row r="246" spans="1:16" s="32" customFormat="1" ht="51" x14ac:dyDescent="0.25">
      <c r="A246" s="59" t="s">
        <v>359</v>
      </c>
      <c r="B246" s="31">
        <f t="shared" si="35"/>
        <v>195</v>
      </c>
      <c r="C246" s="31">
        <f t="shared" si="36"/>
        <v>48.879720000000006</v>
      </c>
      <c r="D246" s="31">
        <f t="shared" si="37"/>
        <v>25.06652307692308</v>
      </c>
      <c r="E246" s="29"/>
      <c r="F246" s="29"/>
      <c r="G246" s="181"/>
      <c r="H246" s="184">
        <f>Субсидии!B197</f>
        <v>112.1</v>
      </c>
      <c r="I246" s="184">
        <f>Субсидии!C197</f>
        <v>18.004720000000002</v>
      </c>
      <c r="J246" s="29"/>
      <c r="K246" s="29">
        <f>'Субвенции '!B237</f>
        <v>82.9</v>
      </c>
      <c r="L246" s="29">
        <f>'Субвенции '!C237</f>
        <v>30.875</v>
      </c>
      <c r="M246" s="29">
        <f t="shared" si="38"/>
        <v>37.243667068757539</v>
      </c>
      <c r="N246" s="29"/>
      <c r="O246" s="29"/>
      <c r="P246" s="29"/>
    </row>
    <row r="247" spans="1:16" s="32" customFormat="1" ht="38.25" customHeight="1" x14ac:dyDescent="0.25">
      <c r="A247" s="59" t="s">
        <v>360</v>
      </c>
      <c r="B247" s="31">
        <f t="shared" si="35"/>
        <v>582.9</v>
      </c>
      <c r="C247" s="31">
        <f t="shared" si="36"/>
        <v>31.759</v>
      </c>
      <c r="D247" s="31">
        <f t="shared" si="37"/>
        <v>5.4484474180820035</v>
      </c>
      <c r="E247" s="29"/>
      <c r="F247" s="29"/>
      <c r="G247" s="181"/>
      <c r="H247" s="184">
        <f>Субсидии!B198</f>
        <v>500</v>
      </c>
      <c r="I247" s="184">
        <f>Субсидии!C198</f>
        <v>0</v>
      </c>
      <c r="J247" s="29"/>
      <c r="K247" s="29">
        <f>'Субвенции '!B238</f>
        <v>82.9</v>
      </c>
      <c r="L247" s="29">
        <f>'Субвенции '!C238</f>
        <v>31.759</v>
      </c>
      <c r="M247" s="29">
        <f t="shared" si="38"/>
        <v>38.310012062726173</v>
      </c>
      <c r="N247" s="29"/>
      <c r="O247" s="29"/>
      <c r="P247" s="29"/>
    </row>
    <row r="248" spans="1:16" s="32" customFormat="1" ht="38.25" customHeight="1" x14ac:dyDescent="0.25">
      <c r="A248" s="59" t="s">
        <v>361</v>
      </c>
      <c r="B248" s="31">
        <f t="shared" si="35"/>
        <v>120.7</v>
      </c>
      <c r="C248" s="31">
        <f t="shared" si="36"/>
        <v>48.529290000000003</v>
      </c>
      <c r="D248" s="31">
        <f t="shared" si="37"/>
        <v>40.206536868268437</v>
      </c>
      <c r="E248" s="29"/>
      <c r="F248" s="29"/>
      <c r="G248" s="181"/>
      <c r="H248" s="184">
        <f>Субсидии!B199</f>
        <v>37.799999999999997</v>
      </c>
      <c r="I248" s="184">
        <f>Субсидии!C199</f>
        <v>17.65429</v>
      </c>
      <c r="J248" s="29"/>
      <c r="K248" s="29">
        <f>'Субвенции '!B239</f>
        <v>82.9</v>
      </c>
      <c r="L248" s="29">
        <f>'Субвенции '!C239</f>
        <v>30.875</v>
      </c>
      <c r="M248" s="29">
        <f t="shared" si="38"/>
        <v>37.243667068757539</v>
      </c>
      <c r="N248" s="29"/>
      <c r="O248" s="29"/>
      <c r="P248" s="29"/>
    </row>
    <row r="249" spans="1:16" s="32" customFormat="1" ht="38.25" x14ac:dyDescent="0.25">
      <c r="A249" s="59" t="s">
        <v>362</v>
      </c>
      <c r="B249" s="31">
        <f t="shared" si="35"/>
        <v>115</v>
      </c>
      <c r="C249" s="31">
        <f t="shared" si="36"/>
        <v>42.331110000000002</v>
      </c>
      <c r="D249" s="31">
        <f t="shared" si="37"/>
        <v>36.809660869565221</v>
      </c>
      <c r="E249" s="29"/>
      <c r="F249" s="29"/>
      <c r="G249" s="181"/>
      <c r="H249" s="184">
        <f>Субсидии!B200</f>
        <v>32.1</v>
      </c>
      <c r="I249" s="184">
        <f>Субсидии!C200</f>
        <v>11.456110000000001</v>
      </c>
      <c r="J249" s="29"/>
      <c r="K249" s="29">
        <f>'Субвенции '!B240</f>
        <v>82.9</v>
      </c>
      <c r="L249" s="29">
        <f>'Субвенции '!C240</f>
        <v>30.875</v>
      </c>
      <c r="M249" s="29">
        <f t="shared" si="38"/>
        <v>37.243667068757539</v>
      </c>
      <c r="N249" s="29"/>
      <c r="O249" s="29"/>
      <c r="P249" s="29"/>
    </row>
    <row r="250" spans="1:16" s="32" customFormat="1" ht="38.25" x14ac:dyDescent="0.25">
      <c r="A250" s="59" t="s">
        <v>363</v>
      </c>
      <c r="B250" s="31">
        <f t="shared" si="35"/>
        <v>10633.800000000001</v>
      </c>
      <c r="C250" s="31">
        <f t="shared" si="36"/>
        <v>196.98926</v>
      </c>
      <c r="D250" s="31">
        <f t="shared" si="37"/>
        <v>1.852482273505238</v>
      </c>
      <c r="E250" s="29"/>
      <c r="F250" s="29"/>
      <c r="G250" s="181"/>
      <c r="H250" s="184">
        <f>Субсидии!B201</f>
        <v>10219.200000000001</v>
      </c>
      <c r="I250" s="184">
        <f>Субсидии!C201</f>
        <v>33.684359999999998</v>
      </c>
      <c r="J250" s="29"/>
      <c r="K250" s="29">
        <f>'Субвенции '!B241</f>
        <v>414.6</v>
      </c>
      <c r="L250" s="29">
        <f>'Субвенции '!C241</f>
        <v>163.3049</v>
      </c>
      <c r="M250" s="29">
        <f t="shared" si="38"/>
        <v>39.388543174143756</v>
      </c>
      <c r="N250" s="29">
        <f>Иные!B82</f>
        <v>0</v>
      </c>
      <c r="O250" s="29">
        <f>Иные!C82</f>
        <v>0</v>
      </c>
      <c r="P250" s="29"/>
    </row>
    <row r="251" spans="1:16" s="32" customFormat="1" ht="51" x14ac:dyDescent="0.25">
      <c r="A251" s="59" t="s">
        <v>364</v>
      </c>
      <c r="B251" s="31">
        <f t="shared" si="35"/>
        <v>209.10000000000002</v>
      </c>
      <c r="C251" s="31">
        <f t="shared" si="36"/>
        <v>69.306480000000008</v>
      </c>
      <c r="D251" s="31">
        <f t="shared" si="37"/>
        <v>33.145136298421804</v>
      </c>
      <c r="E251" s="29"/>
      <c r="F251" s="29"/>
      <c r="G251" s="181"/>
      <c r="H251" s="184">
        <f>Субсидии!B202</f>
        <v>126.2</v>
      </c>
      <c r="I251" s="184">
        <f>Субсидии!C202</f>
        <v>37.494480000000003</v>
      </c>
      <c r="J251" s="29"/>
      <c r="K251" s="29">
        <f>'Субвенции '!B242</f>
        <v>82.9</v>
      </c>
      <c r="L251" s="29">
        <f>'Субвенции '!C242</f>
        <v>31.812000000000001</v>
      </c>
      <c r="M251" s="29">
        <f t="shared" si="38"/>
        <v>38.373944511459591</v>
      </c>
      <c r="N251" s="29"/>
      <c r="O251" s="29"/>
      <c r="P251" s="29"/>
    </row>
    <row r="252" spans="1:16" s="32" customFormat="1" ht="51" x14ac:dyDescent="0.25">
      <c r="A252" s="59" t="s">
        <v>365</v>
      </c>
      <c r="B252" s="31">
        <f t="shared" si="35"/>
        <v>636.66499999999996</v>
      </c>
      <c r="C252" s="31">
        <f t="shared" si="36"/>
        <v>44.711469999999998</v>
      </c>
      <c r="D252" s="31">
        <f t="shared" si="37"/>
        <v>7.0227623632522604</v>
      </c>
      <c r="E252" s="29"/>
      <c r="F252" s="29"/>
      <c r="G252" s="181"/>
      <c r="H252" s="184">
        <f>Субсидии!B203</f>
        <v>553.76499999999999</v>
      </c>
      <c r="I252" s="184">
        <f>Субсидии!C203</f>
        <v>13.836469999999998</v>
      </c>
      <c r="J252" s="29">
        <f t="shared" ref="J252:J308" si="39">I252/H252*100</f>
        <v>2.4986176446687671</v>
      </c>
      <c r="K252" s="29">
        <f>'Субвенции '!B243</f>
        <v>82.9</v>
      </c>
      <c r="L252" s="29">
        <f>'Субвенции '!C243</f>
        <v>30.875</v>
      </c>
      <c r="M252" s="29">
        <f t="shared" si="38"/>
        <v>37.243667068757539</v>
      </c>
      <c r="N252" s="29"/>
      <c r="O252" s="29"/>
      <c r="P252" s="29"/>
    </row>
    <row r="253" spans="1:16" s="32" customFormat="1" ht="51" x14ac:dyDescent="0.25">
      <c r="A253" s="59" t="s">
        <v>366</v>
      </c>
      <c r="B253" s="31">
        <f t="shared" si="35"/>
        <v>115</v>
      </c>
      <c r="C253" s="31">
        <f t="shared" si="36"/>
        <v>42.294370000000001</v>
      </c>
      <c r="D253" s="31">
        <f t="shared" si="37"/>
        <v>36.777713043478258</v>
      </c>
      <c r="E253" s="29"/>
      <c r="F253" s="29"/>
      <c r="G253" s="181"/>
      <c r="H253" s="184">
        <f>Субсидии!B204</f>
        <v>32.1</v>
      </c>
      <c r="I253" s="184">
        <f>Субсидии!C204</f>
        <v>11.419370000000001</v>
      </c>
      <c r="J253" s="29"/>
      <c r="K253" s="29">
        <f>'Субвенции '!B244</f>
        <v>82.9</v>
      </c>
      <c r="L253" s="29">
        <f>'Субвенции '!C244</f>
        <v>30.875</v>
      </c>
      <c r="M253" s="29">
        <f t="shared" si="38"/>
        <v>37.243667068757539</v>
      </c>
      <c r="N253" s="29">
        <f>Иные!B107</f>
        <v>0</v>
      </c>
      <c r="O253" s="29">
        <f>Иные!C107</f>
        <v>0</v>
      </c>
      <c r="P253" s="29"/>
    </row>
    <row r="254" spans="1:16" s="32" customFormat="1" ht="51" x14ac:dyDescent="0.25">
      <c r="A254" s="59" t="s">
        <v>367</v>
      </c>
      <c r="B254" s="31">
        <f t="shared" si="35"/>
        <v>1173.7330000000002</v>
      </c>
      <c r="C254" s="31">
        <f t="shared" si="36"/>
        <v>61.820549999999997</v>
      </c>
      <c r="D254" s="31">
        <f t="shared" si="37"/>
        <v>5.2670028021705093</v>
      </c>
      <c r="E254" s="29"/>
      <c r="F254" s="29"/>
      <c r="G254" s="181"/>
      <c r="H254" s="184">
        <f>Субсидии!B205</f>
        <v>1090.8330000000001</v>
      </c>
      <c r="I254" s="184">
        <f>Субсидии!C205</f>
        <v>30.945550000000001</v>
      </c>
      <c r="J254" s="29">
        <f t="shared" si="39"/>
        <v>2.8368732885785448</v>
      </c>
      <c r="K254" s="29">
        <f>'Субвенции '!B245</f>
        <v>82.9</v>
      </c>
      <c r="L254" s="29">
        <f>'Субвенции '!C245</f>
        <v>30.875</v>
      </c>
      <c r="M254" s="29">
        <f t="shared" si="38"/>
        <v>37.243667068757539</v>
      </c>
      <c r="N254" s="29"/>
      <c r="O254" s="29"/>
      <c r="P254" s="29"/>
    </row>
    <row r="255" spans="1:16" s="32" customFormat="1" ht="51" x14ac:dyDescent="0.25">
      <c r="A255" s="59" t="s">
        <v>368</v>
      </c>
      <c r="B255" s="31">
        <f t="shared" si="35"/>
        <v>448.17500000000007</v>
      </c>
      <c r="C255" s="31">
        <f t="shared" si="36"/>
        <v>32.503219999999999</v>
      </c>
      <c r="D255" s="31">
        <f t="shared" si="37"/>
        <v>7.2523500864617603</v>
      </c>
      <c r="E255" s="29"/>
      <c r="F255" s="29"/>
      <c r="G255" s="181"/>
      <c r="H255" s="184">
        <f>Субсидии!B206</f>
        <v>365.27500000000003</v>
      </c>
      <c r="I255" s="184">
        <f>Субсидии!C206</f>
        <v>10.43886</v>
      </c>
      <c r="J255" s="29">
        <f t="shared" si="39"/>
        <v>2.8578085004448703</v>
      </c>
      <c r="K255" s="29">
        <f>'Субвенции '!B246</f>
        <v>82.9</v>
      </c>
      <c r="L255" s="29">
        <f>'Субвенции '!C246</f>
        <v>22.064360000000001</v>
      </c>
      <c r="M255" s="29">
        <f t="shared" si="38"/>
        <v>26.615633293124247</v>
      </c>
      <c r="N255" s="29"/>
      <c r="O255" s="29"/>
      <c r="P255" s="29"/>
    </row>
    <row r="256" spans="1:16" s="32" customFormat="1" ht="51" customHeight="1" x14ac:dyDescent="0.25">
      <c r="A256" s="59" t="s">
        <v>369</v>
      </c>
      <c r="B256" s="31">
        <f t="shared" si="35"/>
        <v>1153.3999999999999</v>
      </c>
      <c r="C256" s="31">
        <f t="shared" si="36"/>
        <v>151.47309999999999</v>
      </c>
      <c r="D256" s="31">
        <f t="shared" si="37"/>
        <v>13.132746662042658</v>
      </c>
      <c r="E256" s="29"/>
      <c r="F256" s="29"/>
      <c r="G256" s="181"/>
      <c r="H256" s="184">
        <f>Субсидии!B207</f>
        <v>949.4</v>
      </c>
      <c r="I256" s="184">
        <f>Субсидии!C207</f>
        <v>0</v>
      </c>
      <c r="J256" s="29">
        <f t="shared" si="39"/>
        <v>0</v>
      </c>
      <c r="K256" s="29">
        <f>'Субвенции '!B247</f>
        <v>82.9</v>
      </c>
      <c r="L256" s="29">
        <f>'Субвенции '!C247</f>
        <v>30.373099999999997</v>
      </c>
      <c r="M256" s="29">
        <f t="shared" si="38"/>
        <v>36.638238841978286</v>
      </c>
      <c r="N256" s="29">
        <f>Иные!B84</f>
        <v>121.1</v>
      </c>
      <c r="O256" s="29">
        <f>Иные!C84</f>
        <v>121.1</v>
      </c>
      <c r="P256" s="29">
        <f>O256/N256*100</f>
        <v>100</v>
      </c>
    </row>
    <row r="257" spans="1:16" s="32" customFormat="1" ht="51" customHeight="1" x14ac:dyDescent="0.25">
      <c r="A257" s="59" t="s">
        <v>370</v>
      </c>
      <c r="B257" s="31">
        <f t="shared" si="35"/>
        <v>208.10000000000002</v>
      </c>
      <c r="C257" s="31">
        <f t="shared" si="36"/>
        <v>155.97810000000001</v>
      </c>
      <c r="D257" s="31">
        <f t="shared" si="37"/>
        <v>74.953435848149923</v>
      </c>
      <c r="E257" s="29"/>
      <c r="F257" s="29"/>
      <c r="G257" s="181"/>
      <c r="H257" s="184"/>
      <c r="I257" s="184"/>
      <c r="J257" s="29"/>
      <c r="K257" s="29">
        <f>'Субвенции '!B248</f>
        <v>82.9</v>
      </c>
      <c r="L257" s="29">
        <f>'Субвенции '!C248</f>
        <v>30.778099999999998</v>
      </c>
      <c r="M257" s="29">
        <f t="shared" si="38"/>
        <v>37.126779252110978</v>
      </c>
      <c r="N257" s="29">
        <f>Иные!B85</f>
        <v>125.2</v>
      </c>
      <c r="O257" s="29">
        <f>Иные!C85</f>
        <v>125.2</v>
      </c>
      <c r="P257" s="29">
        <f>O257/N257*100</f>
        <v>100</v>
      </c>
    </row>
    <row r="258" spans="1:16" s="32" customFormat="1" ht="51" customHeight="1" x14ac:dyDescent="0.25">
      <c r="A258" s="59" t="s">
        <v>371</v>
      </c>
      <c r="B258" s="31">
        <f t="shared" si="35"/>
        <v>693.3</v>
      </c>
      <c r="C258" s="31">
        <f t="shared" si="36"/>
        <v>140.7731</v>
      </c>
      <c r="D258" s="31">
        <f t="shared" si="37"/>
        <v>20.304788691764028</v>
      </c>
      <c r="E258" s="29"/>
      <c r="F258" s="29"/>
      <c r="G258" s="181"/>
      <c r="H258" s="184">
        <f>Субсидии!B208</f>
        <v>500</v>
      </c>
      <c r="I258" s="184">
        <f>Субсидии!C208</f>
        <v>0</v>
      </c>
      <c r="J258" s="29"/>
      <c r="K258" s="29">
        <f>'Субвенции '!B249</f>
        <v>82.9</v>
      </c>
      <c r="L258" s="29">
        <f>'Субвенции '!C249</f>
        <v>30.373099999999997</v>
      </c>
      <c r="M258" s="29">
        <f t="shared" si="38"/>
        <v>36.638238841978286</v>
      </c>
      <c r="N258" s="29">
        <f>Иные!B86</f>
        <v>110.4</v>
      </c>
      <c r="O258" s="29">
        <f>Иные!C86</f>
        <v>110.4</v>
      </c>
      <c r="P258" s="29">
        <f t="shared" ref="P258:P267" si="40">O258/N258*100</f>
        <v>100</v>
      </c>
    </row>
    <row r="259" spans="1:16" s="32" customFormat="1" ht="51" customHeight="1" x14ac:dyDescent="0.25">
      <c r="A259" s="59" t="s">
        <v>372</v>
      </c>
      <c r="B259" s="31">
        <f t="shared" ref="B259:B290" si="41">E259+H259+K259+N259</f>
        <v>723.59999999999991</v>
      </c>
      <c r="C259" s="31">
        <f t="shared" ref="C259:C290" si="42">F259+I259+L259+O259</f>
        <v>150.17310000000001</v>
      </c>
      <c r="D259" s="31">
        <f t="shared" ref="D259:D290" si="43">C259/B259*100</f>
        <v>20.753606965174132</v>
      </c>
      <c r="E259" s="29"/>
      <c r="F259" s="29"/>
      <c r="G259" s="181"/>
      <c r="H259" s="184">
        <f>Субсидии!B209</f>
        <v>520.9</v>
      </c>
      <c r="I259" s="184">
        <f>Субсидии!C209</f>
        <v>0</v>
      </c>
      <c r="J259" s="29">
        <f t="shared" si="39"/>
        <v>0</v>
      </c>
      <c r="K259" s="29">
        <f>'Субвенции '!B250</f>
        <v>82.9</v>
      </c>
      <c r="L259" s="29">
        <f>'Субвенции '!C250</f>
        <v>30.373099999999997</v>
      </c>
      <c r="M259" s="29">
        <f t="shared" si="38"/>
        <v>36.638238841978286</v>
      </c>
      <c r="N259" s="29">
        <f>Иные!B87</f>
        <v>119.8</v>
      </c>
      <c r="O259" s="29">
        <f>Иные!C87</f>
        <v>119.8</v>
      </c>
      <c r="P259" s="29">
        <f t="shared" si="40"/>
        <v>100</v>
      </c>
    </row>
    <row r="260" spans="1:16" s="32" customFormat="1" ht="51" customHeight="1" x14ac:dyDescent="0.25">
      <c r="A260" s="59" t="s">
        <v>373</v>
      </c>
      <c r="B260" s="31">
        <f t="shared" si="41"/>
        <v>350.8</v>
      </c>
      <c r="C260" s="31">
        <f t="shared" si="42"/>
        <v>253.7731</v>
      </c>
      <c r="D260" s="31">
        <f t="shared" si="43"/>
        <v>72.341248574686418</v>
      </c>
      <c r="E260" s="29"/>
      <c r="F260" s="29"/>
      <c r="G260" s="181"/>
      <c r="H260" s="184">
        <f>Субсидии!B210</f>
        <v>44.5</v>
      </c>
      <c r="I260" s="184">
        <f>Субсидии!C210</f>
        <v>0</v>
      </c>
      <c r="J260" s="29">
        <f t="shared" si="39"/>
        <v>0</v>
      </c>
      <c r="K260" s="29">
        <f>'Субвенции '!B251</f>
        <v>82.9</v>
      </c>
      <c r="L260" s="29">
        <f>'Субвенции '!C251</f>
        <v>30.373099999999997</v>
      </c>
      <c r="M260" s="29">
        <f t="shared" si="38"/>
        <v>36.638238841978286</v>
      </c>
      <c r="N260" s="29">
        <f>Иные!B88</f>
        <v>223.4</v>
      </c>
      <c r="O260" s="29">
        <f>Иные!C88</f>
        <v>223.4</v>
      </c>
      <c r="P260" s="29">
        <f t="shared" si="40"/>
        <v>100</v>
      </c>
    </row>
    <row r="261" spans="1:16" s="32" customFormat="1" ht="51" customHeight="1" x14ac:dyDescent="0.25">
      <c r="A261" s="59" t="s">
        <v>374</v>
      </c>
      <c r="B261" s="31">
        <f t="shared" si="41"/>
        <v>2020.635</v>
      </c>
      <c r="C261" s="31">
        <f t="shared" si="42"/>
        <v>150.97309999999999</v>
      </c>
      <c r="D261" s="31">
        <f t="shared" si="43"/>
        <v>7.4715671063799238</v>
      </c>
      <c r="E261" s="29"/>
      <c r="F261" s="29"/>
      <c r="G261" s="181"/>
      <c r="H261" s="184">
        <f>Субсидии!B211</f>
        <v>1817.135</v>
      </c>
      <c r="I261" s="184">
        <f>Субсидии!C211</f>
        <v>0</v>
      </c>
      <c r="J261" s="29">
        <f t="shared" si="39"/>
        <v>0</v>
      </c>
      <c r="K261" s="29">
        <f>'Субвенции '!B252</f>
        <v>82.9</v>
      </c>
      <c r="L261" s="29">
        <f>'Субвенции '!C252</f>
        <v>30.373099999999997</v>
      </c>
      <c r="M261" s="29">
        <f t="shared" si="38"/>
        <v>36.638238841978286</v>
      </c>
      <c r="N261" s="29">
        <f>Иные!B89</f>
        <v>120.6</v>
      </c>
      <c r="O261" s="29">
        <f>Иные!C89</f>
        <v>120.6</v>
      </c>
      <c r="P261" s="29">
        <f t="shared" si="40"/>
        <v>100</v>
      </c>
    </row>
    <row r="262" spans="1:16" s="32" customFormat="1" ht="51" customHeight="1" x14ac:dyDescent="0.25">
      <c r="A262" s="59" t="s">
        <v>375</v>
      </c>
      <c r="B262" s="31">
        <f t="shared" si="41"/>
        <v>1152.2940000000001</v>
      </c>
      <c r="C262" s="31">
        <f t="shared" si="42"/>
        <v>142.87309999999999</v>
      </c>
      <c r="D262" s="31">
        <f t="shared" si="43"/>
        <v>12.399014487622081</v>
      </c>
      <c r="E262" s="29"/>
      <c r="F262" s="29"/>
      <c r="G262" s="181"/>
      <c r="H262" s="184">
        <f>Субсидии!B212</f>
        <v>956.89400000000001</v>
      </c>
      <c r="I262" s="184">
        <f>Субсидии!C212</f>
        <v>0</v>
      </c>
      <c r="J262" s="29">
        <f t="shared" si="39"/>
        <v>0</v>
      </c>
      <c r="K262" s="29">
        <f>'Субвенции '!B253</f>
        <v>82.9</v>
      </c>
      <c r="L262" s="29">
        <f>'Субвенции '!C253</f>
        <v>30.373099999999997</v>
      </c>
      <c r="M262" s="29">
        <f t="shared" si="38"/>
        <v>36.638238841978286</v>
      </c>
      <c r="N262" s="29">
        <f>Иные!B90</f>
        <v>112.5</v>
      </c>
      <c r="O262" s="29">
        <f>Иные!C90</f>
        <v>112.5</v>
      </c>
      <c r="P262" s="29">
        <f t="shared" si="40"/>
        <v>100</v>
      </c>
    </row>
    <row r="263" spans="1:16" s="32" customFormat="1" ht="51" customHeight="1" x14ac:dyDescent="0.25">
      <c r="A263" s="59" t="s">
        <v>376</v>
      </c>
      <c r="B263" s="31">
        <f t="shared" si="41"/>
        <v>206.4</v>
      </c>
      <c r="C263" s="31">
        <f t="shared" si="42"/>
        <v>151.57310000000001</v>
      </c>
      <c r="D263" s="31">
        <f t="shared" si="43"/>
        <v>73.436579457364346</v>
      </c>
      <c r="E263" s="29"/>
      <c r="F263" s="29"/>
      <c r="G263" s="181"/>
      <c r="H263" s="184">
        <f>Субсидии!B213</f>
        <v>2.2999999999999998</v>
      </c>
      <c r="I263" s="184">
        <f>Субсидии!C213</f>
        <v>0</v>
      </c>
      <c r="J263" s="29">
        <f t="shared" si="39"/>
        <v>0</v>
      </c>
      <c r="K263" s="29">
        <f>'Субвенции '!B254</f>
        <v>82.9</v>
      </c>
      <c r="L263" s="29">
        <f>'Субвенции '!C254</f>
        <v>30.373099999999997</v>
      </c>
      <c r="M263" s="29">
        <f t="shared" si="38"/>
        <v>36.638238841978286</v>
      </c>
      <c r="N263" s="29">
        <f>Иные!B91</f>
        <v>121.2</v>
      </c>
      <c r="O263" s="29">
        <f>Иные!C91</f>
        <v>121.2</v>
      </c>
      <c r="P263" s="29">
        <f t="shared" si="40"/>
        <v>100</v>
      </c>
    </row>
    <row r="264" spans="1:16" s="32" customFormat="1" ht="51" customHeight="1" x14ac:dyDescent="0.25">
      <c r="A264" s="59" t="s">
        <v>377</v>
      </c>
      <c r="B264" s="31">
        <f t="shared" si="41"/>
        <v>6215.7</v>
      </c>
      <c r="C264" s="31">
        <f t="shared" si="42"/>
        <v>230.51936000000001</v>
      </c>
      <c r="D264" s="31">
        <f t="shared" si="43"/>
        <v>3.7086629020062101</v>
      </c>
      <c r="E264" s="29"/>
      <c r="F264" s="29"/>
      <c r="G264" s="181"/>
      <c r="H264" s="184">
        <f>Субсидии!B214</f>
        <v>5866</v>
      </c>
      <c r="I264" s="184">
        <f>Субсидии!C214</f>
        <v>0</v>
      </c>
      <c r="J264" s="29"/>
      <c r="K264" s="29">
        <f>'Субвенции '!B255</f>
        <v>207.3</v>
      </c>
      <c r="L264" s="29">
        <f>'Субвенции '!C255</f>
        <v>88.11936</v>
      </c>
      <c r="M264" s="29">
        <f t="shared" si="38"/>
        <v>42.508133140376266</v>
      </c>
      <c r="N264" s="29">
        <f>Иные!B92</f>
        <v>142.4</v>
      </c>
      <c r="O264" s="29">
        <f>Иные!C92</f>
        <v>142.4</v>
      </c>
      <c r="P264" s="29">
        <f t="shared" si="40"/>
        <v>100</v>
      </c>
    </row>
    <row r="265" spans="1:16" s="32" customFormat="1" ht="51" customHeight="1" x14ac:dyDescent="0.25">
      <c r="A265" s="59" t="s">
        <v>378</v>
      </c>
      <c r="B265" s="31">
        <f t="shared" si="41"/>
        <v>200.3</v>
      </c>
      <c r="C265" s="31">
        <f t="shared" si="42"/>
        <v>147.9151</v>
      </c>
      <c r="D265" s="31">
        <f t="shared" si="43"/>
        <v>73.846779830254619</v>
      </c>
      <c r="E265" s="29"/>
      <c r="F265" s="29"/>
      <c r="G265" s="181"/>
      <c r="H265" s="184"/>
      <c r="I265" s="184"/>
      <c r="J265" s="29"/>
      <c r="K265" s="29">
        <f>'Субвенции '!B256</f>
        <v>82.9</v>
      </c>
      <c r="L265" s="29">
        <f>'Субвенции '!C256</f>
        <v>30.515099999999997</v>
      </c>
      <c r="M265" s="29">
        <f t="shared" si="38"/>
        <v>36.809529553679127</v>
      </c>
      <c r="N265" s="29">
        <f>Иные!B93</f>
        <v>117.4</v>
      </c>
      <c r="O265" s="29">
        <f>Иные!C93</f>
        <v>117.4</v>
      </c>
      <c r="P265" s="29">
        <f t="shared" si="40"/>
        <v>100</v>
      </c>
    </row>
    <row r="266" spans="1:16" s="32" customFormat="1" ht="51" customHeight="1" x14ac:dyDescent="0.25">
      <c r="A266" s="59" t="s">
        <v>379</v>
      </c>
      <c r="B266" s="31">
        <f t="shared" si="41"/>
        <v>208.7</v>
      </c>
      <c r="C266" s="31">
        <f t="shared" si="42"/>
        <v>156.17310000000001</v>
      </c>
      <c r="D266" s="31">
        <f t="shared" si="43"/>
        <v>74.83138476281745</v>
      </c>
      <c r="E266" s="29"/>
      <c r="F266" s="29"/>
      <c r="G266" s="181"/>
      <c r="H266" s="184"/>
      <c r="I266" s="184"/>
      <c r="J266" s="29"/>
      <c r="K266" s="29">
        <f>'Субвенции '!B257</f>
        <v>82.9</v>
      </c>
      <c r="L266" s="29">
        <f>'Субвенции '!C257</f>
        <v>30.373099999999997</v>
      </c>
      <c r="M266" s="29">
        <f t="shared" si="38"/>
        <v>36.638238841978286</v>
      </c>
      <c r="N266" s="29">
        <f>Иные!B94</f>
        <v>125.8</v>
      </c>
      <c r="O266" s="29">
        <f>Иные!C94</f>
        <v>125.8</v>
      </c>
      <c r="P266" s="29">
        <f t="shared" si="40"/>
        <v>100</v>
      </c>
    </row>
    <row r="267" spans="1:16" s="32" customFormat="1" ht="38.25" customHeight="1" x14ac:dyDescent="0.25">
      <c r="A267" s="59" t="s">
        <v>380</v>
      </c>
      <c r="B267" s="31">
        <f t="shared" si="41"/>
        <v>227.60000000000002</v>
      </c>
      <c r="C267" s="31">
        <f t="shared" si="42"/>
        <v>164.17310000000001</v>
      </c>
      <c r="D267" s="31">
        <f t="shared" si="43"/>
        <v>72.13229349736379</v>
      </c>
      <c r="E267" s="29"/>
      <c r="F267" s="29"/>
      <c r="G267" s="181"/>
      <c r="H267" s="184">
        <f>Субсидии!B215</f>
        <v>10.9</v>
      </c>
      <c r="I267" s="184">
        <f>Субсидии!C215</f>
        <v>0</v>
      </c>
      <c r="J267" s="29">
        <f t="shared" si="39"/>
        <v>0</v>
      </c>
      <c r="K267" s="29">
        <f>'Субвенции '!B258</f>
        <v>82.9</v>
      </c>
      <c r="L267" s="29">
        <f>'Субвенции '!C258</f>
        <v>30.373099999999997</v>
      </c>
      <c r="M267" s="29">
        <f t="shared" si="38"/>
        <v>36.638238841978286</v>
      </c>
      <c r="N267" s="29">
        <f>Иные!B95</f>
        <v>133.80000000000001</v>
      </c>
      <c r="O267" s="29">
        <f>Иные!C95</f>
        <v>133.80000000000001</v>
      </c>
      <c r="P267" s="29">
        <f t="shared" si="40"/>
        <v>100</v>
      </c>
    </row>
    <row r="268" spans="1:16" s="32" customFormat="1" ht="51" x14ac:dyDescent="0.25">
      <c r="A268" s="59" t="s">
        <v>381</v>
      </c>
      <c r="B268" s="31">
        <f t="shared" si="41"/>
        <v>20671.188999999998</v>
      </c>
      <c r="C268" s="31">
        <f t="shared" si="42"/>
        <v>0</v>
      </c>
      <c r="D268" s="31">
        <f t="shared" si="43"/>
        <v>0</v>
      </c>
      <c r="E268" s="29"/>
      <c r="F268" s="29"/>
      <c r="G268" s="181"/>
      <c r="H268" s="184">
        <f>Субсидии!B216</f>
        <v>20671.188999999998</v>
      </c>
      <c r="I268" s="184">
        <f>Субсидии!C216</f>
        <v>0</v>
      </c>
      <c r="J268" s="29">
        <f t="shared" si="39"/>
        <v>0</v>
      </c>
      <c r="K268" s="29"/>
      <c r="L268" s="29"/>
      <c r="M268" s="29"/>
      <c r="N268" s="29">
        <f>Иные!B83</f>
        <v>0</v>
      </c>
      <c r="O268" s="29">
        <f>Иные!C83</f>
        <v>0</v>
      </c>
      <c r="P268" s="29"/>
    </row>
    <row r="269" spans="1:16" s="32" customFormat="1" ht="51" x14ac:dyDescent="0.25">
      <c r="A269" s="59" t="s">
        <v>382</v>
      </c>
      <c r="B269" s="31">
        <f t="shared" si="41"/>
        <v>872.7</v>
      </c>
      <c r="C269" s="31">
        <f t="shared" si="42"/>
        <v>173.49054000000001</v>
      </c>
      <c r="D269" s="31">
        <f t="shared" si="43"/>
        <v>19.879745617050531</v>
      </c>
      <c r="E269" s="29"/>
      <c r="F269" s="29"/>
      <c r="G269" s="181"/>
      <c r="H269" s="184">
        <f>Субсидии!B217</f>
        <v>665.40000000000009</v>
      </c>
      <c r="I269" s="184">
        <f>Субсидии!C217</f>
        <v>77.315089999999998</v>
      </c>
      <c r="J269" s="29">
        <f t="shared" si="39"/>
        <v>11.619340246468287</v>
      </c>
      <c r="K269" s="29">
        <f>'Субвенции '!B259</f>
        <v>207.3</v>
      </c>
      <c r="L269" s="29">
        <f>'Субвенции '!C259</f>
        <v>96.175449999999998</v>
      </c>
      <c r="M269" s="29">
        <f t="shared" si="38"/>
        <v>46.394331886155328</v>
      </c>
      <c r="N269" s="29"/>
      <c r="O269" s="29"/>
      <c r="P269" s="29"/>
    </row>
    <row r="270" spans="1:16" s="32" customFormat="1" ht="51" x14ac:dyDescent="0.25">
      <c r="A270" s="59" t="s">
        <v>383</v>
      </c>
      <c r="B270" s="31">
        <f t="shared" si="41"/>
        <v>1163.8</v>
      </c>
      <c r="C270" s="31">
        <f t="shared" si="42"/>
        <v>107.91762</v>
      </c>
      <c r="D270" s="31">
        <f t="shared" si="43"/>
        <v>9.2728664719023879</v>
      </c>
      <c r="E270" s="29"/>
      <c r="F270" s="29"/>
      <c r="G270" s="181"/>
      <c r="H270" s="184">
        <f>Субсидии!B218</f>
        <v>956.5</v>
      </c>
      <c r="I270" s="184">
        <f>Субсидии!C218</f>
        <v>30.084820000000001</v>
      </c>
      <c r="J270" s="29">
        <f t="shared" si="39"/>
        <v>3.1453026659696812</v>
      </c>
      <c r="K270" s="29">
        <f>'Субвенции '!B260</f>
        <v>207.3</v>
      </c>
      <c r="L270" s="29">
        <f>'Субвенции '!C260</f>
        <v>77.832800000000006</v>
      </c>
      <c r="M270" s="29">
        <f t="shared" si="38"/>
        <v>37.545972021225275</v>
      </c>
      <c r="N270" s="29"/>
      <c r="O270" s="29"/>
      <c r="P270" s="29"/>
    </row>
    <row r="271" spans="1:16" s="32" customFormat="1" ht="51" x14ac:dyDescent="0.25">
      <c r="A271" s="59" t="s">
        <v>384</v>
      </c>
      <c r="B271" s="31">
        <f t="shared" si="41"/>
        <v>526.20000000000005</v>
      </c>
      <c r="C271" s="31">
        <f t="shared" si="42"/>
        <v>94.795330000000007</v>
      </c>
      <c r="D271" s="31">
        <f t="shared" si="43"/>
        <v>18.015076016723679</v>
      </c>
      <c r="E271" s="29"/>
      <c r="F271" s="29"/>
      <c r="G271" s="181"/>
      <c r="H271" s="184">
        <f>Субсидии!B219</f>
        <v>318.90000000000003</v>
      </c>
      <c r="I271" s="184">
        <f>Субсидии!C219</f>
        <v>6.3978900000000003</v>
      </c>
      <c r="J271" s="29">
        <f t="shared" si="39"/>
        <v>2.0062370649106303</v>
      </c>
      <c r="K271" s="29">
        <f>'Субвенции '!B261</f>
        <v>207.3</v>
      </c>
      <c r="L271" s="29">
        <f>'Субвенции '!C261</f>
        <v>88.397440000000003</v>
      </c>
      <c r="M271" s="29">
        <f t="shared" si="38"/>
        <v>42.64227689339122</v>
      </c>
      <c r="N271" s="29"/>
      <c r="O271" s="29"/>
      <c r="P271" s="29"/>
    </row>
    <row r="272" spans="1:16" s="32" customFormat="1" ht="51" x14ac:dyDescent="0.25">
      <c r="A272" s="59" t="s">
        <v>385</v>
      </c>
      <c r="B272" s="31">
        <f t="shared" si="41"/>
        <v>758</v>
      </c>
      <c r="C272" s="31">
        <f t="shared" si="42"/>
        <v>96.533540000000016</v>
      </c>
      <c r="D272" s="31">
        <f t="shared" si="43"/>
        <v>12.735295514511877</v>
      </c>
      <c r="E272" s="29"/>
      <c r="F272" s="29"/>
      <c r="G272" s="181"/>
      <c r="H272" s="184">
        <f>Субсидии!B220</f>
        <v>550.70000000000005</v>
      </c>
      <c r="I272" s="184">
        <f>Субсидии!C220</f>
        <v>18.700740000000003</v>
      </c>
      <c r="J272" s="29">
        <f t="shared" si="39"/>
        <v>3.3958126021427275</v>
      </c>
      <c r="K272" s="29">
        <f>'Субвенции '!B262</f>
        <v>207.3</v>
      </c>
      <c r="L272" s="29">
        <f>'Субвенции '!C262</f>
        <v>77.832800000000006</v>
      </c>
      <c r="M272" s="29">
        <f t="shared" si="38"/>
        <v>37.545972021225275</v>
      </c>
      <c r="N272" s="29"/>
      <c r="O272" s="29"/>
      <c r="P272" s="29"/>
    </row>
    <row r="273" spans="1:16" s="32" customFormat="1" ht="51" x14ac:dyDescent="0.25">
      <c r="A273" s="59" t="s">
        <v>386</v>
      </c>
      <c r="B273" s="31">
        <f t="shared" si="41"/>
        <v>816.8</v>
      </c>
      <c r="C273" s="31">
        <f t="shared" si="42"/>
        <v>99.617870000000011</v>
      </c>
      <c r="D273" s="31">
        <f t="shared" si="43"/>
        <v>12.196115328109698</v>
      </c>
      <c r="E273" s="29"/>
      <c r="F273" s="29"/>
      <c r="G273" s="181"/>
      <c r="H273" s="184">
        <f>Субсидии!B221</f>
        <v>609.5</v>
      </c>
      <c r="I273" s="184">
        <f>Субсидии!C221</f>
        <v>21.785070000000001</v>
      </c>
      <c r="J273" s="29">
        <f t="shared" si="39"/>
        <v>3.5742526661197704</v>
      </c>
      <c r="K273" s="29">
        <f>'Субвенции '!B263</f>
        <v>207.3</v>
      </c>
      <c r="L273" s="29">
        <f>'Субвенции '!C263</f>
        <v>77.832800000000006</v>
      </c>
      <c r="M273" s="29">
        <f t="shared" si="38"/>
        <v>37.545972021225275</v>
      </c>
      <c r="N273" s="29"/>
      <c r="O273" s="29"/>
      <c r="P273" s="29"/>
    </row>
    <row r="274" spans="1:16" s="32" customFormat="1" ht="51" x14ac:dyDescent="0.25">
      <c r="A274" s="59" t="s">
        <v>387</v>
      </c>
      <c r="B274" s="31">
        <f t="shared" si="41"/>
        <v>144.30000000000001</v>
      </c>
      <c r="C274" s="31">
        <f t="shared" si="42"/>
        <v>44.843229999999998</v>
      </c>
      <c r="D274" s="31">
        <f t="shared" si="43"/>
        <v>31.076389466389465</v>
      </c>
      <c r="E274" s="29"/>
      <c r="F274" s="29"/>
      <c r="G274" s="181"/>
      <c r="H274" s="184">
        <f>Субсидии!B224</f>
        <v>61.4</v>
      </c>
      <c r="I274" s="184">
        <f>Субсидии!C224</f>
        <v>10.363950000000001</v>
      </c>
      <c r="J274" s="29">
        <f t="shared" si="39"/>
        <v>16.879397394136809</v>
      </c>
      <c r="K274" s="29">
        <f>'Субвенции '!B264</f>
        <v>82.9</v>
      </c>
      <c r="L274" s="29">
        <f>'Субвенции '!C264</f>
        <v>34.479279999999996</v>
      </c>
      <c r="M274" s="29">
        <f t="shared" si="38"/>
        <v>41.591411338962594</v>
      </c>
      <c r="N274" s="29"/>
      <c r="O274" s="29"/>
      <c r="P274" s="29"/>
    </row>
    <row r="275" spans="1:16" s="32" customFormat="1" ht="51" x14ac:dyDescent="0.25">
      <c r="A275" s="59" t="s">
        <v>388</v>
      </c>
      <c r="B275" s="31">
        <f t="shared" si="41"/>
        <v>144.30000000000001</v>
      </c>
      <c r="C275" s="31">
        <f t="shared" si="42"/>
        <v>44.362470000000002</v>
      </c>
      <c r="D275" s="31">
        <f t="shared" si="43"/>
        <v>30.743222453222451</v>
      </c>
      <c r="E275" s="29"/>
      <c r="F275" s="29"/>
      <c r="G275" s="181"/>
      <c r="H275" s="184">
        <f>Субсидии!B223</f>
        <v>61.4</v>
      </c>
      <c r="I275" s="184">
        <f>Субсидии!C223</f>
        <v>9.8832000000000004</v>
      </c>
      <c r="J275" s="29">
        <f t="shared" si="39"/>
        <v>16.09641693811075</v>
      </c>
      <c r="K275" s="29">
        <f>'Субвенции '!B265</f>
        <v>82.9</v>
      </c>
      <c r="L275" s="29">
        <f>'Субвенции '!C265</f>
        <v>34.47927</v>
      </c>
      <c r="M275" s="29">
        <f t="shared" si="38"/>
        <v>41.591399276236423</v>
      </c>
      <c r="N275" s="29"/>
      <c r="O275" s="29"/>
      <c r="P275" s="29"/>
    </row>
    <row r="276" spans="1:16" s="32" customFormat="1" ht="51" x14ac:dyDescent="0.25">
      <c r="A276" s="59" t="s">
        <v>389</v>
      </c>
      <c r="B276" s="31">
        <f t="shared" si="41"/>
        <v>127.30000000000001</v>
      </c>
      <c r="C276" s="31">
        <f t="shared" si="42"/>
        <v>44.845799999999997</v>
      </c>
      <c r="D276" s="31">
        <f t="shared" si="43"/>
        <v>35.228436763550661</v>
      </c>
      <c r="E276" s="29"/>
      <c r="F276" s="29"/>
      <c r="G276" s="181"/>
      <c r="H276" s="184">
        <f>Субсидии!B225</f>
        <v>44.4</v>
      </c>
      <c r="I276" s="184">
        <f>Субсидии!C225</f>
        <v>10.36398</v>
      </c>
      <c r="J276" s="29">
        <f t="shared" si="39"/>
        <v>23.3422972972973</v>
      </c>
      <c r="K276" s="29">
        <f>'Субвенции '!B266</f>
        <v>82.9</v>
      </c>
      <c r="L276" s="29">
        <f>'Субвенции '!C266</f>
        <v>34.481819999999999</v>
      </c>
      <c r="M276" s="29">
        <f t="shared" si="38"/>
        <v>41.594475271411333</v>
      </c>
      <c r="N276" s="29"/>
      <c r="O276" s="29"/>
      <c r="P276" s="29"/>
    </row>
    <row r="277" spans="1:16" s="32" customFormat="1" ht="51" x14ac:dyDescent="0.25">
      <c r="A277" s="59" t="s">
        <v>390</v>
      </c>
      <c r="B277" s="31">
        <f t="shared" si="41"/>
        <v>322.60000000000002</v>
      </c>
      <c r="C277" s="31">
        <f t="shared" si="42"/>
        <v>83.814129999999992</v>
      </c>
      <c r="D277" s="31">
        <f t="shared" si="43"/>
        <v>25.980821450712956</v>
      </c>
      <c r="E277" s="29"/>
      <c r="F277" s="29"/>
      <c r="G277" s="181"/>
      <c r="H277" s="184">
        <f>Субсидии!B226</f>
        <v>115.3</v>
      </c>
      <c r="I277" s="184">
        <f>Субсидии!C226</f>
        <v>10.36393</v>
      </c>
      <c r="J277" s="29"/>
      <c r="K277" s="29">
        <f>'Субвенции '!B267</f>
        <v>207.3</v>
      </c>
      <c r="L277" s="29">
        <f>'Субвенции '!C267</f>
        <v>73.450199999999995</v>
      </c>
      <c r="M277" s="29">
        <f t="shared" si="38"/>
        <v>35.431837916063671</v>
      </c>
      <c r="N277" s="29"/>
      <c r="O277" s="29"/>
      <c r="P277" s="29"/>
    </row>
    <row r="278" spans="1:16" s="32" customFormat="1" ht="38.25" x14ac:dyDescent="0.25">
      <c r="A278" s="59" t="s">
        <v>391</v>
      </c>
      <c r="B278" s="31">
        <f t="shared" si="41"/>
        <v>82.9</v>
      </c>
      <c r="C278" s="31">
        <f t="shared" si="42"/>
        <v>34.516390000000001</v>
      </c>
      <c r="D278" s="31">
        <f t="shared" si="43"/>
        <v>41.636176115802172</v>
      </c>
      <c r="E278" s="29"/>
      <c r="F278" s="29"/>
      <c r="G278" s="181"/>
      <c r="H278" s="184"/>
      <c r="I278" s="184"/>
      <c r="J278" s="29"/>
      <c r="K278" s="29">
        <f>'Субвенции '!B268</f>
        <v>82.9</v>
      </c>
      <c r="L278" s="29">
        <f>'Субвенции '!C268</f>
        <v>34.516390000000001</v>
      </c>
      <c r="M278" s="29">
        <f t="shared" si="38"/>
        <v>41.636176115802172</v>
      </c>
      <c r="N278" s="29"/>
      <c r="O278" s="29"/>
      <c r="P278" s="29"/>
    </row>
    <row r="279" spans="1:16" s="32" customFormat="1" ht="51" x14ac:dyDescent="0.25">
      <c r="A279" s="59" t="s">
        <v>392</v>
      </c>
      <c r="B279" s="31">
        <f t="shared" si="41"/>
        <v>1713.299</v>
      </c>
      <c r="C279" s="31">
        <f t="shared" si="42"/>
        <v>82.685109999999995</v>
      </c>
      <c r="D279" s="31">
        <f t="shared" si="43"/>
        <v>4.8260758921822751</v>
      </c>
      <c r="E279" s="29"/>
      <c r="F279" s="29"/>
      <c r="G279" s="181"/>
      <c r="H279" s="184">
        <f>Субсидии!B227</f>
        <v>1505.999</v>
      </c>
      <c r="I279" s="184">
        <f>Субсидии!C227</f>
        <v>10.36393</v>
      </c>
      <c r="J279" s="29"/>
      <c r="K279" s="29">
        <f>'Субвенции '!B269</f>
        <v>207.3</v>
      </c>
      <c r="L279" s="29">
        <f>'Субвенции '!C269</f>
        <v>72.321179999999998</v>
      </c>
      <c r="M279" s="29">
        <f t="shared" si="38"/>
        <v>34.887206946454413</v>
      </c>
      <c r="N279" s="29"/>
      <c r="O279" s="29"/>
      <c r="P279" s="29"/>
    </row>
    <row r="280" spans="1:16" s="32" customFormat="1" ht="51" x14ac:dyDescent="0.25">
      <c r="A280" s="59" t="s">
        <v>393</v>
      </c>
      <c r="B280" s="31">
        <f t="shared" si="41"/>
        <v>609.06499999999994</v>
      </c>
      <c r="C280" s="31">
        <f t="shared" si="42"/>
        <v>44.844500000000004</v>
      </c>
      <c r="D280" s="31">
        <f t="shared" si="43"/>
        <v>7.3628430463086865</v>
      </c>
      <c r="E280" s="29"/>
      <c r="F280" s="29"/>
      <c r="G280" s="181"/>
      <c r="H280" s="184">
        <f>Субсидии!B228</f>
        <v>526.16499999999996</v>
      </c>
      <c r="I280" s="184">
        <f>Субсидии!C228</f>
        <v>10.363950000000001</v>
      </c>
      <c r="J280" s="29"/>
      <c r="K280" s="29">
        <f>'Субвенции '!B270</f>
        <v>82.9</v>
      </c>
      <c r="L280" s="29">
        <f>'Субвенции '!C270</f>
        <v>34.480550000000001</v>
      </c>
      <c r="M280" s="29">
        <f t="shared" si="38"/>
        <v>41.592943305186971</v>
      </c>
      <c r="N280" s="29"/>
      <c r="O280" s="29"/>
      <c r="P280" s="29"/>
    </row>
    <row r="281" spans="1:16" s="32" customFormat="1" ht="38.25" x14ac:dyDescent="0.25">
      <c r="A281" s="59" t="s">
        <v>394</v>
      </c>
      <c r="B281" s="31">
        <f t="shared" si="41"/>
        <v>2533.0460000000003</v>
      </c>
      <c r="C281" s="31">
        <f t="shared" si="42"/>
        <v>74.1173</v>
      </c>
      <c r="D281" s="31">
        <f t="shared" si="43"/>
        <v>2.9260147664116638</v>
      </c>
      <c r="E281" s="29"/>
      <c r="F281" s="29"/>
      <c r="G281" s="181"/>
      <c r="H281" s="184">
        <f>Субсидии!B229</f>
        <v>2325.7460000000001</v>
      </c>
      <c r="I281" s="184">
        <f>Субсидии!C229</f>
        <v>0</v>
      </c>
      <c r="J281" s="29">
        <f t="shared" si="39"/>
        <v>0</v>
      </c>
      <c r="K281" s="29">
        <f>'Субвенции '!B271</f>
        <v>207.3</v>
      </c>
      <c r="L281" s="29">
        <f>'Субвенции '!C271</f>
        <v>74.1173</v>
      </c>
      <c r="M281" s="29">
        <f t="shared" si="38"/>
        <v>35.753642064640616</v>
      </c>
      <c r="N281" s="29">
        <f>Иные!B96</f>
        <v>0</v>
      </c>
      <c r="O281" s="29">
        <f>Иные!C96</f>
        <v>0</v>
      </c>
      <c r="P281" s="29"/>
    </row>
    <row r="282" spans="1:16" s="32" customFormat="1" ht="51" x14ac:dyDescent="0.25">
      <c r="A282" s="59" t="s">
        <v>395</v>
      </c>
      <c r="B282" s="31">
        <f t="shared" si="41"/>
        <v>17091.5</v>
      </c>
      <c r="C282" s="31">
        <f t="shared" si="42"/>
        <v>79.724850000000004</v>
      </c>
      <c r="D282" s="31">
        <f t="shared" si="43"/>
        <v>0.46645905859637832</v>
      </c>
      <c r="E282" s="29"/>
      <c r="F282" s="29"/>
      <c r="G282" s="181"/>
      <c r="H282" s="184">
        <f>Субсидии!B230</f>
        <v>17091.5</v>
      </c>
      <c r="I282" s="184">
        <f>Субсидии!C230</f>
        <v>79.724850000000004</v>
      </c>
      <c r="J282" s="29">
        <f t="shared" si="39"/>
        <v>0.46645905859637832</v>
      </c>
      <c r="K282" s="29"/>
      <c r="L282" s="29"/>
      <c r="M282" s="29"/>
      <c r="N282" s="29"/>
      <c r="O282" s="29"/>
      <c r="P282" s="29"/>
    </row>
    <row r="283" spans="1:16" s="32" customFormat="1" ht="51" x14ac:dyDescent="0.25">
      <c r="A283" s="59" t="s">
        <v>396</v>
      </c>
      <c r="B283" s="31">
        <f t="shared" si="41"/>
        <v>4738.1088000000009</v>
      </c>
      <c r="C283" s="31">
        <f t="shared" si="42"/>
        <v>91.339370000000002</v>
      </c>
      <c r="D283" s="31">
        <f t="shared" si="43"/>
        <v>1.9277600801399914</v>
      </c>
      <c r="E283" s="29"/>
      <c r="F283" s="29"/>
      <c r="G283" s="181"/>
      <c r="H283" s="184">
        <f>Субсидии!B231</f>
        <v>4530.8088000000007</v>
      </c>
      <c r="I283" s="184">
        <f>Субсидии!C231</f>
        <v>0</v>
      </c>
      <c r="J283" s="29">
        <f t="shared" si="39"/>
        <v>0</v>
      </c>
      <c r="K283" s="29">
        <f>'Субвенции '!B272</f>
        <v>207.3</v>
      </c>
      <c r="L283" s="29">
        <f>'Субвенции '!C272</f>
        <v>91.339370000000002</v>
      </c>
      <c r="M283" s="29">
        <f t="shared" si="38"/>
        <v>44.06144235407622</v>
      </c>
      <c r="N283" s="29"/>
      <c r="O283" s="29"/>
      <c r="P283" s="29"/>
    </row>
    <row r="284" spans="1:16" s="32" customFormat="1" ht="51" x14ac:dyDescent="0.25">
      <c r="A284" s="59" t="s">
        <v>397</v>
      </c>
      <c r="B284" s="31">
        <f t="shared" si="41"/>
        <v>3828.3</v>
      </c>
      <c r="C284" s="31">
        <f t="shared" si="42"/>
        <v>88.539240000000007</v>
      </c>
      <c r="D284" s="31">
        <f t="shared" si="43"/>
        <v>2.3127560536008152</v>
      </c>
      <c r="E284" s="29"/>
      <c r="F284" s="29"/>
      <c r="G284" s="181"/>
      <c r="H284" s="184">
        <f>Субсидии!B232</f>
        <v>3621</v>
      </c>
      <c r="I284" s="184">
        <f>Субсидии!C232</f>
        <v>0</v>
      </c>
      <c r="J284" s="29">
        <f t="shared" si="39"/>
        <v>0</v>
      </c>
      <c r="K284" s="29">
        <f>'Субвенции '!B273</f>
        <v>207.3</v>
      </c>
      <c r="L284" s="29">
        <f>'Субвенции '!C273</f>
        <v>88.539240000000007</v>
      </c>
      <c r="M284" s="29">
        <f t="shared" si="38"/>
        <v>42.710680173661366</v>
      </c>
      <c r="N284" s="29"/>
      <c r="O284" s="29"/>
      <c r="P284" s="29"/>
    </row>
    <row r="285" spans="1:16" s="32" customFormat="1" ht="51" x14ac:dyDescent="0.25">
      <c r="A285" s="59" t="s">
        <v>398</v>
      </c>
      <c r="B285" s="31">
        <f t="shared" si="41"/>
        <v>582.9</v>
      </c>
      <c r="C285" s="31">
        <f t="shared" si="42"/>
        <v>26.444050000000001</v>
      </c>
      <c r="D285" s="31">
        <f t="shared" si="43"/>
        <v>4.5366357865843199</v>
      </c>
      <c r="E285" s="29"/>
      <c r="F285" s="29"/>
      <c r="G285" s="181"/>
      <c r="H285" s="184">
        <f>Субсидии!B233</f>
        <v>500</v>
      </c>
      <c r="I285" s="184">
        <f>Субсидии!C233</f>
        <v>0</v>
      </c>
      <c r="J285" s="29">
        <f t="shared" si="39"/>
        <v>0</v>
      </c>
      <c r="K285" s="29">
        <f>'Субвенции '!B274</f>
        <v>82.9</v>
      </c>
      <c r="L285" s="29">
        <f>'Субвенции '!C274</f>
        <v>26.444050000000001</v>
      </c>
      <c r="M285" s="29">
        <f t="shared" si="38"/>
        <v>31.898733413751508</v>
      </c>
      <c r="N285" s="29"/>
      <c r="O285" s="29"/>
      <c r="P285" s="29"/>
    </row>
    <row r="286" spans="1:16" s="32" customFormat="1" ht="51" x14ac:dyDescent="0.25">
      <c r="A286" s="59" t="s">
        <v>399</v>
      </c>
      <c r="B286" s="31">
        <f t="shared" si="41"/>
        <v>1021.354</v>
      </c>
      <c r="C286" s="31">
        <f t="shared" si="42"/>
        <v>80.629979999999989</v>
      </c>
      <c r="D286" s="31">
        <f t="shared" si="43"/>
        <v>7.8944205437096233</v>
      </c>
      <c r="E286" s="29"/>
      <c r="F286" s="29"/>
      <c r="G286" s="181"/>
      <c r="H286" s="184">
        <f>Субсидии!B234</f>
        <v>814.05399999999997</v>
      </c>
      <c r="I286" s="184">
        <f>Субсидии!C234</f>
        <v>0</v>
      </c>
      <c r="J286" s="29">
        <f t="shared" si="39"/>
        <v>0</v>
      </c>
      <c r="K286" s="29">
        <f>'Субвенции '!B275</f>
        <v>207.3</v>
      </c>
      <c r="L286" s="29">
        <f>'Субвенции '!C275</f>
        <v>80.629979999999989</v>
      </c>
      <c r="M286" s="29">
        <f t="shared" si="38"/>
        <v>38.895311143270618</v>
      </c>
      <c r="N286" s="29"/>
      <c r="O286" s="29"/>
      <c r="P286" s="29"/>
    </row>
    <row r="287" spans="1:16" s="32" customFormat="1" ht="51" x14ac:dyDescent="0.25">
      <c r="A287" s="59" t="s">
        <v>400</v>
      </c>
      <c r="B287" s="31">
        <f t="shared" si="41"/>
        <v>1082.8579999999999</v>
      </c>
      <c r="C287" s="31">
        <f t="shared" si="42"/>
        <v>37.565769999999993</v>
      </c>
      <c r="D287" s="31">
        <f t="shared" si="43"/>
        <v>3.4691316867031503</v>
      </c>
      <c r="E287" s="29"/>
      <c r="F287" s="29"/>
      <c r="G287" s="181"/>
      <c r="H287" s="184">
        <f>Субсидии!B235</f>
        <v>999.95799999999997</v>
      </c>
      <c r="I287" s="184">
        <f>Субсидии!C235</f>
        <v>0</v>
      </c>
      <c r="J287" s="29"/>
      <c r="K287" s="29">
        <f>'Субвенции '!B276</f>
        <v>82.9</v>
      </c>
      <c r="L287" s="29">
        <f>'Субвенции '!C276</f>
        <v>37.565769999999993</v>
      </c>
      <c r="M287" s="29">
        <f t="shared" si="38"/>
        <v>45.314559710494564</v>
      </c>
      <c r="N287" s="29"/>
      <c r="O287" s="29"/>
      <c r="P287" s="29"/>
    </row>
    <row r="288" spans="1:16" s="32" customFormat="1" ht="51" x14ac:dyDescent="0.25">
      <c r="A288" s="59" t="s">
        <v>401</v>
      </c>
      <c r="B288" s="31">
        <f t="shared" si="41"/>
        <v>207.3</v>
      </c>
      <c r="C288" s="31">
        <f t="shared" si="42"/>
        <v>100.65187</v>
      </c>
      <c r="D288" s="31">
        <f t="shared" si="43"/>
        <v>48.553724071394115</v>
      </c>
      <c r="E288" s="29"/>
      <c r="F288" s="29"/>
      <c r="G288" s="181"/>
      <c r="H288" s="184"/>
      <c r="I288" s="184"/>
      <c r="J288" s="29"/>
      <c r="K288" s="29">
        <f>'Субвенции '!B277</f>
        <v>207.3</v>
      </c>
      <c r="L288" s="29">
        <f>'Субвенции '!C277</f>
        <v>100.65187</v>
      </c>
      <c r="M288" s="29">
        <f t="shared" si="38"/>
        <v>48.553724071394115</v>
      </c>
      <c r="N288" s="29"/>
      <c r="O288" s="29"/>
      <c r="P288" s="29"/>
    </row>
    <row r="289" spans="1:16" s="32" customFormat="1" ht="51" x14ac:dyDescent="0.25">
      <c r="A289" s="59" t="s">
        <v>402</v>
      </c>
      <c r="B289" s="31">
        <f t="shared" si="41"/>
        <v>207.3</v>
      </c>
      <c r="C289" s="31">
        <f t="shared" si="42"/>
        <v>77.9328</v>
      </c>
      <c r="D289" s="31">
        <f t="shared" si="43"/>
        <v>37.594211287988422</v>
      </c>
      <c r="E289" s="29"/>
      <c r="F289" s="29"/>
      <c r="G289" s="181"/>
      <c r="H289" s="184"/>
      <c r="I289" s="184"/>
      <c r="J289" s="29"/>
      <c r="K289" s="29">
        <f>'Субвенции '!B278</f>
        <v>207.3</v>
      </c>
      <c r="L289" s="29">
        <f>'Субвенции '!C278</f>
        <v>77.9328</v>
      </c>
      <c r="M289" s="29">
        <f t="shared" si="38"/>
        <v>37.594211287988422</v>
      </c>
      <c r="N289" s="29"/>
      <c r="O289" s="29"/>
      <c r="P289" s="29"/>
    </row>
    <row r="290" spans="1:16" s="32" customFormat="1" ht="51" x14ac:dyDescent="0.25">
      <c r="A290" s="59" t="s">
        <v>403</v>
      </c>
      <c r="B290" s="31">
        <f t="shared" si="41"/>
        <v>2631.7000000000003</v>
      </c>
      <c r="C290" s="31">
        <f t="shared" si="42"/>
        <v>77.993179999999995</v>
      </c>
      <c r="D290" s="31">
        <f t="shared" si="43"/>
        <v>2.9636045141923466</v>
      </c>
      <c r="E290" s="29"/>
      <c r="F290" s="29"/>
      <c r="G290" s="181"/>
      <c r="H290" s="184">
        <f>Субсидии!B236</f>
        <v>2424.4</v>
      </c>
      <c r="I290" s="184">
        <f>Субсидии!C236</f>
        <v>0</v>
      </c>
      <c r="J290" s="29">
        <f t="shared" si="39"/>
        <v>0</v>
      </c>
      <c r="K290" s="29">
        <f>'Субвенции '!B279</f>
        <v>207.3</v>
      </c>
      <c r="L290" s="29">
        <f>'Субвенции '!C279</f>
        <v>77.993179999999995</v>
      </c>
      <c r="M290" s="29">
        <f t="shared" si="38"/>
        <v>37.623338157260008</v>
      </c>
      <c r="N290" s="29"/>
      <c r="O290" s="29"/>
      <c r="P290" s="29"/>
    </row>
    <row r="291" spans="1:16" s="32" customFormat="1" ht="51" x14ac:dyDescent="0.25">
      <c r="A291" s="59" t="s">
        <v>404</v>
      </c>
      <c r="B291" s="31">
        <f t="shared" ref="B291:B296" si="44">E291+H291+K291+N291</f>
        <v>82.9</v>
      </c>
      <c r="C291" s="31">
        <f t="shared" ref="C291:C296" si="45">F291+I291+L291+O291</f>
        <v>35.023099999999999</v>
      </c>
      <c r="D291" s="31">
        <f t="shared" ref="D291:D296" si="46">C291/B291*100</f>
        <v>42.247406513872136</v>
      </c>
      <c r="E291" s="29"/>
      <c r="F291" s="29"/>
      <c r="G291" s="181"/>
      <c r="H291" s="184"/>
      <c r="I291" s="184"/>
      <c r="J291" s="29"/>
      <c r="K291" s="29">
        <f>'Субвенции '!B280</f>
        <v>82.9</v>
      </c>
      <c r="L291" s="29">
        <f>'Субвенции '!C280</f>
        <v>35.023099999999999</v>
      </c>
      <c r="M291" s="29">
        <f t="shared" si="38"/>
        <v>42.247406513872136</v>
      </c>
      <c r="N291" s="29"/>
      <c r="O291" s="29"/>
      <c r="P291" s="29"/>
    </row>
    <row r="292" spans="1:16" s="32" customFormat="1" ht="51" x14ac:dyDescent="0.25">
      <c r="A292" s="59" t="s">
        <v>405</v>
      </c>
      <c r="B292" s="31">
        <f t="shared" si="44"/>
        <v>82.9</v>
      </c>
      <c r="C292" s="31">
        <f t="shared" si="45"/>
        <v>35.023099999999999</v>
      </c>
      <c r="D292" s="31">
        <f t="shared" si="46"/>
        <v>42.247406513872136</v>
      </c>
      <c r="E292" s="29"/>
      <c r="F292" s="29"/>
      <c r="G292" s="181"/>
      <c r="H292" s="184"/>
      <c r="I292" s="184"/>
      <c r="J292" s="29"/>
      <c r="K292" s="29">
        <f>'Субвенции '!B281</f>
        <v>82.9</v>
      </c>
      <c r="L292" s="29">
        <f>'Субвенции '!C281</f>
        <v>35.023099999999999</v>
      </c>
      <c r="M292" s="29">
        <f t="shared" si="38"/>
        <v>42.247406513872136</v>
      </c>
      <c r="N292" s="29"/>
      <c r="O292" s="29"/>
      <c r="P292" s="29"/>
    </row>
    <row r="293" spans="1:16" s="32" customFormat="1" ht="38.25" x14ac:dyDescent="0.25">
      <c r="A293" s="59" t="s">
        <v>406</v>
      </c>
      <c r="B293" s="31">
        <f t="shared" si="44"/>
        <v>870.9351999999999</v>
      </c>
      <c r="C293" s="31">
        <f t="shared" si="45"/>
        <v>33.58</v>
      </c>
      <c r="D293" s="31">
        <f t="shared" si="46"/>
        <v>3.8556255390756973</v>
      </c>
      <c r="E293" s="29"/>
      <c r="F293" s="29"/>
      <c r="G293" s="181"/>
      <c r="H293" s="184">
        <f>Субсидии!B238</f>
        <v>788.03519999999992</v>
      </c>
      <c r="I293" s="184">
        <f>Субсидии!C238</f>
        <v>0</v>
      </c>
      <c r="J293" s="29"/>
      <c r="K293" s="29">
        <f>'Субвенции '!B282</f>
        <v>82.9</v>
      </c>
      <c r="L293" s="29">
        <f>'Субвенции '!C282</f>
        <v>33.58</v>
      </c>
      <c r="M293" s="29">
        <f t="shared" si="38"/>
        <v>40.50663449939686</v>
      </c>
      <c r="N293" s="29"/>
      <c r="O293" s="29"/>
      <c r="P293" s="29"/>
    </row>
    <row r="294" spans="1:16" s="32" customFormat="1" ht="51" x14ac:dyDescent="0.25">
      <c r="A294" s="59" t="s">
        <v>407</v>
      </c>
      <c r="B294" s="31">
        <f t="shared" si="44"/>
        <v>707.3</v>
      </c>
      <c r="C294" s="31">
        <f t="shared" si="45"/>
        <v>99.902889999999999</v>
      </c>
      <c r="D294" s="31">
        <f t="shared" si="46"/>
        <v>14.124542626890996</v>
      </c>
      <c r="E294" s="29"/>
      <c r="F294" s="29"/>
      <c r="G294" s="181"/>
      <c r="H294" s="184">
        <f>Субсидии!B239</f>
        <v>500</v>
      </c>
      <c r="I294" s="184">
        <f>Субсидии!C239</f>
        <v>0</v>
      </c>
      <c r="J294" s="29">
        <f t="shared" si="39"/>
        <v>0</v>
      </c>
      <c r="K294" s="29">
        <f>'Субвенции '!B283</f>
        <v>207.3</v>
      </c>
      <c r="L294" s="29">
        <f>'Субвенции '!C283</f>
        <v>99.902889999999999</v>
      </c>
      <c r="M294" s="29">
        <f t="shared" si="38"/>
        <v>48.192421611191506</v>
      </c>
      <c r="N294" s="29"/>
      <c r="O294" s="29"/>
      <c r="P294" s="29"/>
    </row>
    <row r="295" spans="1:16" s="32" customFormat="1" ht="51" x14ac:dyDescent="0.25">
      <c r="A295" s="59" t="s">
        <v>408</v>
      </c>
      <c r="B295" s="31">
        <f t="shared" si="44"/>
        <v>207.3</v>
      </c>
      <c r="C295" s="31">
        <f t="shared" si="45"/>
        <v>95.247869999999992</v>
      </c>
      <c r="D295" s="31">
        <f t="shared" si="46"/>
        <v>45.946874095513742</v>
      </c>
      <c r="E295" s="29"/>
      <c r="F295" s="29"/>
      <c r="G295" s="181"/>
      <c r="H295" s="184"/>
      <c r="I295" s="184"/>
      <c r="J295" s="29"/>
      <c r="K295" s="29">
        <f>'Субвенции '!B284</f>
        <v>207.3</v>
      </c>
      <c r="L295" s="29">
        <f>'Субвенции '!C284</f>
        <v>95.247869999999992</v>
      </c>
      <c r="M295" s="29">
        <f t="shared" si="38"/>
        <v>45.946874095513742</v>
      </c>
      <c r="N295" s="29"/>
      <c r="O295" s="29"/>
      <c r="P295" s="29"/>
    </row>
    <row r="296" spans="1:16" s="32" customFormat="1" ht="51" x14ac:dyDescent="0.25">
      <c r="A296" s="59" t="s">
        <v>409</v>
      </c>
      <c r="B296" s="31">
        <f t="shared" si="44"/>
        <v>82.9</v>
      </c>
      <c r="C296" s="31">
        <f t="shared" si="45"/>
        <v>29.373099999999997</v>
      </c>
      <c r="D296" s="31">
        <f t="shared" si="46"/>
        <v>35.431966224366704</v>
      </c>
      <c r="E296" s="29"/>
      <c r="F296" s="29"/>
      <c r="G296" s="181"/>
      <c r="H296" s="184">
        <f>Субсидии!B240</f>
        <v>0</v>
      </c>
      <c r="I296" s="184">
        <f>Субсидии!C240</f>
        <v>0</v>
      </c>
      <c r="J296" s="29"/>
      <c r="K296" s="29">
        <f>'Субвенции '!B285</f>
        <v>82.9</v>
      </c>
      <c r="L296" s="29">
        <f>'Субвенции '!C285</f>
        <v>29.373099999999997</v>
      </c>
      <c r="M296" s="29">
        <f t="shared" si="38"/>
        <v>35.431966224366704</v>
      </c>
      <c r="N296" s="29"/>
      <c r="O296" s="29"/>
      <c r="P296" s="29"/>
    </row>
    <row r="297" spans="1:16" s="32" customFormat="1" ht="47.25" customHeight="1" x14ac:dyDescent="0.25">
      <c r="A297" s="59" t="s">
        <v>410</v>
      </c>
      <c r="B297" s="31"/>
      <c r="C297" s="31"/>
      <c r="D297" s="31"/>
      <c r="E297" s="29"/>
      <c r="F297" s="29"/>
      <c r="G297" s="181"/>
      <c r="H297" s="184">
        <f>Субсидии!B237</f>
        <v>2207.6668</v>
      </c>
      <c r="I297" s="184">
        <f>Субсидии!C237</f>
        <v>0</v>
      </c>
      <c r="J297" s="29">
        <f t="shared" si="39"/>
        <v>0</v>
      </c>
      <c r="K297" s="29"/>
      <c r="L297" s="29"/>
      <c r="M297" s="29"/>
      <c r="N297" s="29">
        <f>Иные!B97</f>
        <v>0</v>
      </c>
      <c r="O297" s="29">
        <f>Иные!C97</f>
        <v>0</v>
      </c>
      <c r="P297" s="29"/>
    </row>
    <row r="298" spans="1:16" s="32" customFormat="1" ht="51" x14ac:dyDescent="0.25">
      <c r="A298" s="59" t="s">
        <v>411</v>
      </c>
      <c r="B298" s="31">
        <f t="shared" ref="B298:B329" si="47">E298+H298+K298+N298</f>
        <v>934.64400000000001</v>
      </c>
      <c r="C298" s="31">
        <f t="shared" ref="C298:C329" si="48">F298+I298+L298+O298</f>
        <v>35.023099999999999</v>
      </c>
      <c r="D298" s="31">
        <f t="shared" ref="D298:D329" si="49">C298/B298*100</f>
        <v>3.7472128425368374</v>
      </c>
      <c r="E298" s="29"/>
      <c r="F298" s="29"/>
      <c r="G298" s="181"/>
      <c r="H298" s="184">
        <f>Субсидии!B241</f>
        <v>851.74400000000003</v>
      </c>
      <c r="I298" s="184">
        <f>Субсидии!C241</f>
        <v>0</v>
      </c>
      <c r="J298" s="29"/>
      <c r="K298" s="29">
        <f>'Субвенции '!B286</f>
        <v>82.9</v>
      </c>
      <c r="L298" s="29">
        <f>'Субвенции '!C286</f>
        <v>35.023099999999999</v>
      </c>
      <c r="M298" s="29">
        <f t="shared" si="38"/>
        <v>42.247406513872136</v>
      </c>
      <c r="N298" s="29"/>
      <c r="O298" s="29"/>
      <c r="P298" s="29"/>
    </row>
    <row r="299" spans="1:16" s="32" customFormat="1" ht="51" customHeight="1" x14ac:dyDescent="0.25">
      <c r="A299" s="59" t="s">
        <v>412</v>
      </c>
      <c r="B299" s="31">
        <f t="shared" si="47"/>
        <v>82.9</v>
      </c>
      <c r="C299" s="31">
        <f t="shared" si="48"/>
        <v>37.65</v>
      </c>
      <c r="D299" s="31">
        <f t="shared" si="49"/>
        <v>45.416164053075988</v>
      </c>
      <c r="E299" s="29"/>
      <c r="F299" s="29"/>
      <c r="G299" s="181"/>
      <c r="H299" s="184"/>
      <c r="I299" s="184"/>
      <c r="J299" s="29"/>
      <c r="K299" s="29">
        <f>'Субвенции '!B287</f>
        <v>82.9</v>
      </c>
      <c r="L299" s="29">
        <f>'Субвенции '!C287</f>
        <v>37.65</v>
      </c>
      <c r="M299" s="29">
        <f t="shared" si="38"/>
        <v>45.416164053075988</v>
      </c>
      <c r="N299" s="29"/>
      <c r="O299" s="29"/>
      <c r="P299" s="29"/>
    </row>
    <row r="300" spans="1:16" s="32" customFormat="1" ht="51" customHeight="1" x14ac:dyDescent="0.25">
      <c r="A300" s="59" t="s">
        <v>413</v>
      </c>
      <c r="B300" s="31">
        <f t="shared" si="47"/>
        <v>82.9</v>
      </c>
      <c r="C300" s="31">
        <f t="shared" si="48"/>
        <v>29.379720000000002</v>
      </c>
      <c r="D300" s="31">
        <f t="shared" si="49"/>
        <v>35.439951749095293</v>
      </c>
      <c r="E300" s="29"/>
      <c r="F300" s="29"/>
      <c r="G300" s="181"/>
      <c r="H300" s="184"/>
      <c r="I300" s="184"/>
      <c r="J300" s="29"/>
      <c r="K300" s="29">
        <f>'Субвенции '!B288</f>
        <v>82.9</v>
      </c>
      <c r="L300" s="29">
        <f>'Субвенции '!C288</f>
        <v>29.379720000000002</v>
      </c>
      <c r="M300" s="29">
        <f t="shared" si="38"/>
        <v>35.439951749095293</v>
      </c>
      <c r="N300" s="29"/>
      <c r="O300" s="29"/>
      <c r="P300" s="29"/>
    </row>
    <row r="301" spans="1:16" s="32" customFormat="1" ht="51" customHeight="1" x14ac:dyDescent="0.25">
      <c r="A301" s="59" t="s">
        <v>414</v>
      </c>
      <c r="B301" s="31">
        <f t="shared" si="47"/>
        <v>1519.3000000000002</v>
      </c>
      <c r="C301" s="31">
        <f t="shared" si="48"/>
        <v>29.379720000000002</v>
      </c>
      <c r="D301" s="31">
        <f t="shared" si="49"/>
        <v>1.9337668663200156</v>
      </c>
      <c r="E301" s="29"/>
      <c r="F301" s="29"/>
      <c r="G301" s="181"/>
      <c r="H301" s="184">
        <f>Субсидии!B242</f>
        <v>1436.4</v>
      </c>
      <c r="I301" s="184">
        <f>Субсидии!C242</f>
        <v>0</v>
      </c>
      <c r="J301" s="29">
        <f t="shared" si="39"/>
        <v>0</v>
      </c>
      <c r="K301" s="29">
        <f>'Субвенции '!B289</f>
        <v>82.9</v>
      </c>
      <c r="L301" s="29">
        <f>'Субвенции '!C289</f>
        <v>29.379720000000002</v>
      </c>
      <c r="M301" s="29">
        <f t="shared" si="38"/>
        <v>35.439951749095293</v>
      </c>
      <c r="N301" s="29"/>
      <c r="O301" s="29"/>
      <c r="P301" s="29"/>
    </row>
    <row r="302" spans="1:16" s="32" customFormat="1" ht="51" customHeight="1" x14ac:dyDescent="0.25">
      <c r="A302" s="59" t="s">
        <v>415</v>
      </c>
      <c r="B302" s="31">
        <f t="shared" si="47"/>
        <v>764.6</v>
      </c>
      <c r="C302" s="31">
        <f t="shared" si="48"/>
        <v>29.379720000000002</v>
      </c>
      <c r="D302" s="31">
        <f t="shared" si="49"/>
        <v>3.8424954224431076</v>
      </c>
      <c r="E302" s="29"/>
      <c r="F302" s="29"/>
      <c r="G302" s="181"/>
      <c r="H302" s="184">
        <f>Субсидии!B243</f>
        <v>681.7</v>
      </c>
      <c r="I302" s="184">
        <f>Субсидии!C243</f>
        <v>0</v>
      </c>
      <c r="J302" s="29"/>
      <c r="K302" s="29">
        <f>'Субвенции '!B290</f>
        <v>82.9</v>
      </c>
      <c r="L302" s="29">
        <f>'Субвенции '!C290</f>
        <v>29.379720000000002</v>
      </c>
      <c r="M302" s="29">
        <f t="shared" si="38"/>
        <v>35.439951749095293</v>
      </c>
      <c r="N302" s="29"/>
      <c r="O302" s="29"/>
      <c r="P302" s="29"/>
    </row>
    <row r="303" spans="1:16" s="32" customFormat="1" ht="51" customHeight="1" x14ac:dyDescent="0.25">
      <c r="A303" s="59" t="s">
        <v>416</v>
      </c>
      <c r="B303" s="31">
        <f t="shared" si="47"/>
        <v>82.9</v>
      </c>
      <c r="C303" s="31">
        <f t="shared" si="48"/>
        <v>31.914450000000002</v>
      </c>
      <c r="D303" s="31">
        <f t="shared" si="49"/>
        <v>38.497527141133894</v>
      </c>
      <c r="E303" s="29"/>
      <c r="F303" s="29"/>
      <c r="G303" s="181"/>
      <c r="H303" s="184"/>
      <c r="I303" s="184"/>
      <c r="J303" s="29"/>
      <c r="K303" s="29">
        <f>'Субвенции '!B291</f>
        <v>82.9</v>
      </c>
      <c r="L303" s="29">
        <f>'Субвенции '!C291</f>
        <v>31.914450000000002</v>
      </c>
      <c r="M303" s="29">
        <f t="shared" si="38"/>
        <v>38.497527141133894</v>
      </c>
      <c r="N303" s="29"/>
      <c r="O303" s="29"/>
      <c r="P303" s="29"/>
    </row>
    <row r="304" spans="1:16" s="32" customFormat="1" ht="51" customHeight="1" x14ac:dyDescent="0.25">
      <c r="A304" s="59" t="s">
        <v>417</v>
      </c>
      <c r="B304" s="31">
        <f t="shared" si="47"/>
        <v>4680.5</v>
      </c>
      <c r="C304" s="31">
        <f t="shared" si="48"/>
        <v>88.97444999999999</v>
      </c>
      <c r="D304" s="31">
        <f t="shared" si="49"/>
        <v>1.9009603674821063</v>
      </c>
      <c r="E304" s="29"/>
      <c r="F304" s="29"/>
      <c r="G304" s="181"/>
      <c r="H304" s="184">
        <f>Субсидии!B244</f>
        <v>4473.2</v>
      </c>
      <c r="I304" s="184">
        <f>Субсидии!C244</f>
        <v>0</v>
      </c>
      <c r="J304" s="29">
        <f t="shared" si="39"/>
        <v>0</v>
      </c>
      <c r="K304" s="29">
        <f>'Субвенции '!B292</f>
        <v>207.3</v>
      </c>
      <c r="L304" s="29">
        <f>'Субвенции '!C292</f>
        <v>88.97444999999999</v>
      </c>
      <c r="M304" s="29">
        <f t="shared" si="38"/>
        <v>42.920622286541239</v>
      </c>
      <c r="N304" s="29">
        <f>Иные!B98</f>
        <v>0</v>
      </c>
      <c r="O304" s="29">
        <f>Иные!C98</f>
        <v>0</v>
      </c>
      <c r="P304" s="29"/>
    </row>
    <row r="305" spans="1:16" s="32" customFormat="1" ht="51" customHeight="1" x14ac:dyDescent="0.25">
      <c r="A305" s="59" t="s">
        <v>418</v>
      </c>
      <c r="B305" s="31">
        <f t="shared" si="47"/>
        <v>487.70000000000005</v>
      </c>
      <c r="C305" s="31">
        <f t="shared" si="48"/>
        <v>29.379720000000002</v>
      </c>
      <c r="D305" s="31">
        <f t="shared" si="49"/>
        <v>6.0241377896247696</v>
      </c>
      <c r="E305" s="29"/>
      <c r="F305" s="29"/>
      <c r="G305" s="181"/>
      <c r="H305" s="184">
        <f>Субсидии!B245</f>
        <v>404.8</v>
      </c>
      <c r="I305" s="184">
        <f>Субсидии!C245</f>
        <v>0</v>
      </c>
      <c r="J305" s="29"/>
      <c r="K305" s="29">
        <f>'Субвенции '!B293</f>
        <v>82.9</v>
      </c>
      <c r="L305" s="29">
        <f>'Субвенции '!C293</f>
        <v>29.379720000000002</v>
      </c>
      <c r="M305" s="29">
        <f t="shared" si="38"/>
        <v>35.439951749095293</v>
      </c>
      <c r="N305" s="29"/>
      <c r="O305" s="29"/>
      <c r="P305" s="29"/>
    </row>
    <row r="306" spans="1:16" s="32" customFormat="1" ht="51" x14ac:dyDescent="0.25">
      <c r="A306" s="59" t="s">
        <v>419</v>
      </c>
      <c r="B306" s="31">
        <f t="shared" si="47"/>
        <v>17763.3</v>
      </c>
      <c r="C306" s="31">
        <f t="shared" si="48"/>
        <v>825.10924999999997</v>
      </c>
      <c r="D306" s="31">
        <f t="shared" si="49"/>
        <v>4.6450223213029114</v>
      </c>
      <c r="E306" s="29"/>
      <c r="F306" s="29"/>
      <c r="G306" s="181"/>
      <c r="H306" s="184">
        <f>Субсидии!B246</f>
        <v>17763.3</v>
      </c>
      <c r="I306" s="184">
        <f>Субсидии!C246</f>
        <v>825.10924999999997</v>
      </c>
      <c r="J306" s="29">
        <f t="shared" si="39"/>
        <v>4.6450223213029114</v>
      </c>
      <c r="K306" s="29"/>
      <c r="L306" s="29"/>
      <c r="M306" s="29"/>
      <c r="N306" s="29">
        <f>Иные!B99</f>
        <v>0</v>
      </c>
      <c r="O306" s="29">
        <f>Иные!C99</f>
        <v>0</v>
      </c>
      <c r="P306" s="29"/>
    </row>
    <row r="307" spans="1:16" s="32" customFormat="1" ht="51" x14ac:dyDescent="0.25">
      <c r="A307" s="59" t="s">
        <v>420</v>
      </c>
      <c r="B307" s="31">
        <f t="shared" si="47"/>
        <v>507.3</v>
      </c>
      <c r="C307" s="31">
        <f t="shared" si="48"/>
        <v>78.816240000000008</v>
      </c>
      <c r="D307" s="31">
        <f t="shared" si="49"/>
        <v>15.536416321703136</v>
      </c>
      <c r="E307" s="29"/>
      <c r="F307" s="29"/>
      <c r="G307" s="181"/>
      <c r="H307" s="184">
        <f>Субсидии!B247</f>
        <v>300</v>
      </c>
      <c r="I307" s="184">
        <f>Субсидии!C247</f>
        <v>0</v>
      </c>
      <c r="J307" s="29">
        <f t="shared" si="39"/>
        <v>0</v>
      </c>
      <c r="K307" s="29">
        <f>'Субвенции '!B294</f>
        <v>207.3</v>
      </c>
      <c r="L307" s="29">
        <f>'Субвенции '!C294</f>
        <v>78.816240000000008</v>
      </c>
      <c r="M307" s="29">
        <f t="shared" si="38"/>
        <v>38.020376266280756</v>
      </c>
      <c r="N307" s="29"/>
      <c r="O307" s="29"/>
      <c r="P307" s="29"/>
    </row>
    <row r="308" spans="1:16" s="32" customFormat="1" ht="51" x14ac:dyDescent="0.25">
      <c r="A308" s="59" t="s">
        <v>421</v>
      </c>
      <c r="B308" s="31">
        <f t="shared" si="47"/>
        <v>432.9</v>
      </c>
      <c r="C308" s="31">
        <f t="shared" si="48"/>
        <v>41.337499999999999</v>
      </c>
      <c r="D308" s="31">
        <f t="shared" si="49"/>
        <v>9.5489720489720487</v>
      </c>
      <c r="E308" s="29"/>
      <c r="F308" s="29"/>
      <c r="G308" s="181"/>
      <c r="H308" s="184">
        <f>Субсидии!B248</f>
        <v>350</v>
      </c>
      <c r="I308" s="184">
        <f>Субсидии!C248</f>
        <v>0</v>
      </c>
      <c r="J308" s="29">
        <f t="shared" si="39"/>
        <v>0</v>
      </c>
      <c r="K308" s="29">
        <f>'Субвенции '!B295</f>
        <v>82.9</v>
      </c>
      <c r="L308" s="29">
        <f>'Субвенции '!C295</f>
        <v>41.337499999999999</v>
      </c>
      <c r="M308" s="29">
        <f t="shared" ref="M308:M373" si="50">L308/K308*100</f>
        <v>49.864294330518696</v>
      </c>
      <c r="N308" s="29"/>
      <c r="O308" s="29"/>
      <c r="P308" s="29"/>
    </row>
    <row r="309" spans="1:16" s="32" customFormat="1" ht="51" x14ac:dyDescent="0.25">
      <c r="A309" s="59" t="s">
        <v>422</v>
      </c>
      <c r="B309" s="31">
        <f t="shared" si="47"/>
        <v>681.53480000000002</v>
      </c>
      <c r="C309" s="31">
        <f t="shared" si="48"/>
        <v>30.373099999999997</v>
      </c>
      <c r="D309" s="31">
        <f t="shared" si="49"/>
        <v>4.456573604165186</v>
      </c>
      <c r="E309" s="29"/>
      <c r="F309" s="29"/>
      <c r="G309" s="181"/>
      <c r="H309" s="184">
        <f>Субсидии!B252</f>
        <v>598.63480000000004</v>
      </c>
      <c r="I309" s="184">
        <f>Субсидии!C252</f>
        <v>0</v>
      </c>
      <c r="J309" s="29"/>
      <c r="K309" s="29">
        <f>'Субвенции '!B296</f>
        <v>82.9</v>
      </c>
      <c r="L309" s="29">
        <f>'Субвенции '!C296</f>
        <v>30.373099999999997</v>
      </c>
      <c r="M309" s="29">
        <f t="shared" si="50"/>
        <v>36.638238841978286</v>
      </c>
      <c r="N309" s="29"/>
      <c r="O309" s="29"/>
      <c r="P309" s="29"/>
    </row>
    <row r="310" spans="1:16" s="32" customFormat="1" ht="51" x14ac:dyDescent="0.25">
      <c r="A310" s="59" t="s">
        <v>423</v>
      </c>
      <c r="B310" s="31">
        <f t="shared" si="47"/>
        <v>977.3</v>
      </c>
      <c r="C310" s="31">
        <f t="shared" si="48"/>
        <v>79.376499999999993</v>
      </c>
      <c r="D310" s="31">
        <f t="shared" si="49"/>
        <v>8.1220198506088188</v>
      </c>
      <c r="E310" s="29"/>
      <c r="F310" s="29"/>
      <c r="G310" s="181"/>
      <c r="H310" s="184">
        <f>Субсидии!B249</f>
        <v>770</v>
      </c>
      <c r="I310" s="184">
        <f>Субсидии!C249</f>
        <v>0</v>
      </c>
      <c r="J310" s="29"/>
      <c r="K310" s="29">
        <f>'Субвенции '!B297</f>
        <v>207.3</v>
      </c>
      <c r="L310" s="29">
        <f>'Субвенции '!C297</f>
        <v>79.376499999999993</v>
      </c>
      <c r="M310" s="29">
        <f t="shared" si="50"/>
        <v>38.290641582247943</v>
      </c>
      <c r="N310" s="29"/>
      <c r="O310" s="29"/>
      <c r="P310" s="29"/>
    </row>
    <row r="311" spans="1:16" s="32" customFormat="1" ht="51" x14ac:dyDescent="0.25">
      <c r="A311" s="59" t="s">
        <v>424</v>
      </c>
      <c r="B311" s="31">
        <f t="shared" si="47"/>
        <v>438.3</v>
      </c>
      <c r="C311" s="31">
        <f t="shared" si="48"/>
        <v>79.360799999999998</v>
      </c>
      <c r="D311" s="31">
        <f t="shared" si="49"/>
        <v>18.106502395619437</v>
      </c>
      <c r="E311" s="29"/>
      <c r="F311" s="29"/>
      <c r="G311" s="181"/>
      <c r="H311" s="184">
        <f>Субсидии!B250</f>
        <v>231</v>
      </c>
      <c r="I311" s="184">
        <f>Субсидии!C250</f>
        <v>0</v>
      </c>
      <c r="J311" s="29"/>
      <c r="K311" s="29">
        <f>'Субвенции '!B298</f>
        <v>207.3</v>
      </c>
      <c r="L311" s="29">
        <f>'Субвенции '!C298</f>
        <v>79.360799999999998</v>
      </c>
      <c r="M311" s="29">
        <f t="shared" si="50"/>
        <v>38.283068017366134</v>
      </c>
      <c r="N311" s="29"/>
      <c r="O311" s="29"/>
      <c r="P311" s="29"/>
    </row>
    <row r="312" spans="1:16" s="32" customFormat="1" ht="51" x14ac:dyDescent="0.25">
      <c r="A312" s="59" t="s">
        <v>425</v>
      </c>
      <c r="B312" s="31">
        <f t="shared" si="47"/>
        <v>207.3</v>
      </c>
      <c r="C312" s="31">
        <f t="shared" si="48"/>
        <v>79.360799999999998</v>
      </c>
      <c r="D312" s="31">
        <f t="shared" si="49"/>
        <v>38.283068017366134</v>
      </c>
      <c r="E312" s="29"/>
      <c r="F312" s="29"/>
      <c r="G312" s="181"/>
      <c r="H312" s="184"/>
      <c r="I312" s="184"/>
      <c r="J312" s="29"/>
      <c r="K312" s="29">
        <f>'Субвенции '!B299</f>
        <v>207.3</v>
      </c>
      <c r="L312" s="29">
        <f>'Субвенции '!C299</f>
        <v>79.360799999999998</v>
      </c>
      <c r="M312" s="29">
        <f t="shared" si="50"/>
        <v>38.283068017366134</v>
      </c>
      <c r="N312" s="29"/>
      <c r="O312" s="29"/>
      <c r="P312" s="29"/>
    </row>
    <row r="313" spans="1:16" s="32" customFormat="1" ht="63.75" x14ac:dyDescent="0.25">
      <c r="A313" s="59" t="s">
        <v>426</v>
      </c>
      <c r="B313" s="31">
        <f t="shared" si="47"/>
        <v>1063.9000000000001</v>
      </c>
      <c r="C313" s="31">
        <f t="shared" si="48"/>
        <v>38.976399999999998</v>
      </c>
      <c r="D313" s="31">
        <f t="shared" si="49"/>
        <v>3.6635398063727784</v>
      </c>
      <c r="E313" s="29"/>
      <c r="F313" s="29"/>
      <c r="G313" s="181"/>
      <c r="H313" s="184">
        <f>Субсидии!B253</f>
        <v>981</v>
      </c>
      <c r="I313" s="184">
        <f>Субсидии!C253</f>
        <v>0</v>
      </c>
      <c r="J313" s="29"/>
      <c r="K313" s="29">
        <f>'Субвенции '!B300</f>
        <v>82.9</v>
      </c>
      <c r="L313" s="29">
        <f>'Субвенции '!C300</f>
        <v>38.976399999999998</v>
      </c>
      <c r="M313" s="29">
        <f t="shared" si="50"/>
        <v>47.01616405307599</v>
      </c>
      <c r="N313" s="29"/>
      <c r="O313" s="29"/>
      <c r="P313" s="29"/>
    </row>
    <row r="314" spans="1:16" s="32" customFormat="1" ht="51" customHeight="1" x14ac:dyDescent="0.25">
      <c r="A314" s="59" t="s">
        <v>427</v>
      </c>
      <c r="B314" s="31">
        <f t="shared" si="47"/>
        <v>82.9</v>
      </c>
      <c r="C314" s="31">
        <f t="shared" si="48"/>
        <v>39.116399999999999</v>
      </c>
      <c r="D314" s="31">
        <f t="shared" si="49"/>
        <v>47.185042219541614</v>
      </c>
      <c r="E314" s="29"/>
      <c r="F314" s="29"/>
      <c r="G314" s="181"/>
      <c r="H314" s="184"/>
      <c r="I314" s="184"/>
      <c r="J314" s="29"/>
      <c r="K314" s="29">
        <f>'Субвенции '!B301</f>
        <v>82.9</v>
      </c>
      <c r="L314" s="29">
        <f>'Субвенции '!C301</f>
        <v>39.116399999999999</v>
      </c>
      <c r="M314" s="29">
        <f t="shared" si="50"/>
        <v>47.185042219541614</v>
      </c>
      <c r="N314" s="29"/>
      <c r="O314" s="29"/>
      <c r="P314" s="29"/>
    </row>
    <row r="315" spans="1:16" s="32" customFormat="1" ht="51" customHeight="1" x14ac:dyDescent="0.25">
      <c r="A315" s="59" t="s">
        <v>428</v>
      </c>
      <c r="B315" s="31">
        <f t="shared" si="47"/>
        <v>1167.3</v>
      </c>
      <c r="C315" s="31">
        <f t="shared" si="48"/>
        <v>40.055860000000003</v>
      </c>
      <c r="D315" s="31">
        <f t="shared" si="49"/>
        <v>3.4314966161226765</v>
      </c>
      <c r="E315" s="29"/>
      <c r="F315" s="29"/>
      <c r="G315" s="181"/>
      <c r="H315" s="184">
        <f>Субсидии!B255</f>
        <v>960</v>
      </c>
      <c r="I315" s="184">
        <f>Субсидии!C255</f>
        <v>0</v>
      </c>
      <c r="J315" s="29"/>
      <c r="K315" s="29">
        <f>'Субвенции '!B302</f>
        <v>207.3</v>
      </c>
      <c r="L315" s="29">
        <f>'Субвенции '!C302</f>
        <v>40.055860000000003</v>
      </c>
      <c r="M315" s="29">
        <f t="shared" si="50"/>
        <v>19.322653159671972</v>
      </c>
      <c r="N315" s="29"/>
      <c r="O315" s="29"/>
      <c r="P315" s="29"/>
    </row>
    <row r="316" spans="1:16" s="32" customFormat="1" ht="63.75" x14ac:dyDescent="0.25">
      <c r="A316" s="59" t="s">
        <v>429</v>
      </c>
      <c r="B316" s="31">
        <f t="shared" si="47"/>
        <v>768.9</v>
      </c>
      <c r="C316" s="31">
        <f t="shared" si="48"/>
        <v>77.942800000000005</v>
      </c>
      <c r="D316" s="31">
        <f t="shared" si="49"/>
        <v>10.136922876837042</v>
      </c>
      <c r="E316" s="29"/>
      <c r="F316" s="29"/>
      <c r="G316" s="181"/>
      <c r="H316" s="184">
        <f>Субсидии!B254</f>
        <v>686</v>
      </c>
      <c r="I316" s="184">
        <f>Субсидии!C254</f>
        <v>0</v>
      </c>
      <c r="J316" s="29"/>
      <c r="K316" s="29">
        <f>'Субвенции '!B303</f>
        <v>82.9</v>
      </c>
      <c r="L316" s="29">
        <f>'Субвенции '!C303</f>
        <v>77.942800000000005</v>
      </c>
      <c r="M316" s="29">
        <f t="shared" si="50"/>
        <v>94.020265379975882</v>
      </c>
      <c r="N316" s="29"/>
      <c r="O316" s="29"/>
      <c r="P316" s="29"/>
    </row>
    <row r="317" spans="1:16" s="32" customFormat="1" ht="63.75" x14ac:dyDescent="0.25">
      <c r="A317" s="59" t="s">
        <v>430</v>
      </c>
      <c r="B317" s="31">
        <f t="shared" si="47"/>
        <v>582.9</v>
      </c>
      <c r="C317" s="31">
        <f t="shared" si="48"/>
        <v>38.976399999999998</v>
      </c>
      <c r="D317" s="31">
        <f t="shared" si="49"/>
        <v>6.6866357865843202</v>
      </c>
      <c r="E317" s="29"/>
      <c r="F317" s="29"/>
      <c r="G317" s="181"/>
      <c r="H317" s="184">
        <f>Субсидии!B256</f>
        <v>500</v>
      </c>
      <c r="I317" s="184">
        <f>Субсидии!C256</f>
        <v>0</v>
      </c>
      <c r="J317" s="29"/>
      <c r="K317" s="29">
        <f>'Субвенции '!B304</f>
        <v>82.9</v>
      </c>
      <c r="L317" s="29">
        <f>'Субвенции '!C304</f>
        <v>38.976399999999998</v>
      </c>
      <c r="M317" s="29">
        <f t="shared" si="50"/>
        <v>47.01616405307599</v>
      </c>
      <c r="N317" s="29"/>
      <c r="O317" s="29"/>
      <c r="P317" s="29"/>
    </row>
    <row r="318" spans="1:16" s="32" customFormat="1" ht="63.75" x14ac:dyDescent="0.25">
      <c r="A318" s="59" t="s">
        <v>431</v>
      </c>
      <c r="B318" s="31">
        <f t="shared" si="47"/>
        <v>5414.1</v>
      </c>
      <c r="C318" s="31">
        <f t="shared" si="48"/>
        <v>173.77776</v>
      </c>
      <c r="D318" s="31">
        <f t="shared" si="49"/>
        <v>3.2097257161855151</v>
      </c>
      <c r="E318" s="29"/>
      <c r="F318" s="29"/>
      <c r="G318" s="181"/>
      <c r="H318" s="184">
        <f>Субсидии!B257</f>
        <v>4999.5</v>
      </c>
      <c r="I318" s="184">
        <f>Субсидии!C257</f>
        <v>0</v>
      </c>
      <c r="J318" s="29"/>
      <c r="K318" s="29">
        <f>'Субвенции '!B305</f>
        <v>414.6</v>
      </c>
      <c r="L318" s="29">
        <f>'Субвенции '!C305</f>
        <v>173.77776</v>
      </c>
      <c r="M318" s="29">
        <f t="shared" si="50"/>
        <v>41.914558610709115</v>
      </c>
      <c r="N318" s="29">
        <f>Иные!B100</f>
        <v>0</v>
      </c>
      <c r="O318" s="29">
        <f>Иные!C100</f>
        <v>0</v>
      </c>
      <c r="P318" s="29"/>
    </row>
    <row r="319" spans="1:16" s="32" customFormat="1" ht="63.75" x14ac:dyDescent="0.25">
      <c r="A319" s="59" t="s">
        <v>432</v>
      </c>
      <c r="B319" s="31">
        <f t="shared" si="47"/>
        <v>2170.6</v>
      </c>
      <c r="C319" s="31">
        <f t="shared" si="48"/>
        <v>77.821470000000005</v>
      </c>
      <c r="D319" s="31">
        <f t="shared" si="49"/>
        <v>3.5852515433520686</v>
      </c>
      <c r="E319" s="29"/>
      <c r="F319" s="29"/>
      <c r="G319" s="181"/>
      <c r="H319" s="184">
        <f>Субсидии!B258</f>
        <v>1963.3</v>
      </c>
      <c r="I319" s="184">
        <f>Субсидии!C258</f>
        <v>0</v>
      </c>
      <c r="J319" s="29">
        <f t="shared" ref="J319:J373" si="51">I319/H319*100</f>
        <v>0</v>
      </c>
      <c r="K319" s="29">
        <f>'Субвенции '!B306</f>
        <v>207.3</v>
      </c>
      <c r="L319" s="29">
        <f>'Субвенции '!C306</f>
        <v>77.821470000000005</v>
      </c>
      <c r="M319" s="29">
        <f t="shared" si="50"/>
        <v>37.540506512301015</v>
      </c>
      <c r="N319" s="29"/>
      <c r="O319" s="29"/>
      <c r="P319" s="29"/>
    </row>
    <row r="320" spans="1:16" s="32" customFormat="1" ht="63.75" x14ac:dyDescent="0.25">
      <c r="A320" s="59" t="s">
        <v>433</v>
      </c>
      <c r="B320" s="31">
        <f t="shared" si="47"/>
        <v>582.9</v>
      </c>
      <c r="C320" s="31">
        <f t="shared" si="48"/>
        <v>38.976399999999998</v>
      </c>
      <c r="D320" s="31">
        <f t="shared" si="49"/>
        <v>6.6866357865843202</v>
      </c>
      <c r="E320" s="29"/>
      <c r="F320" s="29"/>
      <c r="G320" s="181"/>
      <c r="H320" s="184">
        <f>Субсидии!B259</f>
        <v>500</v>
      </c>
      <c r="I320" s="184">
        <f>Субсидии!C259</f>
        <v>0</v>
      </c>
      <c r="J320" s="29"/>
      <c r="K320" s="29">
        <f>'Субвенции '!B307</f>
        <v>82.9</v>
      </c>
      <c r="L320" s="29">
        <f>'Субвенции '!C307</f>
        <v>38.976399999999998</v>
      </c>
      <c r="M320" s="29">
        <f t="shared" si="50"/>
        <v>47.01616405307599</v>
      </c>
      <c r="N320" s="29"/>
      <c r="O320" s="29"/>
      <c r="P320" s="29"/>
    </row>
    <row r="321" spans="1:16" s="32" customFormat="1" ht="51" x14ac:dyDescent="0.25">
      <c r="A321" s="59" t="s">
        <v>434</v>
      </c>
      <c r="B321" s="31">
        <f t="shared" si="47"/>
        <v>207.3</v>
      </c>
      <c r="C321" s="31">
        <f t="shared" si="48"/>
        <v>90.834279999999993</v>
      </c>
      <c r="D321" s="31">
        <f t="shared" si="49"/>
        <v>43.817790641582242</v>
      </c>
      <c r="E321" s="29"/>
      <c r="F321" s="29"/>
      <c r="G321" s="181"/>
      <c r="H321" s="184">
        <f>Субсидии!B260</f>
        <v>0</v>
      </c>
      <c r="I321" s="184">
        <f>Субсидии!C260</f>
        <v>0</v>
      </c>
      <c r="J321" s="29"/>
      <c r="K321" s="29">
        <f>'Субвенции '!B308</f>
        <v>207.3</v>
      </c>
      <c r="L321" s="29">
        <f>'Субвенции '!C308</f>
        <v>90.834279999999993</v>
      </c>
      <c r="M321" s="29">
        <f t="shared" si="50"/>
        <v>43.817790641582242</v>
      </c>
      <c r="N321" s="29"/>
      <c r="O321" s="29"/>
      <c r="P321" s="29"/>
    </row>
    <row r="322" spans="1:16" s="32" customFormat="1" ht="38.25" customHeight="1" x14ac:dyDescent="0.25">
      <c r="A322" s="59" t="s">
        <v>435</v>
      </c>
      <c r="B322" s="31">
        <f t="shared" si="47"/>
        <v>3444.3616000000002</v>
      </c>
      <c r="C322" s="31">
        <f t="shared" si="48"/>
        <v>766.61534999999992</v>
      </c>
      <c r="D322" s="31">
        <f t="shared" si="49"/>
        <v>22.257109996813341</v>
      </c>
      <c r="E322" s="29"/>
      <c r="F322" s="29"/>
      <c r="G322" s="181"/>
      <c r="H322" s="184">
        <f>Субсидии!B261</f>
        <v>3237.0616</v>
      </c>
      <c r="I322" s="184">
        <f>Субсидии!C261</f>
        <v>690.96389999999997</v>
      </c>
      <c r="J322" s="29">
        <f t="shared" si="51"/>
        <v>21.345404733725175</v>
      </c>
      <c r="K322" s="29">
        <f>'Субвенции '!B309</f>
        <v>207.3</v>
      </c>
      <c r="L322" s="29">
        <f>'Субвенции '!C309</f>
        <v>75.651449999999997</v>
      </c>
      <c r="M322" s="29">
        <f t="shared" si="50"/>
        <v>36.493704775687405</v>
      </c>
      <c r="N322" s="29"/>
      <c r="O322" s="29"/>
      <c r="P322" s="29"/>
    </row>
    <row r="323" spans="1:16" s="32" customFormat="1" ht="51" x14ac:dyDescent="0.25">
      <c r="A323" s="59" t="s">
        <v>436</v>
      </c>
      <c r="B323" s="31">
        <f t="shared" si="47"/>
        <v>207.3</v>
      </c>
      <c r="C323" s="31">
        <f t="shared" si="48"/>
        <v>93.338309999999993</v>
      </c>
      <c r="D323" s="31">
        <f t="shared" si="49"/>
        <v>45.025716353111427</v>
      </c>
      <c r="E323" s="29"/>
      <c r="F323" s="29"/>
      <c r="G323" s="181"/>
      <c r="H323" s="184"/>
      <c r="I323" s="184"/>
      <c r="J323" s="29"/>
      <c r="K323" s="29">
        <f>'Субвенции '!B310</f>
        <v>207.3</v>
      </c>
      <c r="L323" s="29">
        <f>'Субвенции '!C310</f>
        <v>93.338309999999993</v>
      </c>
      <c r="M323" s="29">
        <f t="shared" si="50"/>
        <v>45.025716353111427</v>
      </c>
      <c r="N323" s="29"/>
      <c r="O323" s="29"/>
      <c r="P323" s="29"/>
    </row>
    <row r="324" spans="1:16" s="32" customFormat="1" ht="51" x14ac:dyDescent="0.25">
      <c r="A324" s="59" t="s">
        <v>437</v>
      </c>
      <c r="B324" s="31">
        <f t="shared" si="47"/>
        <v>257.3</v>
      </c>
      <c r="C324" s="31">
        <f t="shared" si="48"/>
        <v>127.51446</v>
      </c>
      <c r="D324" s="31">
        <f t="shared" si="49"/>
        <v>49.558670812281377</v>
      </c>
      <c r="E324" s="29"/>
      <c r="F324" s="29"/>
      <c r="G324" s="181"/>
      <c r="H324" s="184">
        <f>Субсидии!B222</f>
        <v>50</v>
      </c>
      <c r="I324" s="184">
        <f>Субсидии!C222</f>
        <v>50</v>
      </c>
      <c r="J324" s="29"/>
      <c r="K324" s="29">
        <f>'Субвенции '!B311</f>
        <v>207.3</v>
      </c>
      <c r="L324" s="29">
        <f>'Субвенции '!C311</f>
        <v>77.51446</v>
      </c>
      <c r="M324" s="29">
        <f t="shared" si="50"/>
        <v>37.392407139411475</v>
      </c>
      <c r="N324" s="29"/>
      <c r="O324" s="29"/>
      <c r="P324" s="29"/>
    </row>
    <row r="325" spans="1:16" s="32" customFormat="1" ht="51" x14ac:dyDescent="0.25">
      <c r="A325" s="59" t="s">
        <v>438</v>
      </c>
      <c r="B325" s="31">
        <f t="shared" si="47"/>
        <v>14188.99834</v>
      </c>
      <c r="C325" s="31">
        <f t="shared" si="48"/>
        <v>77.53694999999999</v>
      </c>
      <c r="D325" s="31">
        <f t="shared" si="49"/>
        <v>0.54645823575450492</v>
      </c>
      <c r="E325" s="29"/>
      <c r="F325" s="29"/>
      <c r="G325" s="181"/>
      <c r="H325" s="184">
        <f>Субсидии!B262</f>
        <v>13981.698340000001</v>
      </c>
      <c r="I325" s="184">
        <f>Субсидии!C262</f>
        <v>0</v>
      </c>
      <c r="J325" s="29">
        <f t="shared" si="51"/>
        <v>0</v>
      </c>
      <c r="K325" s="29">
        <f>'Субвенции '!B312</f>
        <v>207.3</v>
      </c>
      <c r="L325" s="29">
        <f>'Субвенции '!C312</f>
        <v>77.53694999999999</v>
      </c>
      <c r="M325" s="29">
        <f t="shared" si="50"/>
        <v>37.4032561505065</v>
      </c>
      <c r="N325" s="29"/>
      <c r="O325" s="29"/>
      <c r="P325" s="29"/>
    </row>
    <row r="326" spans="1:16" s="32" customFormat="1" ht="51" x14ac:dyDescent="0.25">
      <c r="A326" s="59" t="s">
        <v>439</v>
      </c>
      <c r="B326" s="31">
        <f t="shared" si="47"/>
        <v>1297.0541700000001</v>
      </c>
      <c r="C326" s="31">
        <f t="shared" si="48"/>
        <v>98.073009999999996</v>
      </c>
      <c r="D326" s="31">
        <f t="shared" si="49"/>
        <v>7.5612115722198396</v>
      </c>
      <c r="E326" s="29"/>
      <c r="F326" s="29"/>
      <c r="G326" s="181"/>
      <c r="H326" s="184">
        <f>Субсидии!B263</f>
        <v>1089.7541700000002</v>
      </c>
      <c r="I326" s="184">
        <f>Субсидии!C263</f>
        <v>20.64321</v>
      </c>
      <c r="J326" s="29">
        <f t="shared" si="51"/>
        <v>1.8942997024732651</v>
      </c>
      <c r="K326" s="29">
        <f>'Субвенции '!B313</f>
        <v>207.3</v>
      </c>
      <c r="L326" s="29">
        <f>'Субвенции '!C313</f>
        <v>77.4298</v>
      </c>
      <c r="M326" s="29">
        <f t="shared" si="50"/>
        <v>37.351567776169802</v>
      </c>
      <c r="N326" s="29"/>
      <c r="O326" s="29"/>
      <c r="P326" s="29"/>
    </row>
    <row r="327" spans="1:16" s="32" customFormat="1" ht="51" x14ac:dyDescent="0.25">
      <c r="A327" s="59" t="s">
        <v>440</v>
      </c>
      <c r="B327" s="31">
        <f t="shared" si="47"/>
        <v>297.10000000000002</v>
      </c>
      <c r="C327" s="31">
        <f t="shared" si="48"/>
        <v>94.042000000000002</v>
      </c>
      <c r="D327" s="31">
        <f t="shared" si="49"/>
        <v>31.653315382026253</v>
      </c>
      <c r="E327" s="29"/>
      <c r="F327" s="29"/>
      <c r="G327" s="181"/>
      <c r="H327" s="184">
        <f>Субсидии!B264</f>
        <v>89.8</v>
      </c>
      <c r="I327" s="184">
        <f>Субсидии!C264</f>
        <v>11.744999999999999</v>
      </c>
      <c r="J327" s="29"/>
      <c r="K327" s="29">
        <f>'Субвенции '!B314</f>
        <v>207.3</v>
      </c>
      <c r="L327" s="29">
        <f>'Субвенции '!C314</f>
        <v>82.296999999999997</v>
      </c>
      <c r="M327" s="29">
        <f t="shared" si="50"/>
        <v>39.699469368065607</v>
      </c>
      <c r="N327" s="29"/>
      <c r="O327" s="29"/>
      <c r="P327" s="29"/>
    </row>
    <row r="328" spans="1:16" s="32" customFormat="1" ht="38.25" customHeight="1" x14ac:dyDescent="0.25">
      <c r="A328" s="59" t="s">
        <v>441</v>
      </c>
      <c r="B328" s="31">
        <f t="shared" si="47"/>
        <v>207.3</v>
      </c>
      <c r="C328" s="31">
        <f t="shared" si="48"/>
        <v>76.897350000000003</v>
      </c>
      <c r="D328" s="31">
        <f t="shared" si="49"/>
        <v>37.09471780028943</v>
      </c>
      <c r="E328" s="29"/>
      <c r="F328" s="29"/>
      <c r="G328" s="181"/>
      <c r="H328" s="184"/>
      <c r="I328" s="184"/>
      <c r="J328" s="29"/>
      <c r="K328" s="29">
        <f>'Субвенции '!B315</f>
        <v>207.3</v>
      </c>
      <c r="L328" s="29">
        <f>'Субвенции '!C315</f>
        <v>76.897350000000003</v>
      </c>
      <c r="M328" s="29">
        <f t="shared" si="50"/>
        <v>37.09471780028943</v>
      </c>
      <c r="N328" s="29"/>
      <c r="O328" s="29"/>
      <c r="P328" s="29"/>
    </row>
    <row r="329" spans="1:16" s="32" customFormat="1" ht="51" x14ac:dyDescent="0.25">
      <c r="A329" s="59" t="s">
        <v>442</v>
      </c>
      <c r="B329" s="31">
        <f t="shared" si="47"/>
        <v>753.7</v>
      </c>
      <c r="C329" s="31">
        <f t="shared" si="48"/>
        <v>98.365539999999996</v>
      </c>
      <c r="D329" s="31">
        <f t="shared" si="49"/>
        <v>13.051020299854052</v>
      </c>
      <c r="E329" s="29"/>
      <c r="F329" s="29"/>
      <c r="G329" s="181"/>
      <c r="H329" s="184">
        <f>Субсидии!B265</f>
        <v>546.4</v>
      </c>
      <c r="I329" s="184">
        <f>Субсидии!C265</f>
        <v>20.917000000000002</v>
      </c>
      <c r="J329" s="29"/>
      <c r="K329" s="29">
        <f>'Субвенции '!B316</f>
        <v>207.3</v>
      </c>
      <c r="L329" s="29">
        <f>'Субвенции '!C316</f>
        <v>77.448539999999994</v>
      </c>
      <c r="M329" s="29">
        <f t="shared" si="50"/>
        <v>37.36060781476121</v>
      </c>
      <c r="N329" s="29"/>
      <c r="O329" s="29"/>
      <c r="P329" s="29"/>
    </row>
    <row r="330" spans="1:16" s="32" customFormat="1" ht="51" x14ac:dyDescent="0.25">
      <c r="A330" s="59" t="s">
        <v>443</v>
      </c>
      <c r="B330" s="31">
        <f t="shared" ref="B330:B362" si="52">E330+H330+K330+N330</f>
        <v>207.3</v>
      </c>
      <c r="C330" s="31">
        <f t="shared" ref="C330:C362" si="53">F330+I330+L330+O330</f>
        <v>85.612889999999993</v>
      </c>
      <c r="D330" s="31">
        <f t="shared" ref="D330:D363" si="54">C330/B330*100</f>
        <v>41.299030390738054</v>
      </c>
      <c r="E330" s="29"/>
      <c r="F330" s="29"/>
      <c r="G330" s="181"/>
      <c r="H330" s="184"/>
      <c r="I330" s="184"/>
      <c r="J330" s="29"/>
      <c r="K330" s="29">
        <f>'Субвенции '!B317</f>
        <v>207.3</v>
      </c>
      <c r="L330" s="29">
        <f>'Субвенции '!C317</f>
        <v>85.612889999999993</v>
      </c>
      <c r="M330" s="29">
        <f t="shared" si="50"/>
        <v>41.299030390738054</v>
      </c>
      <c r="N330" s="29"/>
      <c r="O330" s="29"/>
      <c r="P330" s="29"/>
    </row>
    <row r="331" spans="1:16" s="32" customFormat="1" ht="51" x14ac:dyDescent="0.25">
      <c r="A331" s="59" t="s">
        <v>444</v>
      </c>
      <c r="B331" s="31">
        <f t="shared" si="52"/>
        <v>207.3</v>
      </c>
      <c r="C331" s="31">
        <f t="shared" si="53"/>
        <v>88.973799999999997</v>
      </c>
      <c r="D331" s="31">
        <f t="shared" si="54"/>
        <v>42.92030873130728</v>
      </c>
      <c r="E331" s="29"/>
      <c r="F331" s="29"/>
      <c r="G331" s="181"/>
      <c r="H331" s="184">
        <f>Субсидии!B266</f>
        <v>0</v>
      </c>
      <c r="I331" s="184">
        <f>Субсидии!C266</f>
        <v>0</v>
      </c>
      <c r="J331" s="29"/>
      <c r="K331" s="29">
        <f>'Субвенции '!B318</f>
        <v>207.3</v>
      </c>
      <c r="L331" s="29">
        <f>'Субвенции '!C318</f>
        <v>88.973799999999997</v>
      </c>
      <c r="M331" s="29">
        <f t="shared" si="50"/>
        <v>42.92030873130728</v>
      </c>
      <c r="N331" s="29"/>
      <c r="O331" s="29"/>
      <c r="P331" s="29"/>
    </row>
    <row r="332" spans="1:16" s="32" customFormat="1" ht="51" x14ac:dyDescent="0.25">
      <c r="A332" s="59" t="s">
        <v>445</v>
      </c>
      <c r="B332" s="31">
        <f t="shared" si="52"/>
        <v>207.3</v>
      </c>
      <c r="C332" s="31">
        <f t="shared" si="53"/>
        <v>79.111829999999998</v>
      </c>
      <c r="D332" s="31">
        <f t="shared" si="54"/>
        <v>38.162966714905934</v>
      </c>
      <c r="E332" s="29"/>
      <c r="F332" s="29"/>
      <c r="G332" s="181"/>
      <c r="H332" s="184"/>
      <c r="I332" s="184"/>
      <c r="J332" s="29"/>
      <c r="K332" s="29">
        <f>'Субвенции '!B319</f>
        <v>207.3</v>
      </c>
      <c r="L332" s="29">
        <f>'Субвенции '!C319</f>
        <v>79.111829999999998</v>
      </c>
      <c r="M332" s="29">
        <f t="shared" si="50"/>
        <v>38.162966714905934</v>
      </c>
      <c r="N332" s="29"/>
      <c r="O332" s="29"/>
      <c r="P332" s="29"/>
    </row>
    <row r="333" spans="1:16" s="32" customFormat="1" ht="51" x14ac:dyDescent="0.25">
      <c r="A333" s="59" t="s">
        <v>446</v>
      </c>
      <c r="B333" s="31">
        <f t="shared" si="52"/>
        <v>207.3</v>
      </c>
      <c r="C333" s="31">
        <f t="shared" si="53"/>
        <v>77.221949999999993</v>
      </c>
      <c r="D333" s="31">
        <f t="shared" si="54"/>
        <v>37.251302460202602</v>
      </c>
      <c r="E333" s="29"/>
      <c r="F333" s="29"/>
      <c r="G333" s="181"/>
      <c r="H333" s="184"/>
      <c r="I333" s="184"/>
      <c r="J333" s="29"/>
      <c r="K333" s="29">
        <f>'Субвенции '!B320</f>
        <v>207.3</v>
      </c>
      <c r="L333" s="29">
        <f>'Субвенции '!C320</f>
        <v>77.221949999999993</v>
      </c>
      <c r="M333" s="29">
        <f t="shared" si="50"/>
        <v>37.251302460202602</v>
      </c>
      <c r="N333" s="29"/>
      <c r="O333" s="29"/>
      <c r="P333" s="29"/>
    </row>
    <row r="334" spans="1:16" s="32" customFormat="1" ht="51" x14ac:dyDescent="0.25">
      <c r="A334" s="59" t="s">
        <v>447</v>
      </c>
      <c r="B334" s="31">
        <f t="shared" si="52"/>
        <v>0</v>
      </c>
      <c r="C334" s="31">
        <f t="shared" si="53"/>
        <v>0</v>
      </c>
      <c r="D334" s="31"/>
      <c r="E334" s="29"/>
      <c r="F334" s="29"/>
      <c r="G334" s="181"/>
      <c r="H334" s="184"/>
      <c r="I334" s="184"/>
      <c r="J334" s="29"/>
      <c r="K334" s="29">
        <f>'Субвенции '!B321</f>
        <v>0</v>
      </c>
      <c r="L334" s="29">
        <f>'Субвенции '!C321</f>
        <v>0</v>
      </c>
      <c r="M334" s="29"/>
      <c r="N334" s="29"/>
      <c r="O334" s="29"/>
      <c r="P334" s="29"/>
    </row>
    <row r="335" spans="1:16" s="32" customFormat="1" ht="51" x14ac:dyDescent="0.25">
      <c r="A335" s="59" t="s">
        <v>448</v>
      </c>
      <c r="B335" s="31">
        <f t="shared" si="52"/>
        <v>82.9</v>
      </c>
      <c r="C335" s="31">
        <f t="shared" si="53"/>
        <v>30.962900000000001</v>
      </c>
      <c r="D335" s="31">
        <f t="shared" si="54"/>
        <v>37.349698431845596</v>
      </c>
      <c r="E335" s="29"/>
      <c r="F335" s="29"/>
      <c r="G335" s="181"/>
      <c r="H335" s="184">
        <f>Субсидии!B267</f>
        <v>0</v>
      </c>
      <c r="I335" s="184">
        <f>Субсидии!C267</f>
        <v>0</v>
      </c>
      <c r="J335" s="29"/>
      <c r="K335" s="29">
        <f>'Субвенции '!B322</f>
        <v>82.9</v>
      </c>
      <c r="L335" s="29">
        <f>'Субвенции '!C322</f>
        <v>30.962900000000001</v>
      </c>
      <c r="M335" s="29">
        <f t="shared" si="50"/>
        <v>37.349698431845596</v>
      </c>
      <c r="N335" s="29"/>
      <c r="O335" s="29"/>
      <c r="P335" s="29"/>
    </row>
    <row r="336" spans="1:16" s="32" customFormat="1" ht="51" x14ac:dyDescent="0.25">
      <c r="A336" s="59" t="s">
        <v>449</v>
      </c>
      <c r="B336" s="31">
        <f t="shared" si="52"/>
        <v>872.53899999999999</v>
      </c>
      <c r="C336" s="31">
        <f t="shared" si="53"/>
        <v>32.143279999999997</v>
      </c>
      <c r="D336" s="31">
        <f t="shared" si="54"/>
        <v>3.6838788867890147</v>
      </c>
      <c r="E336" s="29"/>
      <c r="F336" s="29"/>
      <c r="G336" s="181"/>
      <c r="H336" s="184">
        <f>Субсидии!B268</f>
        <v>789.63900000000001</v>
      </c>
      <c r="I336" s="184">
        <f>Субсидии!C268</f>
        <v>0</v>
      </c>
      <c r="J336" s="29"/>
      <c r="K336" s="29">
        <f>'Субвенции '!B323</f>
        <v>82.9</v>
      </c>
      <c r="L336" s="29">
        <f>'Субвенции '!C323</f>
        <v>32.143279999999997</v>
      </c>
      <c r="M336" s="29">
        <f t="shared" si="50"/>
        <v>38.773558504221953</v>
      </c>
      <c r="N336" s="29"/>
      <c r="O336" s="29"/>
      <c r="P336" s="29"/>
    </row>
    <row r="337" spans="1:16" s="32" customFormat="1" ht="51" x14ac:dyDescent="0.25">
      <c r="A337" s="59" t="s">
        <v>450</v>
      </c>
      <c r="B337" s="31">
        <f t="shared" si="52"/>
        <v>0</v>
      </c>
      <c r="C337" s="31">
        <f t="shared" si="53"/>
        <v>0</v>
      </c>
      <c r="D337" s="31"/>
      <c r="E337" s="29"/>
      <c r="F337" s="29"/>
      <c r="G337" s="181"/>
      <c r="H337" s="184"/>
      <c r="I337" s="184"/>
      <c r="J337" s="29"/>
      <c r="K337" s="29">
        <f>'Субвенции '!B324</f>
        <v>0</v>
      </c>
      <c r="L337" s="29">
        <f>'Субвенции '!C324</f>
        <v>0</v>
      </c>
      <c r="M337" s="29"/>
      <c r="N337" s="29"/>
      <c r="O337" s="29"/>
      <c r="P337" s="29"/>
    </row>
    <row r="338" spans="1:16" s="32" customFormat="1" ht="51" x14ac:dyDescent="0.25">
      <c r="A338" s="59" t="s">
        <v>451</v>
      </c>
      <c r="B338" s="31">
        <f t="shared" si="52"/>
        <v>207.3</v>
      </c>
      <c r="C338" s="31">
        <f t="shared" si="53"/>
        <v>78.102080000000001</v>
      </c>
      <c r="D338" s="31">
        <f t="shared" si="54"/>
        <v>37.675870718765076</v>
      </c>
      <c r="E338" s="29"/>
      <c r="F338" s="29"/>
      <c r="G338" s="181"/>
      <c r="H338" s="184"/>
      <c r="I338" s="184"/>
      <c r="J338" s="29"/>
      <c r="K338" s="29">
        <f>'Субвенции '!B325</f>
        <v>207.3</v>
      </c>
      <c r="L338" s="29">
        <f>'Субвенции '!C325</f>
        <v>78.102080000000001</v>
      </c>
      <c r="M338" s="29">
        <f t="shared" si="50"/>
        <v>37.675870718765076</v>
      </c>
      <c r="N338" s="29">
        <f>Иные!B102</f>
        <v>0</v>
      </c>
      <c r="O338" s="29">
        <f>Иные!C102</f>
        <v>0</v>
      </c>
      <c r="P338" s="29"/>
    </row>
    <row r="339" spans="1:16" s="32" customFormat="1" ht="38.25" x14ac:dyDescent="0.25">
      <c r="A339" s="59" t="s">
        <v>452</v>
      </c>
      <c r="B339" s="31">
        <f t="shared" si="52"/>
        <v>82.9</v>
      </c>
      <c r="C339" s="31">
        <f t="shared" si="53"/>
        <v>30.961919999999999</v>
      </c>
      <c r="D339" s="31">
        <f t="shared" si="54"/>
        <v>37.348516284680336</v>
      </c>
      <c r="E339" s="29"/>
      <c r="F339" s="29"/>
      <c r="G339" s="181"/>
      <c r="H339" s="184"/>
      <c r="I339" s="184"/>
      <c r="J339" s="29"/>
      <c r="K339" s="29">
        <f>'Субвенции '!B326</f>
        <v>82.9</v>
      </c>
      <c r="L339" s="29">
        <f>'Субвенции '!C326</f>
        <v>30.961919999999999</v>
      </c>
      <c r="M339" s="29">
        <f t="shared" si="50"/>
        <v>37.348516284680336</v>
      </c>
      <c r="N339" s="29"/>
      <c r="O339" s="29"/>
      <c r="P339" s="29"/>
    </row>
    <row r="340" spans="1:16" s="32" customFormat="1" ht="38.25" x14ac:dyDescent="0.25">
      <c r="A340" s="59" t="s">
        <v>453</v>
      </c>
      <c r="B340" s="31">
        <f t="shared" si="52"/>
        <v>2899</v>
      </c>
      <c r="C340" s="31">
        <f t="shared" si="53"/>
        <v>583.22324000000003</v>
      </c>
      <c r="D340" s="31">
        <f t="shared" si="54"/>
        <v>20.118083477061059</v>
      </c>
      <c r="E340" s="29"/>
      <c r="F340" s="29"/>
      <c r="G340" s="181"/>
      <c r="H340" s="184">
        <f>Субсидии!B269</f>
        <v>2691.7</v>
      </c>
      <c r="I340" s="184">
        <f>Субсидии!C269</f>
        <v>500</v>
      </c>
      <c r="J340" s="29"/>
      <c r="K340" s="29">
        <f>'Субвенции '!B327</f>
        <v>207.3</v>
      </c>
      <c r="L340" s="29">
        <f>'Субвенции '!C327</f>
        <v>83.223240000000004</v>
      </c>
      <c r="M340" s="29">
        <f t="shared" si="50"/>
        <v>40.146280752532562</v>
      </c>
      <c r="N340" s="29">
        <f>Иные!B101</f>
        <v>0</v>
      </c>
      <c r="O340" s="29">
        <f>Иные!C101</f>
        <v>0</v>
      </c>
      <c r="P340" s="29"/>
    </row>
    <row r="341" spans="1:16" s="32" customFormat="1" ht="51" x14ac:dyDescent="0.25">
      <c r="A341" s="59" t="s">
        <v>714</v>
      </c>
      <c r="B341" s="31"/>
      <c r="C341" s="31"/>
      <c r="D341" s="31"/>
      <c r="E341" s="29"/>
      <c r="F341" s="29"/>
      <c r="G341" s="181"/>
      <c r="H341" s="184">
        <f>Субсидии!B270</f>
        <v>8721.9310000000005</v>
      </c>
      <c r="I341" s="184">
        <f>Субсидии!C270</f>
        <v>2793.09492</v>
      </c>
      <c r="J341" s="29"/>
      <c r="K341" s="29"/>
      <c r="L341" s="29"/>
      <c r="M341" s="29"/>
      <c r="N341" s="29"/>
      <c r="O341" s="29"/>
      <c r="P341" s="29"/>
    </row>
    <row r="342" spans="1:16" s="32" customFormat="1" ht="38.25" customHeight="1" x14ac:dyDescent="0.25">
      <c r="A342" s="59" t="s">
        <v>454</v>
      </c>
      <c r="B342" s="31">
        <f t="shared" si="52"/>
        <v>207.3</v>
      </c>
      <c r="C342" s="31">
        <f t="shared" si="53"/>
        <v>73.4328</v>
      </c>
      <c r="D342" s="31">
        <f t="shared" si="54"/>
        <v>35.423444283646887</v>
      </c>
      <c r="E342" s="29"/>
      <c r="F342" s="29"/>
      <c r="G342" s="181"/>
      <c r="H342" s="184"/>
      <c r="I342" s="184"/>
      <c r="J342" s="29"/>
      <c r="K342" s="29">
        <f>'Субвенции '!B328</f>
        <v>207.3</v>
      </c>
      <c r="L342" s="29">
        <f>'Субвенции '!C328</f>
        <v>73.4328</v>
      </c>
      <c r="M342" s="29">
        <f t="shared" si="50"/>
        <v>35.423444283646887</v>
      </c>
      <c r="N342" s="29"/>
      <c r="O342" s="29"/>
      <c r="P342" s="29"/>
    </row>
    <row r="343" spans="1:16" s="32" customFormat="1" ht="38.25" customHeight="1" x14ac:dyDescent="0.25">
      <c r="A343" s="59" t="s">
        <v>455</v>
      </c>
      <c r="B343" s="31">
        <f t="shared" si="52"/>
        <v>1207.3</v>
      </c>
      <c r="C343" s="31">
        <f t="shared" si="53"/>
        <v>73.69341</v>
      </c>
      <c r="D343" s="31">
        <f t="shared" si="54"/>
        <v>6.1039849250393443</v>
      </c>
      <c r="E343" s="29"/>
      <c r="F343" s="29"/>
      <c r="G343" s="181"/>
      <c r="H343" s="184">
        <f>Субсидии!B273</f>
        <v>1000</v>
      </c>
      <c r="I343" s="184">
        <f>Субсидии!C273</f>
        <v>0</v>
      </c>
      <c r="J343" s="29"/>
      <c r="K343" s="29">
        <f>'Субвенции '!B329</f>
        <v>207.3</v>
      </c>
      <c r="L343" s="29">
        <f>'Субвенции '!C329</f>
        <v>73.69341</v>
      </c>
      <c r="M343" s="29">
        <f t="shared" si="50"/>
        <v>35.549160636758323</v>
      </c>
      <c r="N343" s="29"/>
      <c r="O343" s="29"/>
      <c r="P343" s="29"/>
    </row>
    <row r="344" spans="1:16" s="32" customFormat="1" ht="51" customHeight="1" x14ac:dyDescent="0.25">
      <c r="A344" s="59" t="s">
        <v>456</v>
      </c>
      <c r="B344" s="31">
        <f t="shared" si="52"/>
        <v>757.40000000000009</v>
      </c>
      <c r="C344" s="31">
        <f t="shared" si="53"/>
        <v>93.611289999999997</v>
      </c>
      <c r="D344" s="31">
        <f t="shared" si="54"/>
        <v>12.359557697385791</v>
      </c>
      <c r="E344" s="29"/>
      <c r="F344" s="29"/>
      <c r="G344" s="181"/>
      <c r="H344" s="184">
        <f>Субсидии!B275</f>
        <v>550.1</v>
      </c>
      <c r="I344" s="184">
        <f>Субсидии!C275</f>
        <v>0</v>
      </c>
      <c r="J344" s="29"/>
      <c r="K344" s="29">
        <f>'Субвенции '!B330</f>
        <v>207.3</v>
      </c>
      <c r="L344" s="29">
        <f>'Субвенции '!C330</f>
        <v>93.611289999999997</v>
      </c>
      <c r="M344" s="29">
        <f t="shared" si="50"/>
        <v>45.157399903521458</v>
      </c>
      <c r="N344" s="29"/>
      <c r="O344" s="29"/>
      <c r="P344" s="29"/>
    </row>
    <row r="345" spans="1:16" s="32" customFormat="1" ht="38.25" customHeight="1" x14ac:dyDescent="0.25">
      <c r="A345" s="59" t="s">
        <v>457</v>
      </c>
      <c r="B345" s="31">
        <f t="shared" si="52"/>
        <v>1128.9450000000002</v>
      </c>
      <c r="C345" s="31">
        <f t="shared" si="53"/>
        <v>29.1648</v>
      </c>
      <c r="D345" s="31">
        <f t="shared" si="54"/>
        <v>2.5833676574146653</v>
      </c>
      <c r="E345" s="29"/>
      <c r="F345" s="29"/>
      <c r="G345" s="181"/>
      <c r="H345" s="184">
        <f>Субсидии!B276</f>
        <v>1046.0450000000001</v>
      </c>
      <c r="I345" s="184">
        <f>Субсидии!C276</f>
        <v>0</v>
      </c>
      <c r="J345" s="29">
        <f>I345/H345*100</f>
        <v>0</v>
      </c>
      <c r="K345" s="29">
        <f>'Субвенции '!B331</f>
        <v>82.9</v>
      </c>
      <c r="L345" s="29">
        <f>'Субвенции '!C331</f>
        <v>29.1648</v>
      </c>
      <c r="M345" s="29">
        <f t="shared" si="50"/>
        <v>35.180699638118213</v>
      </c>
      <c r="N345" s="29"/>
      <c r="O345" s="29"/>
      <c r="P345" s="29"/>
    </row>
    <row r="346" spans="1:16" s="32" customFormat="1" ht="51" customHeight="1" x14ac:dyDescent="0.25">
      <c r="A346" s="59" t="s">
        <v>458</v>
      </c>
      <c r="B346" s="31">
        <f t="shared" si="52"/>
        <v>1206.6420000000001</v>
      </c>
      <c r="C346" s="31">
        <f t="shared" si="53"/>
        <v>63.537059999999997</v>
      </c>
      <c r="D346" s="31">
        <f t="shared" si="54"/>
        <v>5.2656098494831109</v>
      </c>
      <c r="E346" s="29"/>
      <c r="F346" s="29"/>
      <c r="G346" s="181"/>
      <c r="H346" s="184">
        <f>Субсидии!B272</f>
        <v>999.34199999999998</v>
      </c>
      <c r="I346" s="184">
        <f>Субсидии!C272</f>
        <v>0</v>
      </c>
      <c r="J346" s="29"/>
      <c r="K346" s="29">
        <f>'Субвенции '!B332</f>
        <v>207.3</v>
      </c>
      <c r="L346" s="29">
        <f>'Субвенции '!C332</f>
        <v>63.537059999999997</v>
      </c>
      <c r="M346" s="29">
        <f t="shared" si="50"/>
        <v>30.649811866859622</v>
      </c>
      <c r="N346" s="29"/>
      <c r="O346" s="29"/>
      <c r="P346" s="29"/>
    </row>
    <row r="347" spans="1:16" s="32" customFormat="1" ht="51" customHeight="1" x14ac:dyDescent="0.25">
      <c r="A347" s="60" t="s">
        <v>581</v>
      </c>
      <c r="B347" s="31">
        <f t="shared" si="52"/>
        <v>6860.6659999999993</v>
      </c>
      <c r="C347" s="31">
        <f t="shared" si="53"/>
        <v>0</v>
      </c>
      <c r="D347" s="31">
        <f t="shared" si="54"/>
        <v>0</v>
      </c>
      <c r="E347" s="29"/>
      <c r="F347" s="29"/>
      <c r="G347" s="181"/>
      <c r="H347" s="184">
        <f>Субсидии!B274</f>
        <v>6860.6659999999993</v>
      </c>
      <c r="I347" s="184">
        <f>Субсидии!C274</f>
        <v>0</v>
      </c>
      <c r="J347" s="29">
        <f t="shared" si="51"/>
        <v>0</v>
      </c>
      <c r="K347" s="29"/>
      <c r="L347" s="29"/>
      <c r="M347" s="29"/>
      <c r="N347" s="29">
        <f>Иные!B103</f>
        <v>0</v>
      </c>
      <c r="O347" s="29">
        <f>Иные!C103</f>
        <v>0</v>
      </c>
      <c r="P347" s="29"/>
    </row>
    <row r="348" spans="1:16" s="32" customFormat="1" ht="51" customHeight="1" x14ac:dyDescent="0.25">
      <c r="A348" s="59" t="s">
        <v>459</v>
      </c>
      <c r="B348" s="31">
        <f t="shared" si="52"/>
        <v>260.8</v>
      </c>
      <c r="C348" s="31">
        <f t="shared" si="53"/>
        <v>75.080380000000005</v>
      </c>
      <c r="D348" s="31">
        <f t="shared" si="54"/>
        <v>28.78848926380368</v>
      </c>
      <c r="E348" s="29"/>
      <c r="F348" s="29"/>
      <c r="G348" s="181"/>
      <c r="H348" s="184">
        <f>Субсидии!B271</f>
        <v>53.5</v>
      </c>
      <c r="I348" s="184">
        <f>Субсидии!C271</f>
        <v>2.6853899999999999</v>
      </c>
      <c r="J348" s="29">
        <f t="shared" si="51"/>
        <v>5.0194205607476636</v>
      </c>
      <c r="K348" s="29">
        <f>'Субвенции '!B333</f>
        <v>207.3</v>
      </c>
      <c r="L348" s="29">
        <f>'Субвенции '!C333</f>
        <v>72.394990000000007</v>
      </c>
      <c r="M348" s="29">
        <f t="shared" si="50"/>
        <v>34.92281234925229</v>
      </c>
      <c r="N348" s="29"/>
      <c r="O348" s="29"/>
      <c r="P348" s="29"/>
    </row>
    <row r="349" spans="1:16" s="32" customFormat="1" ht="51" x14ac:dyDescent="0.25">
      <c r="A349" s="59" t="s">
        <v>460</v>
      </c>
      <c r="B349" s="31">
        <f t="shared" si="52"/>
        <v>0</v>
      </c>
      <c r="C349" s="31">
        <f t="shared" si="53"/>
        <v>0</v>
      </c>
      <c r="D349" s="31"/>
      <c r="E349" s="29"/>
      <c r="F349" s="29"/>
      <c r="G349" s="181"/>
      <c r="H349" s="184"/>
      <c r="I349" s="184"/>
      <c r="J349" s="29"/>
      <c r="K349" s="29">
        <f>'Субвенции '!B334</f>
        <v>0</v>
      </c>
      <c r="L349" s="29">
        <f>'Субвенции '!C334</f>
        <v>0</v>
      </c>
      <c r="M349" s="29"/>
      <c r="N349" s="29"/>
      <c r="O349" s="29"/>
      <c r="P349" s="29"/>
    </row>
    <row r="350" spans="1:16" s="32" customFormat="1" ht="38.25" customHeight="1" x14ac:dyDescent="0.25">
      <c r="A350" s="59" t="s">
        <v>461</v>
      </c>
      <c r="B350" s="31">
        <f t="shared" si="52"/>
        <v>0</v>
      </c>
      <c r="C350" s="31">
        <f t="shared" si="53"/>
        <v>0</v>
      </c>
      <c r="D350" s="31"/>
      <c r="E350" s="29"/>
      <c r="F350" s="29"/>
      <c r="G350" s="181"/>
      <c r="H350" s="184">
        <f>Субсидии!B277</f>
        <v>0</v>
      </c>
      <c r="I350" s="184">
        <f>Субсидии!C277</f>
        <v>0</v>
      </c>
      <c r="J350" s="29"/>
      <c r="K350" s="29">
        <f>'Субвенции '!B335</f>
        <v>0</v>
      </c>
      <c r="L350" s="29">
        <f>'Субвенции '!C335</f>
        <v>0</v>
      </c>
      <c r="M350" s="29"/>
      <c r="N350" s="29"/>
      <c r="O350" s="29"/>
      <c r="P350" s="29"/>
    </row>
    <row r="351" spans="1:16" s="32" customFormat="1" ht="51" x14ac:dyDescent="0.25">
      <c r="A351" s="59" t="s">
        <v>462</v>
      </c>
      <c r="B351" s="31">
        <f t="shared" si="52"/>
        <v>637.29999999999995</v>
      </c>
      <c r="C351" s="31">
        <f t="shared" si="53"/>
        <v>48.072720000000004</v>
      </c>
      <c r="D351" s="31">
        <f t="shared" si="54"/>
        <v>7.5431853130393858</v>
      </c>
      <c r="E351" s="29"/>
      <c r="F351" s="29"/>
      <c r="G351" s="181"/>
      <c r="H351" s="184">
        <f>Субсидии!B278</f>
        <v>554.4</v>
      </c>
      <c r="I351" s="184">
        <f>Субсидии!C278</f>
        <v>12.824999999999999</v>
      </c>
      <c r="J351" s="29">
        <f t="shared" si="51"/>
        <v>2.3133116883116882</v>
      </c>
      <c r="K351" s="29">
        <f>'Субвенции '!B336</f>
        <v>82.9</v>
      </c>
      <c r="L351" s="29">
        <f>'Субвенции '!C336</f>
        <v>35.247720000000001</v>
      </c>
      <c r="M351" s="29">
        <f t="shared" si="50"/>
        <v>42.518359469240046</v>
      </c>
      <c r="N351" s="29"/>
      <c r="O351" s="29"/>
      <c r="P351" s="29"/>
    </row>
    <row r="352" spans="1:16" s="32" customFormat="1" ht="38.25" x14ac:dyDescent="0.25">
      <c r="A352" s="59" t="s">
        <v>463</v>
      </c>
      <c r="B352" s="31">
        <f t="shared" si="52"/>
        <v>1917.2</v>
      </c>
      <c r="C352" s="31">
        <f t="shared" si="53"/>
        <v>127.35969</v>
      </c>
      <c r="D352" s="31">
        <f t="shared" si="54"/>
        <v>6.6430049029835185</v>
      </c>
      <c r="E352" s="29"/>
      <c r="F352" s="29"/>
      <c r="G352" s="181"/>
      <c r="H352" s="184">
        <f>Субсидии!B279</f>
        <v>1709.9</v>
      </c>
      <c r="I352" s="184">
        <f>Субсидии!C279</f>
        <v>39.499269999999996</v>
      </c>
      <c r="J352" s="29">
        <f t="shared" si="51"/>
        <v>2.310033920112287</v>
      </c>
      <c r="K352" s="29">
        <f>'Субвенции '!B337</f>
        <v>207.3</v>
      </c>
      <c r="L352" s="29">
        <f>'Субвенции '!C337</f>
        <v>87.860420000000005</v>
      </c>
      <c r="M352" s="29">
        <f t="shared" si="50"/>
        <v>42.383222383019778</v>
      </c>
      <c r="N352" s="29"/>
      <c r="O352" s="29"/>
      <c r="P352" s="29"/>
    </row>
    <row r="353" spans="1:16" s="32" customFormat="1" ht="51" x14ac:dyDescent="0.25">
      <c r="A353" s="59" t="s">
        <v>464</v>
      </c>
      <c r="B353" s="31">
        <f t="shared" si="52"/>
        <v>176.3</v>
      </c>
      <c r="C353" s="31">
        <f t="shared" si="53"/>
        <v>57.247720000000001</v>
      </c>
      <c r="D353" s="31">
        <f t="shared" si="54"/>
        <v>32.471764038570619</v>
      </c>
      <c r="E353" s="29"/>
      <c r="F353" s="29"/>
      <c r="G353" s="181"/>
      <c r="H353" s="184">
        <f>Субсидии!B280</f>
        <v>93.4</v>
      </c>
      <c r="I353" s="184">
        <f>Субсидии!C280</f>
        <v>22</v>
      </c>
      <c r="J353" s="29">
        <f t="shared" si="51"/>
        <v>23.554603854389718</v>
      </c>
      <c r="K353" s="29">
        <f>'Субвенции '!B338</f>
        <v>82.9</v>
      </c>
      <c r="L353" s="29">
        <f>'Субвенции '!C338</f>
        <v>35.247720000000001</v>
      </c>
      <c r="M353" s="29">
        <f t="shared" si="50"/>
        <v>42.518359469240046</v>
      </c>
      <c r="N353" s="29"/>
      <c r="O353" s="29"/>
      <c r="P353" s="29"/>
    </row>
    <row r="354" spans="1:16" s="32" customFormat="1" ht="51" x14ac:dyDescent="0.25">
      <c r="A354" s="59" t="s">
        <v>465</v>
      </c>
      <c r="B354" s="31">
        <f t="shared" si="52"/>
        <v>5022.7</v>
      </c>
      <c r="C354" s="31">
        <f t="shared" si="53"/>
        <v>94.975089999999994</v>
      </c>
      <c r="D354" s="31">
        <f t="shared" si="54"/>
        <v>1.8909170366535926</v>
      </c>
      <c r="E354" s="29"/>
      <c r="F354" s="29"/>
      <c r="G354" s="181"/>
      <c r="H354" s="184">
        <f>Субсидии!B281</f>
        <v>4815.3999999999996</v>
      </c>
      <c r="I354" s="184">
        <f>Субсидии!C281</f>
        <v>0</v>
      </c>
      <c r="J354" s="29">
        <f t="shared" si="51"/>
        <v>0</v>
      </c>
      <c r="K354" s="29">
        <f>'Субвенции '!B339</f>
        <v>207.3</v>
      </c>
      <c r="L354" s="29">
        <f>'Субвенции '!C339</f>
        <v>94.975089999999994</v>
      </c>
      <c r="M354" s="29">
        <f t="shared" si="50"/>
        <v>45.815287023637232</v>
      </c>
      <c r="N354" s="29">
        <f>Иные!B104</f>
        <v>0</v>
      </c>
      <c r="O354" s="29">
        <f>Иные!C104</f>
        <v>0</v>
      </c>
      <c r="P354" s="29"/>
    </row>
    <row r="355" spans="1:16" s="32" customFormat="1" ht="51" x14ac:dyDescent="0.25">
      <c r="A355" s="59" t="s">
        <v>466</v>
      </c>
      <c r="B355" s="31">
        <f t="shared" si="52"/>
        <v>0</v>
      </c>
      <c r="C355" s="31">
        <f t="shared" si="53"/>
        <v>0</v>
      </c>
      <c r="D355" s="31"/>
      <c r="E355" s="29"/>
      <c r="F355" s="29"/>
      <c r="G355" s="181"/>
      <c r="H355" s="184"/>
      <c r="I355" s="184"/>
      <c r="J355" s="29"/>
      <c r="K355" s="29">
        <f>'Субвенции '!B340</f>
        <v>0</v>
      </c>
      <c r="L355" s="29">
        <f>'Субвенции '!C340</f>
        <v>0</v>
      </c>
      <c r="M355" s="29"/>
      <c r="N355" s="29"/>
      <c r="O355" s="29"/>
      <c r="P355" s="29"/>
    </row>
    <row r="356" spans="1:16" s="32" customFormat="1" ht="51" customHeight="1" x14ac:dyDescent="0.25">
      <c r="A356" s="59" t="s">
        <v>467</v>
      </c>
      <c r="B356" s="31">
        <f t="shared" si="52"/>
        <v>82.9</v>
      </c>
      <c r="C356" s="31">
        <f t="shared" si="53"/>
        <v>31.373099999999997</v>
      </c>
      <c r="D356" s="31">
        <f t="shared" si="54"/>
        <v>37.84451145958986</v>
      </c>
      <c r="E356" s="29"/>
      <c r="F356" s="29"/>
      <c r="G356" s="181"/>
      <c r="H356" s="184"/>
      <c r="I356" s="184"/>
      <c r="J356" s="29"/>
      <c r="K356" s="29">
        <f>'Субвенции '!B341</f>
        <v>82.9</v>
      </c>
      <c r="L356" s="29">
        <f>'Субвенции '!C341</f>
        <v>31.373099999999997</v>
      </c>
      <c r="M356" s="29">
        <f t="shared" si="50"/>
        <v>37.84451145958986</v>
      </c>
      <c r="N356" s="29"/>
      <c r="O356" s="29"/>
      <c r="P356" s="29"/>
    </row>
    <row r="357" spans="1:16" s="32" customFormat="1" ht="38.25" customHeight="1" x14ac:dyDescent="0.25">
      <c r="A357" s="59" t="s">
        <v>468</v>
      </c>
      <c r="B357" s="31">
        <f t="shared" si="52"/>
        <v>1067.3</v>
      </c>
      <c r="C357" s="31">
        <f t="shared" si="53"/>
        <v>93.720089999999999</v>
      </c>
      <c r="D357" s="31">
        <f t="shared" si="54"/>
        <v>8.7810446922139977</v>
      </c>
      <c r="E357" s="29"/>
      <c r="F357" s="29"/>
      <c r="G357" s="181"/>
      <c r="H357" s="184">
        <f>Субсидии!B282</f>
        <v>860</v>
      </c>
      <c r="I357" s="184">
        <f>Субсидии!C282</f>
        <v>0</v>
      </c>
      <c r="J357" s="29">
        <f t="shared" si="51"/>
        <v>0</v>
      </c>
      <c r="K357" s="29">
        <f>'Субвенции '!B342</f>
        <v>207.3</v>
      </c>
      <c r="L357" s="29">
        <f>'Субвенции '!C342</f>
        <v>93.720089999999999</v>
      </c>
      <c r="M357" s="29">
        <f t="shared" si="50"/>
        <v>45.209884225759765</v>
      </c>
      <c r="N357" s="29"/>
      <c r="O357" s="29"/>
      <c r="P357" s="29"/>
    </row>
    <row r="358" spans="1:16" s="32" customFormat="1" ht="51" customHeight="1" x14ac:dyDescent="0.25">
      <c r="A358" s="59" t="s">
        <v>469</v>
      </c>
      <c r="B358" s="31">
        <f t="shared" si="52"/>
        <v>582.9</v>
      </c>
      <c r="C358" s="31">
        <f t="shared" si="53"/>
        <v>41.183639999999997</v>
      </c>
      <c r="D358" s="31">
        <f t="shared" si="54"/>
        <v>7.0653010808028816</v>
      </c>
      <c r="E358" s="29"/>
      <c r="F358" s="29"/>
      <c r="G358" s="181"/>
      <c r="H358" s="184">
        <f>Субсидии!B283</f>
        <v>500</v>
      </c>
      <c r="I358" s="184">
        <f>Субсидии!C283</f>
        <v>0</v>
      </c>
      <c r="J358" s="29">
        <f t="shared" si="51"/>
        <v>0</v>
      </c>
      <c r="K358" s="29">
        <f>'Субвенции '!B343</f>
        <v>82.9</v>
      </c>
      <c r="L358" s="29">
        <f>'Субвенции '!C343</f>
        <v>41.183639999999997</v>
      </c>
      <c r="M358" s="29">
        <f t="shared" si="50"/>
        <v>49.678697225572968</v>
      </c>
      <c r="N358" s="29"/>
      <c r="O358" s="29"/>
      <c r="P358" s="29"/>
    </row>
    <row r="359" spans="1:16" s="32" customFormat="1" ht="38.25" customHeight="1" x14ac:dyDescent="0.25">
      <c r="A359" s="59" t="s">
        <v>470</v>
      </c>
      <c r="B359" s="31">
        <f t="shared" si="52"/>
        <v>213.4</v>
      </c>
      <c r="C359" s="31">
        <f t="shared" si="53"/>
        <v>31.373100000000001</v>
      </c>
      <c r="D359" s="31">
        <f t="shared" si="54"/>
        <v>14.701546391752576</v>
      </c>
      <c r="E359" s="29"/>
      <c r="F359" s="29"/>
      <c r="G359" s="181"/>
      <c r="H359" s="184">
        <f>Субсидии!B284</f>
        <v>130.5</v>
      </c>
      <c r="I359" s="184">
        <f>Субсидии!C284</f>
        <v>0</v>
      </c>
      <c r="J359" s="29"/>
      <c r="K359" s="29">
        <f>'Субвенции '!B344</f>
        <v>82.9</v>
      </c>
      <c r="L359" s="29">
        <f>'Субвенции '!C344</f>
        <v>31.373100000000001</v>
      </c>
      <c r="M359" s="29">
        <f t="shared" si="50"/>
        <v>37.84451145958986</v>
      </c>
      <c r="N359" s="29"/>
      <c r="O359" s="29"/>
      <c r="P359" s="29"/>
    </row>
    <row r="360" spans="1:16" s="32" customFormat="1" ht="51" customHeight="1" x14ac:dyDescent="0.25">
      <c r="A360" s="59" t="s">
        <v>471</v>
      </c>
      <c r="B360" s="31">
        <f t="shared" si="52"/>
        <v>3615.7</v>
      </c>
      <c r="C360" s="31">
        <f t="shared" si="53"/>
        <v>156.8656</v>
      </c>
      <c r="D360" s="31">
        <f t="shared" si="54"/>
        <v>4.3384572835135655</v>
      </c>
      <c r="E360" s="29"/>
      <c r="F360" s="29"/>
      <c r="G360" s="181"/>
      <c r="H360" s="184">
        <f>Субсидии!B286</f>
        <v>3201.1</v>
      </c>
      <c r="I360" s="184">
        <f>Субсидии!C286</f>
        <v>0</v>
      </c>
      <c r="J360" s="29"/>
      <c r="K360" s="29">
        <f>'Субвенции '!B345</f>
        <v>414.6</v>
      </c>
      <c r="L360" s="29">
        <f>'Субвенции '!C345</f>
        <v>156.8656</v>
      </c>
      <c r="M360" s="29">
        <f t="shared" si="50"/>
        <v>37.835407621804144</v>
      </c>
      <c r="N360" s="29">
        <f>Иные!B105</f>
        <v>0</v>
      </c>
      <c r="O360" s="29"/>
      <c r="P360" s="29"/>
    </row>
    <row r="361" spans="1:16" s="32" customFormat="1" ht="51" customHeight="1" x14ac:dyDescent="0.25">
      <c r="A361" s="59" t="s">
        <v>472</v>
      </c>
      <c r="B361" s="31">
        <f t="shared" si="52"/>
        <v>82.9</v>
      </c>
      <c r="C361" s="31">
        <f t="shared" si="53"/>
        <v>31.37311</v>
      </c>
      <c r="D361" s="31">
        <f t="shared" si="54"/>
        <v>37.844523522316045</v>
      </c>
      <c r="E361" s="29"/>
      <c r="F361" s="29"/>
      <c r="G361" s="181"/>
      <c r="H361" s="184"/>
      <c r="I361" s="184"/>
      <c r="J361" s="29"/>
      <c r="K361" s="29">
        <f>'Субвенции '!B346</f>
        <v>82.9</v>
      </c>
      <c r="L361" s="29">
        <f>'Субвенции '!C346</f>
        <v>31.37311</v>
      </c>
      <c r="M361" s="29">
        <f t="shared" si="50"/>
        <v>37.844523522316045</v>
      </c>
      <c r="N361" s="29"/>
      <c r="O361" s="29"/>
      <c r="P361" s="29"/>
    </row>
    <row r="362" spans="1:16" s="32" customFormat="1" ht="51" customHeight="1" x14ac:dyDescent="0.25">
      <c r="A362" s="59" t="s">
        <v>473</v>
      </c>
      <c r="B362" s="31">
        <f t="shared" si="52"/>
        <v>82.9</v>
      </c>
      <c r="C362" s="31">
        <f t="shared" si="53"/>
        <v>31.373099999999997</v>
      </c>
      <c r="D362" s="31">
        <f t="shared" si="54"/>
        <v>37.84451145958986</v>
      </c>
      <c r="E362" s="29"/>
      <c r="F362" s="29"/>
      <c r="G362" s="181"/>
      <c r="H362" s="184">
        <f>Субсидии!B285</f>
        <v>0</v>
      </c>
      <c r="I362" s="184">
        <f>Субсидии!C285</f>
        <v>0</v>
      </c>
      <c r="J362" s="29"/>
      <c r="K362" s="29">
        <f>'Субвенции '!B347</f>
        <v>82.9</v>
      </c>
      <c r="L362" s="29">
        <f>'Субвенции '!C347</f>
        <v>31.373099999999997</v>
      </c>
      <c r="M362" s="29">
        <f t="shared" si="50"/>
        <v>37.84451145958986</v>
      </c>
      <c r="N362" s="29"/>
      <c r="O362" s="29"/>
      <c r="P362" s="29"/>
    </row>
    <row r="363" spans="1:16" s="32" customFormat="1" ht="51" customHeight="1" x14ac:dyDescent="0.25">
      <c r="A363" s="59" t="s">
        <v>474</v>
      </c>
      <c r="B363" s="31">
        <f t="shared" ref="B363:C379" si="55">E363+H363+K363+N363</f>
        <v>213.4</v>
      </c>
      <c r="C363" s="31">
        <f t="shared" ref="C363:C378" si="56">F363+I363+L363+O363</f>
        <v>31.373099999999997</v>
      </c>
      <c r="D363" s="31">
        <f t="shared" si="54"/>
        <v>14.701546391752576</v>
      </c>
      <c r="E363" s="29"/>
      <c r="F363" s="29"/>
      <c r="G363" s="181"/>
      <c r="H363" s="184">
        <f>Субсидии!B287</f>
        <v>130.5</v>
      </c>
      <c r="I363" s="184">
        <f>Субсидии!C287</f>
        <v>0</v>
      </c>
      <c r="J363" s="29"/>
      <c r="K363" s="29">
        <f>'Субвенции '!B348</f>
        <v>82.9</v>
      </c>
      <c r="L363" s="29">
        <f>'Субвенции '!C348</f>
        <v>31.373099999999997</v>
      </c>
      <c r="M363" s="29">
        <f t="shared" si="50"/>
        <v>37.84451145958986</v>
      </c>
      <c r="N363" s="29"/>
      <c r="O363" s="29"/>
      <c r="P363" s="29"/>
    </row>
    <row r="364" spans="1:16" s="32" customFormat="1" ht="51" customHeight="1" x14ac:dyDescent="0.25">
      <c r="A364" s="59" t="s">
        <v>475</v>
      </c>
      <c r="B364" s="31">
        <f t="shared" si="55"/>
        <v>82.9</v>
      </c>
      <c r="C364" s="31">
        <f t="shared" si="56"/>
        <v>31.373099999999997</v>
      </c>
      <c r="D364" s="31">
        <f t="shared" ref="D364:D378" si="57">C364/B364*100</f>
        <v>37.84451145958986</v>
      </c>
      <c r="E364" s="29"/>
      <c r="F364" s="29"/>
      <c r="G364" s="181"/>
      <c r="H364" s="184"/>
      <c r="I364" s="184"/>
      <c r="J364" s="29"/>
      <c r="K364" s="29">
        <f>'Субвенции '!B349</f>
        <v>82.9</v>
      </c>
      <c r="L364" s="29">
        <f>'Субвенции '!C349</f>
        <v>31.373099999999997</v>
      </c>
      <c r="M364" s="29">
        <f t="shared" si="50"/>
        <v>37.84451145958986</v>
      </c>
      <c r="N364" s="29"/>
      <c r="O364" s="29"/>
      <c r="P364" s="29"/>
    </row>
    <row r="365" spans="1:16" s="32" customFormat="1" ht="51" customHeight="1" x14ac:dyDescent="0.25">
      <c r="A365" s="59" t="s">
        <v>476</v>
      </c>
      <c r="B365" s="31">
        <f t="shared" si="55"/>
        <v>207.3</v>
      </c>
      <c r="C365" s="31">
        <f t="shared" si="56"/>
        <v>79.805340000000001</v>
      </c>
      <c r="D365" s="31">
        <f t="shared" si="57"/>
        <v>38.497510853835024</v>
      </c>
      <c r="E365" s="29"/>
      <c r="F365" s="29"/>
      <c r="G365" s="181"/>
      <c r="H365" s="184"/>
      <c r="I365" s="184"/>
      <c r="J365" s="29"/>
      <c r="K365" s="29">
        <f>'Субвенции '!B350</f>
        <v>207.3</v>
      </c>
      <c r="L365" s="29">
        <f>'Субвенции '!C350</f>
        <v>79.805340000000001</v>
      </c>
      <c r="M365" s="29">
        <f t="shared" si="50"/>
        <v>38.497510853835024</v>
      </c>
      <c r="N365" s="29"/>
      <c r="O365" s="29"/>
      <c r="P365" s="29"/>
    </row>
    <row r="366" spans="1:16" s="32" customFormat="1" ht="51" customHeight="1" x14ac:dyDescent="0.25">
      <c r="A366" s="59" t="s">
        <v>477</v>
      </c>
      <c r="B366" s="31">
        <f t="shared" si="55"/>
        <v>82.9</v>
      </c>
      <c r="C366" s="31">
        <f t="shared" si="56"/>
        <v>31.373099999999997</v>
      </c>
      <c r="D366" s="31">
        <f t="shared" si="57"/>
        <v>37.84451145958986</v>
      </c>
      <c r="E366" s="29"/>
      <c r="F366" s="29"/>
      <c r="G366" s="181"/>
      <c r="H366" s="184"/>
      <c r="I366" s="184"/>
      <c r="J366" s="29"/>
      <c r="K366" s="29">
        <f>'Субвенции '!B351</f>
        <v>82.9</v>
      </c>
      <c r="L366" s="29">
        <f>'Субвенции '!C351</f>
        <v>31.373099999999997</v>
      </c>
      <c r="M366" s="29">
        <f t="shared" si="50"/>
        <v>37.84451145958986</v>
      </c>
      <c r="N366" s="29"/>
      <c r="O366" s="29"/>
      <c r="P366" s="29"/>
    </row>
    <row r="367" spans="1:16" s="32" customFormat="1" ht="51" x14ac:dyDescent="0.25">
      <c r="A367" s="59" t="s">
        <v>478</v>
      </c>
      <c r="B367" s="31">
        <f t="shared" si="55"/>
        <v>692.91531000000009</v>
      </c>
      <c r="C367" s="31">
        <f t="shared" si="56"/>
        <v>77.9328</v>
      </c>
      <c r="D367" s="31">
        <f t="shared" si="57"/>
        <v>11.247088767601337</v>
      </c>
      <c r="E367" s="29"/>
      <c r="F367" s="29"/>
      <c r="G367" s="181"/>
      <c r="H367" s="184">
        <f>Субсидии!B289</f>
        <v>485.61531000000002</v>
      </c>
      <c r="I367" s="184">
        <f>Субсидии!C289</f>
        <v>0</v>
      </c>
      <c r="J367" s="29"/>
      <c r="K367" s="29">
        <f>'Субвенции '!B352</f>
        <v>207.3</v>
      </c>
      <c r="L367" s="29">
        <f>'Субвенции '!C352</f>
        <v>77.9328</v>
      </c>
      <c r="M367" s="29">
        <f t="shared" si="50"/>
        <v>37.594211287988422</v>
      </c>
      <c r="N367" s="29"/>
      <c r="O367" s="29"/>
      <c r="P367" s="29"/>
    </row>
    <row r="368" spans="1:16" s="32" customFormat="1" ht="51" x14ac:dyDescent="0.25">
      <c r="A368" s="59" t="s">
        <v>479</v>
      </c>
      <c r="B368" s="31">
        <f t="shared" si="55"/>
        <v>82.9</v>
      </c>
      <c r="C368" s="31">
        <f t="shared" si="56"/>
        <v>38.267800000000001</v>
      </c>
      <c r="D368" s="31">
        <f t="shared" si="57"/>
        <v>46.161399276236423</v>
      </c>
      <c r="E368" s="29"/>
      <c r="F368" s="29"/>
      <c r="G368" s="181"/>
      <c r="H368" s="184"/>
      <c r="I368" s="184"/>
      <c r="J368" s="29"/>
      <c r="K368" s="29">
        <f>'Субвенции '!B353</f>
        <v>82.9</v>
      </c>
      <c r="L368" s="29">
        <f>'Субвенции '!C353</f>
        <v>38.267800000000001</v>
      </c>
      <c r="M368" s="29">
        <f t="shared" si="50"/>
        <v>46.161399276236423</v>
      </c>
      <c r="N368" s="29"/>
      <c r="O368" s="29"/>
      <c r="P368" s="29"/>
    </row>
    <row r="369" spans="1:21" s="32" customFormat="1" ht="51" x14ac:dyDescent="0.25">
      <c r="A369" s="59" t="s">
        <v>480</v>
      </c>
      <c r="B369" s="31">
        <f t="shared" si="55"/>
        <v>546.14499999999998</v>
      </c>
      <c r="C369" s="31">
        <f t="shared" si="56"/>
        <v>30.582509999999999</v>
      </c>
      <c r="D369" s="31">
        <f t="shared" si="57"/>
        <v>5.5997052064927813</v>
      </c>
      <c r="E369" s="29"/>
      <c r="F369" s="29"/>
      <c r="G369" s="181"/>
      <c r="H369" s="184">
        <f>Субсидии!B290</f>
        <v>463.245</v>
      </c>
      <c r="I369" s="184">
        <f>Субсидии!C290</f>
        <v>0</v>
      </c>
      <c r="J369" s="29"/>
      <c r="K369" s="29">
        <f>'Субвенции '!B354</f>
        <v>82.9</v>
      </c>
      <c r="L369" s="29">
        <f>'Субвенции '!C354</f>
        <v>30.582509999999999</v>
      </c>
      <c r="M369" s="29">
        <f t="shared" si="50"/>
        <v>36.890844390832321</v>
      </c>
      <c r="N369" s="29"/>
      <c r="O369" s="29"/>
      <c r="P369" s="29"/>
    </row>
    <row r="370" spans="1:21" s="32" customFormat="1" ht="38.25" customHeight="1" x14ac:dyDescent="0.25">
      <c r="A370" s="59" t="s">
        <v>481</v>
      </c>
      <c r="B370" s="31">
        <f t="shared" si="55"/>
        <v>1128.79107</v>
      </c>
      <c r="C370" s="31">
        <f t="shared" si="56"/>
        <v>31.319599999999998</v>
      </c>
      <c r="D370" s="31">
        <f t="shared" si="57"/>
        <v>2.7746144377276125</v>
      </c>
      <c r="E370" s="29"/>
      <c r="F370" s="29"/>
      <c r="G370" s="181"/>
      <c r="H370" s="184">
        <f>Субсидии!B291</f>
        <v>1045.8910699999999</v>
      </c>
      <c r="I370" s="184">
        <f>Субсидии!C291</f>
        <v>0</v>
      </c>
      <c r="J370" s="29">
        <f t="shared" si="51"/>
        <v>0</v>
      </c>
      <c r="K370" s="29">
        <f>'Субвенции '!B355</f>
        <v>82.9</v>
      </c>
      <c r="L370" s="29">
        <f>'Субвенции '!C355</f>
        <v>31.319599999999998</v>
      </c>
      <c r="M370" s="29">
        <f t="shared" si="50"/>
        <v>37.779975874547645</v>
      </c>
      <c r="N370" s="29"/>
      <c r="O370" s="29"/>
      <c r="P370" s="29"/>
    </row>
    <row r="371" spans="1:21" s="32" customFormat="1" ht="38.25" x14ac:dyDescent="0.25">
      <c r="A371" s="59" t="s">
        <v>482</v>
      </c>
      <c r="B371" s="31">
        <f t="shared" si="55"/>
        <v>82.9</v>
      </c>
      <c r="C371" s="31">
        <f t="shared" si="56"/>
        <v>30.938200000000002</v>
      </c>
      <c r="D371" s="31">
        <f t="shared" si="57"/>
        <v>37.319903498190591</v>
      </c>
      <c r="E371" s="29"/>
      <c r="F371" s="29"/>
      <c r="G371" s="181"/>
      <c r="H371" s="184"/>
      <c r="I371" s="184"/>
      <c r="J371" s="29"/>
      <c r="K371" s="29">
        <f>'Субвенции '!B356</f>
        <v>82.9</v>
      </c>
      <c r="L371" s="29">
        <f>'Субвенции '!C356</f>
        <v>30.938200000000002</v>
      </c>
      <c r="M371" s="29">
        <f t="shared" si="50"/>
        <v>37.319903498190591</v>
      </c>
      <c r="N371" s="29"/>
      <c r="O371" s="29"/>
      <c r="P371" s="29"/>
    </row>
    <row r="372" spans="1:21" s="32" customFormat="1" ht="51" x14ac:dyDescent="0.25">
      <c r="A372" s="59" t="s">
        <v>483</v>
      </c>
      <c r="B372" s="31">
        <f t="shared" si="55"/>
        <v>207.3</v>
      </c>
      <c r="C372" s="31">
        <f t="shared" si="56"/>
        <v>82.086110000000005</v>
      </c>
      <c r="D372" s="31">
        <f t="shared" si="57"/>
        <v>39.597737578388809</v>
      </c>
      <c r="E372" s="29"/>
      <c r="F372" s="29"/>
      <c r="G372" s="181"/>
      <c r="H372" s="184">
        <f>Субсидии!B292</f>
        <v>0</v>
      </c>
      <c r="I372" s="184">
        <f>Субсидии!C292</f>
        <v>0</v>
      </c>
      <c r="J372" s="29"/>
      <c r="K372" s="29">
        <f>'Субвенции '!B357</f>
        <v>207.3</v>
      </c>
      <c r="L372" s="29">
        <f>'Субвенции '!C357</f>
        <v>82.086110000000005</v>
      </c>
      <c r="M372" s="29">
        <f t="shared" si="50"/>
        <v>39.597737578388809</v>
      </c>
      <c r="N372" s="29"/>
      <c r="O372" s="29"/>
      <c r="P372" s="29"/>
    </row>
    <row r="373" spans="1:21" s="32" customFormat="1" ht="51" x14ac:dyDescent="0.25">
      <c r="A373" s="59" t="s">
        <v>484</v>
      </c>
      <c r="B373" s="31">
        <f t="shared" si="55"/>
        <v>63468.7</v>
      </c>
      <c r="C373" s="31">
        <f t="shared" si="56"/>
        <v>3235.1511700000001</v>
      </c>
      <c r="D373" s="31">
        <f t="shared" si="57"/>
        <v>5.0972387491787297</v>
      </c>
      <c r="E373" s="29"/>
      <c r="F373" s="29"/>
      <c r="G373" s="181"/>
      <c r="H373" s="184">
        <f>Субсидии!B288</f>
        <v>6654.1</v>
      </c>
      <c r="I373" s="184">
        <f>Субсидии!C288</f>
        <v>338.42824999999999</v>
      </c>
      <c r="J373" s="29">
        <f t="shared" si="51"/>
        <v>5.086010880509761</v>
      </c>
      <c r="K373" s="29">
        <f>'Субвенции '!B358</f>
        <v>414.6</v>
      </c>
      <c r="L373" s="29">
        <f>'Субвенции '!C358</f>
        <v>174.42292</v>
      </c>
      <c r="M373" s="29">
        <f t="shared" si="50"/>
        <v>42.07016883743367</v>
      </c>
      <c r="N373" s="29">
        <f>Иные!B106</f>
        <v>56400</v>
      </c>
      <c r="O373" s="29">
        <f>Иные!C106</f>
        <v>2722.3</v>
      </c>
      <c r="P373" s="29">
        <f t="shared" ref="P373" si="58">O373/N373*100</f>
        <v>4.8267730496453902</v>
      </c>
    </row>
    <row r="374" spans="1:21" s="32" customFormat="1" ht="51" x14ac:dyDescent="0.25">
      <c r="A374" s="59" t="s">
        <v>485</v>
      </c>
      <c r="B374" s="31">
        <f t="shared" si="55"/>
        <v>1061.558</v>
      </c>
      <c r="C374" s="31">
        <f t="shared" si="56"/>
        <v>180.1258</v>
      </c>
      <c r="D374" s="31">
        <f t="shared" si="57"/>
        <v>16.968060153095731</v>
      </c>
      <c r="E374" s="29"/>
      <c r="F374" s="29"/>
      <c r="G374" s="181"/>
      <c r="H374" s="184">
        <f>Субсидии!B294</f>
        <v>646.95799999999997</v>
      </c>
      <c r="I374" s="184">
        <f>Субсидии!C294</f>
        <v>0</v>
      </c>
      <c r="J374" s="29"/>
      <c r="K374" s="29">
        <f>'Субвенции '!B359</f>
        <v>414.6</v>
      </c>
      <c r="L374" s="29">
        <f>'Субвенции '!C359</f>
        <v>180.1258</v>
      </c>
      <c r="M374" s="29">
        <f t="shared" ref="M374:M377" si="59">L374/K374*100</f>
        <v>43.445682585624695</v>
      </c>
      <c r="N374" s="29"/>
      <c r="O374" s="29"/>
      <c r="P374" s="29"/>
    </row>
    <row r="375" spans="1:21" s="32" customFormat="1" ht="51" x14ac:dyDescent="0.25">
      <c r="A375" s="59" t="s">
        <v>486</v>
      </c>
      <c r="B375" s="31">
        <f t="shared" si="55"/>
        <v>1731.7600000000002</v>
      </c>
      <c r="C375" s="31">
        <f t="shared" si="56"/>
        <v>273.55790000000002</v>
      </c>
      <c r="D375" s="31">
        <f t="shared" si="57"/>
        <v>15.796524922622071</v>
      </c>
      <c r="E375" s="29"/>
      <c r="F375" s="29"/>
      <c r="G375" s="181"/>
      <c r="H375" s="184">
        <f>Субсидии!B295</f>
        <v>1109.8600000000001</v>
      </c>
      <c r="I375" s="184">
        <f>Субсидии!C295</f>
        <v>0</v>
      </c>
      <c r="J375" s="29">
        <f t="shared" ref="J375:J378" si="60">I375/H375*100</f>
        <v>0</v>
      </c>
      <c r="K375" s="29">
        <f>'Субвенции '!B360</f>
        <v>621.9</v>
      </c>
      <c r="L375" s="29">
        <f>'Субвенции '!C360</f>
        <v>273.55790000000002</v>
      </c>
      <c r="M375" s="29">
        <f t="shared" si="59"/>
        <v>43.987441710886003</v>
      </c>
      <c r="N375" s="29"/>
      <c r="O375" s="29"/>
      <c r="P375" s="29"/>
    </row>
    <row r="376" spans="1:21" s="32" customFormat="1" ht="51" x14ac:dyDescent="0.25">
      <c r="A376" s="59" t="s">
        <v>487</v>
      </c>
      <c r="B376" s="31">
        <f t="shared" si="55"/>
        <v>1048.4000000000001</v>
      </c>
      <c r="C376" s="31">
        <f t="shared" si="56"/>
        <v>351.94943999999998</v>
      </c>
      <c r="D376" s="31">
        <f t="shared" si="57"/>
        <v>33.570148798168631</v>
      </c>
      <c r="E376" s="29"/>
      <c r="F376" s="29"/>
      <c r="G376" s="181"/>
      <c r="H376" s="184">
        <f>Субсидии!B296</f>
        <v>225.3</v>
      </c>
      <c r="I376" s="184">
        <f>Субсидии!C296</f>
        <v>0</v>
      </c>
      <c r="J376" s="29"/>
      <c r="K376" s="29">
        <f>'Субвенции '!B361</f>
        <v>823.1</v>
      </c>
      <c r="L376" s="29">
        <f>'Субвенции '!C361</f>
        <v>351.94943999999998</v>
      </c>
      <c r="M376" s="29">
        <f t="shared" si="59"/>
        <v>42.759013485603205</v>
      </c>
      <c r="N376" s="29"/>
      <c r="O376" s="29"/>
      <c r="P376" s="29"/>
    </row>
    <row r="377" spans="1:21" s="32" customFormat="1" ht="51" x14ac:dyDescent="0.25">
      <c r="A377" s="59" t="s">
        <v>488</v>
      </c>
      <c r="B377" s="31">
        <f t="shared" si="55"/>
        <v>1234.3554999999999</v>
      </c>
      <c r="C377" s="31">
        <f t="shared" si="56"/>
        <v>78.532300000000006</v>
      </c>
      <c r="D377" s="31">
        <f t="shared" si="57"/>
        <v>6.3622108865719813</v>
      </c>
      <c r="E377" s="29"/>
      <c r="F377" s="29"/>
      <c r="G377" s="181"/>
      <c r="H377" s="184">
        <f>Субсидии!B297</f>
        <v>1027.0554999999999</v>
      </c>
      <c r="I377" s="184">
        <f>Субсидии!C297</f>
        <v>0</v>
      </c>
      <c r="J377" s="29">
        <f t="shared" si="60"/>
        <v>0</v>
      </c>
      <c r="K377" s="29">
        <f>'Субвенции '!B362</f>
        <v>207.3</v>
      </c>
      <c r="L377" s="29">
        <f>'Субвенции '!C362</f>
        <v>78.532300000000006</v>
      </c>
      <c r="M377" s="29">
        <f t="shared" si="59"/>
        <v>37.883405692233481</v>
      </c>
      <c r="N377" s="29"/>
      <c r="O377" s="29"/>
      <c r="P377" s="29"/>
    </row>
    <row r="378" spans="1:21" s="32" customFormat="1" ht="51" x14ac:dyDescent="0.25">
      <c r="A378" s="59" t="s">
        <v>489</v>
      </c>
      <c r="B378" s="31">
        <f t="shared" si="55"/>
        <v>486282.48120000004</v>
      </c>
      <c r="C378" s="31">
        <f t="shared" si="56"/>
        <v>56095.997909999998</v>
      </c>
      <c r="D378" s="31">
        <f t="shared" si="57"/>
        <v>11.53568143593654</v>
      </c>
      <c r="E378" s="29"/>
      <c r="F378" s="29"/>
      <c r="G378" s="181"/>
      <c r="H378" s="184">
        <f>Субсидии!B293</f>
        <v>186382.48120000001</v>
      </c>
      <c r="I378" s="184">
        <f>Субсидии!C293</f>
        <v>1840</v>
      </c>
      <c r="J378" s="29">
        <f t="shared" si="60"/>
        <v>0.98721724711109804</v>
      </c>
      <c r="K378" s="29"/>
      <c r="L378" s="29"/>
      <c r="M378" s="29"/>
      <c r="N378" s="29">
        <f>Иные!B108</f>
        <v>299900</v>
      </c>
      <c r="O378" s="29">
        <f>Иные!C108</f>
        <v>54255.997909999998</v>
      </c>
      <c r="P378" s="29">
        <f t="shared" ref="P378" si="61">O378/N378*100</f>
        <v>18.091363091030345</v>
      </c>
      <c r="U378" s="33"/>
    </row>
    <row r="379" spans="1:21" ht="31.5" x14ac:dyDescent="0.25">
      <c r="A379" s="57" t="s">
        <v>545</v>
      </c>
      <c r="B379" s="179">
        <f t="shared" si="55"/>
        <v>277548.58999999997</v>
      </c>
      <c r="C379" s="179">
        <f t="shared" si="55"/>
        <v>0</v>
      </c>
      <c r="D379" s="179"/>
      <c r="E379" s="179">
        <f>Дотации!B51</f>
        <v>0</v>
      </c>
      <c r="F379" s="179">
        <f>Дотации!C51</f>
        <v>0</v>
      </c>
      <c r="G379" s="179"/>
      <c r="H379" s="179">
        <f>Субсидии!B298</f>
        <v>127548.59</v>
      </c>
      <c r="I379" s="179"/>
      <c r="J379" s="179"/>
      <c r="K379" s="179">
        <f>'Субвенции '!B363</f>
        <v>0</v>
      </c>
      <c r="L379" s="179">
        <f>'Субвенции '!C363</f>
        <v>0</v>
      </c>
      <c r="M379" s="179"/>
      <c r="N379" s="179">
        <f>Иные!B109</f>
        <v>150000</v>
      </c>
      <c r="O379" s="179">
        <f>Иные!C109</f>
        <v>0</v>
      </c>
      <c r="P379" s="179"/>
      <c r="Q379" s="34"/>
      <c r="R379" s="34"/>
      <c r="U379" s="35"/>
    </row>
    <row r="380" spans="1:21" ht="15.75" x14ac:dyDescent="0.25">
      <c r="A380" s="63" t="s">
        <v>490</v>
      </c>
      <c r="B380" s="182">
        <f>E380+H380+K380+N380</f>
        <v>32056977.855319992</v>
      </c>
      <c r="C380" s="182">
        <f>F380+I380+L380+O380</f>
        <v>13351926.494969999</v>
      </c>
      <c r="D380" s="182">
        <f>C380/B380*100</f>
        <v>41.650608972655199</v>
      </c>
      <c r="E380" s="182">
        <f>Дотации!B52</f>
        <v>3668652.3</v>
      </c>
      <c r="F380" s="182">
        <f>Дотации!C52</f>
        <v>1818631.5</v>
      </c>
      <c r="G380" s="183">
        <f>F380/E380*100</f>
        <v>49.57219576246024</v>
      </c>
      <c r="H380" s="182">
        <f>Субсидии!B299</f>
        <v>8453141.3638799973</v>
      </c>
      <c r="I380" s="182">
        <f>Субсидии!C299</f>
        <v>1471882.0517500001</v>
      </c>
      <c r="J380" s="182">
        <f>I380/H380*100</f>
        <v>17.412249344832976</v>
      </c>
      <c r="K380" s="182">
        <f>'Субвенции '!B364</f>
        <v>17994701.199999996</v>
      </c>
      <c r="L380" s="182">
        <f>'Субвенции '!C364</f>
        <v>9761156.2213199995</v>
      </c>
      <c r="M380" s="182">
        <f>L380/K380*100</f>
        <v>54.244614082950157</v>
      </c>
      <c r="N380" s="182">
        <f>Иные!B110</f>
        <v>1940482.99144</v>
      </c>
      <c r="O380" s="182">
        <f>Иные!C110</f>
        <v>300256.7219</v>
      </c>
      <c r="P380" s="182">
        <f>O380/N380*100</f>
        <v>15.473298308952685</v>
      </c>
      <c r="U380" s="35"/>
    </row>
    <row r="381" spans="1:21" x14ac:dyDescent="0.2">
      <c r="U381" s="36"/>
    </row>
    <row r="382" spans="1:21" ht="15.75" x14ac:dyDescent="0.2">
      <c r="A382" s="187" t="s">
        <v>604</v>
      </c>
      <c r="B382" s="187"/>
      <c r="C382" s="187"/>
      <c r="D382" s="187"/>
      <c r="E382" s="187"/>
      <c r="F382" s="187"/>
      <c r="G382" s="187"/>
      <c r="H382" s="187"/>
      <c r="I382" s="187"/>
      <c r="J382" s="187"/>
      <c r="K382" s="187"/>
      <c r="L382" s="187"/>
      <c r="M382" s="187"/>
      <c r="N382" s="187"/>
      <c r="O382" s="187"/>
      <c r="P382" s="187"/>
      <c r="U382" s="36"/>
    </row>
    <row r="383" spans="1:21" ht="18.75" customHeight="1" x14ac:dyDescent="0.2">
      <c r="A383" s="187" t="s">
        <v>608</v>
      </c>
      <c r="B383" s="187"/>
      <c r="C383" s="187"/>
      <c r="D383" s="187"/>
      <c r="E383" s="187"/>
      <c r="F383" s="187"/>
      <c r="G383" s="187"/>
      <c r="H383" s="187"/>
      <c r="I383" s="187"/>
      <c r="J383" s="187"/>
      <c r="K383" s="187"/>
      <c r="L383" s="187"/>
      <c r="M383" s="187"/>
      <c r="N383" s="187"/>
      <c r="O383" s="187"/>
      <c r="P383" s="187"/>
      <c r="U383" s="35"/>
    </row>
    <row r="384" spans="1:21" ht="17.25" customHeight="1" x14ac:dyDescent="0.2">
      <c r="A384" s="187" t="s">
        <v>544</v>
      </c>
      <c r="B384" s="187"/>
      <c r="C384" s="187"/>
      <c r="D384" s="187"/>
      <c r="E384" s="187"/>
      <c r="F384" s="187"/>
      <c r="G384" s="187"/>
      <c r="H384" s="187"/>
      <c r="I384" s="187"/>
      <c r="J384" s="187"/>
      <c r="K384" s="187"/>
      <c r="L384" s="187"/>
      <c r="M384" s="187"/>
      <c r="N384" s="187"/>
      <c r="O384" s="187"/>
      <c r="P384" s="187"/>
      <c r="U384" s="35"/>
    </row>
    <row r="385" spans="1:21" ht="33.75" customHeight="1" x14ac:dyDescent="0.25">
      <c r="A385" s="191"/>
      <c r="B385" s="191"/>
      <c r="C385" s="191"/>
      <c r="D385" s="191"/>
      <c r="E385" s="191"/>
      <c r="F385" s="191"/>
      <c r="G385" s="191"/>
      <c r="H385" s="191"/>
      <c r="I385" s="191"/>
      <c r="J385" s="191"/>
      <c r="K385" s="191"/>
      <c r="L385" s="191"/>
      <c r="M385" s="191"/>
      <c r="N385" s="191"/>
      <c r="O385" s="191"/>
      <c r="P385" s="191"/>
      <c r="U385" s="35"/>
    </row>
    <row r="386" spans="1:21" ht="15.75" customHeight="1" x14ac:dyDescent="0.25">
      <c r="A386" s="64"/>
      <c r="H386" s="65"/>
      <c r="K386" s="65"/>
      <c r="L386" s="65"/>
      <c r="U386" s="35"/>
    </row>
    <row r="387" spans="1:21" ht="15.75" x14ac:dyDescent="0.25">
      <c r="A387" s="66"/>
      <c r="B387" s="65"/>
      <c r="U387" s="35"/>
    </row>
    <row r="388" spans="1:21" ht="33.75" customHeight="1" x14ac:dyDescent="0.25">
      <c r="A388" s="191"/>
      <c r="B388" s="191"/>
      <c r="C388" s="191"/>
      <c r="D388" s="191"/>
      <c r="E388" s="191"/>
      <c r="F388" s="191"/>
      <c r="G388" s="191"/>
      <c r="H388" s="191"/>
      <c r="I388" s="191"/>
      <c r="J388" s="191"/>
      <c r="K388" s="191"/>
      <c r="L388" s="191"/>
      <c r="M388" s="191"/>
      <c r="N388" s="191"/>
      <c r="O388" s="191"/>
      <c r="P388" s="191"/>
      <c r="U388" s="35"/>
    </row>
  </sheetData>
  <mergeCells count="14">
    <mergeCell ref="A388:P388"/>
    <mergeCell ref="A384:P384"/>
    <mergeCell ref="A385:P385"/>
    <mergeCell ref="A1:P1"/>
    <mergeCell ref="O2:P2"/>
    <mergeCell ref="A3:A6"/>
    <mergeCell ref="E3:P3"/>
    <mergeCell ref="A383:P383"/>
    <mergeCell ref="E4:G5"/>
    <mergeCell ref="B3:D5"/>
    <mergeCell ref="H4:J5"/>
    <mergeCell ref="K4:M5"/>
    <mergeCell ref="N4:P5"/>
    <mergeCell ref="A382:P382"/>
  </mergeCells>
  <printOptions horizontalCentered="1"/>
  <pageMargins left="0.31496062992125984" right="0.31496062992125984" top="0.15748031496062992" bottom="0.15748031496062992" header="0" footer="0"/>
  <pageSetup paperSize="9" scale="2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showZeros="0" view="pageBreakPreview" zoomScale="70" zoomScaleNormal="70" zoomScaleSheetLayoutView="70" workbookViewId="0">
      <pane xSplit="1" ySplit="6" topLeftCell="B7" activePane="bottomRight" state="frozen"/>
      <selection activeCell="P14" sqref="P14"/>
      <selection pane="topRight" activeCell="P14" sqref="P14"/>
      <selection pane="bottomLeft" activeCell="P14" sqref="P14"/>
      <selection pane="bottomRight" activeCell="U39" sqref="U39"/>
    </sheetView>
  </sheetViews>
  <sheetFormatPr defaultRowHeight="14.25" x14ac:dyDescent="0.2"/>
  <cols>
    <col min="1" max="1" width="21.5" style="61" customWidth="1"/>
    <col min="2" max="2" width="15.625" style="61" customWidth="1"/>
    <col min="3" max="4" width="13.125" style="61" customWidth="1"/>
    <col min="5" max="5" width="13.25" style="61" customWidth="1"/>
    <col min="6" max="6" width="11.875" style="61" customWidth="1"/>
    <col min="7" max="7" width="11.125" style="61" customWidth="1"/>
    <col min="8" max="8" width="14.625" style="61" customWidth="1"/>
    <col min="9" max="10" width="11.125" style="61" customWidth="1"/>
    <col min="11" max="12" width="14.875" style="61" customWidth="1"/>
    <col min="13" max="13" width="12.5" style="61" customWidth="1"/>
    <col min="14" max="14" width="16.75" style="61" customWidth="1"/>
    <col min="15" max="15" width="15.625" style="61" customWidth="1"/>
    <col min="16" max="16" width="12.75" style="61" customWidth="1"/>
    <col min="17" max="17" width="16" style="61" customWidth="1"/>
    <col min="18" max="18" width="13.375" style="61" customWidth="1"/>
    <col min="19" max="19" width="13.125" style="61" customWidth="1"/>
  </cols>
  <sheetData>
    <row r="1" spans="1:19" ht="45" customHeight="1" x14ac:dyDescent="0.2">
      <c r="A1" s="229" t="s">
        <v>743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</row>
    <row r="2" spans="1:19" ht="22.5" x14ac:dyDescent="0.3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</row>
    <row r="3" spans="1:19" x14ac:dyDescent="0.2">
      <c r="R3" s="231" t="s">
        <v>114</v>
      </c>
      <c r="S3" s="231"/>
    </row>
    <row r="4" spans="1:19" ht="17.25" customHeight="1" x14ac:dyDescent="0.2">
      <c r="A4" s="232" t="s">
        <v>115</v>
      </c>
      <c r="B4" s="196" t="s">
        <v>491</v>
      </c>
      <c r="C4" s="197"/>
      <c r="D4" s="198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</row>
    <row r="5" spans="1:19" ht="82.5" customHeight="1" x14ac:dyDescent="0.2">
      <c r="A5" s="232"/>
      <c r="B5" s="199"/>
      <c r="C5" s="200"/>
      <c r="D5" s="201"/>
      <c r="E5" s="233" t="s">
        <v>492</v>
      </c>
      <c r="F5" s="234"/>
      <c r="G5" s="235"/>
      <c r="H5" s="233" t="s">
        <v>586</v>
      </c>
      <c r="I5" s="234"/>
      <c r="J5" s="235"/>
      <c r="K5" s="233" t="s">
        <v>493</v>
      </c>
      <c r="L5" s="234"/>
      <c r="M5" s="235"/>
      <c r="N5" s="233" t="s">
        <v>494</v>
      </c>
      <c r="O5" s="234"/>
      <c r="P5" s="235"/>
      <c r="Q5" s="233" t="s">
        <v>495</v>
      </c>
      <c r="R5" s="234"/>
      <c r="S5" s="235"/>
    </row>
    <row r="6" spans="1:19" ht="47.25" x14ac:dyDescent="0.2">
      <c r="A6" s="232"/>
      <c r="B6" s="135" t="s">
        <v>589</v>
      </c>
      <c r="C6" s="62" t="s">
        <v>121</v>
      </c>
      <c r="D6" s="135" t="s">
        <v>122</v>
      </c>
      <c r="E6" s="76" t="s">
        <v>589</v>
      </c>
      <c r="F6" s="67" t="s">
        <v>121</v>
      </c>
      <c r="G6" s="76" t="s">
        <v>122</v>
      </c>
      <c r="H6" s="76" t="s">
        <v>589</v>
      </c>
      <c r="I6" s="67" t="s">
        <v>121</v>
      </c>
      <c r="J6" s="76" t="s">
        <v>122</v>
      </c>
      <c r="K6" s="76" t="s">
        <v>589</v>
      </c>
      <c r="L6" s="67" t="s">
        <v>121</v>
      </c>
      <c r="M6" s="76" t="s">
        <v>122</v>
      </c>
      <c r="N6" s="76" t="s">
        <v>589</v>
      </c>
      <c r="O6" s="67" t="s">
        <v>121</v>
      </c>
      <c r="P6" s="76" t="s">
        <v>122</v>
      </c>
      <c r="Q6" s="76" t="s">
        <v>589</v>
      </c>
      <c r="R6" s="67" t="s">
        <v>121</v>
      </c>
      <c r="S6" s="76" t="s">
        <v>122</v>
      </c>
    </row>
    <row r="7" spans="1:19" s="39" customFormat="1" ht="36" customHeight="1" x14ac:dyDescent="0.2">
      <c r="A7" s="68" t="s">
        <v>123</v>
      </c>
      <c r="B7" s="38">
        <f>SUM(B8:B45)</f>
        <v>3380545.8</v>
      </c>
      <c r="C7" s="38">
        <f>SUM(C8:C45)</f>
        <v>1679313.5000000002</v>
      </c>
      <c r="D7" s="88">
        <f>C7/B7*100</f>
        <v>49.675809746461667</v>
      </c>
      <c r="E7" s="38"/>
      <c r="F7" s="38"/>
      <c r="G7" s="88"/>
      <c r="H7" s="148"/>
      <c r="I7" s="148"/>
      <c r="J7" s="148"/>
      <c r="K7" s="148"/>
      <c r="L7" s="148"/>
      <c r="M7" s="148"/>
      <c r="N7" s="38">
        <f>SUM(N8:N45)</f>
        <v>3153960.4</v>
      </c>
      <c r="O7" s="38">
        <f>SUM(O8:O45)</f>
        <v>1571691.5</v>
      </c>
      <c r="P7" s="38">
        <f>O7/N7*100</f>
        <v>49.832315586460759</v>
      </c>
      <c r="Q7" s="38">
        <f>SUM(Q8:Q45)</f>
        <v>226585.40000000002</v>
      </c>
      <c r="R7" s="38">
        <f>SUM(R8:R45)</f>
        <v>107622</v>
      </c>
      <c r="S7" s="38">
        <f>R7/Q7*100</f>
        <v>47.497323305032005</v>
      </c>
    </row>
    <row r="8" spans="1:19" ht="15.75" x14ac:dyDescent="0.25">
      <c r="A8" s="58" t="s">
        <v>124</v>
      </c>
      <c r="B8" s="29">
        <f>E8++H8+K8+N8+Q8</f>
        <v>74007.100000000006</v>
      </c>
      <c r="C8" s="29">
        <f t="shared" ref="C8:C50" si="0">F8+L8+O8+R8</f>
        <v>45072.4</v>
      </c>
      <c r="D8" s="29">
        <f>C8/B8*100</f>
        <v>60.902805271386114</v>
      </c>
      <c r="E8" s="30"/>
      <c r="F8" s="30"/>
      <c r="G8" s="29"/>
      <c r="H8" s="30"/>
      <c r="I8" s="30"/>
      <c r="J8" s="29"/>
      <c r="K8" s="30"/>
      <c r="L8" s="30"/>
      <c r="M8" s="29"/>
      <c r="N8" s="29">
        <v>58579.3</v>
      </c>
      <c r="O8" s="30">
        <v>37746.400000000001</v>
      </c>
      <c r="P8" s="40">
        <f>O8/N8*100</f>
        <v>64.436413545399134</v>
      </c>
      <c r="Q8" s="40">
        <v>15427.8</v>
      </c>
      <c r="R8" s="40">
        <v>7326</v>
      </c>
      <c r="S8" s="29">
        <f>R8/Q8*100</f>
        <v>47.485707618714272</v>
      </c>
    </row>
    <row r="9" spans="1:19" ht="15.75" x14ac:dyDescent="0.25">
      <c r="A9" s="58" t="s">
        <v>125</v>
      </c>
      <c r="B9" s="29">
        <f t="shared" ref="B9:B45" si="1">E9++H9+K9+N9+Q9</f>
        <v>83945.8</v>
      </c>
      <c r="C9" s="29">
        <f t="shared" si="0"/>
        <v>39876</v>
      </c>
      <c r="D9" s="29">
        <f t="shared" ref="D9:D45" si="2">C9/B9*100</f>
        <v>47.502078722223146</v>
      </c>
      <c r="E9" s="30"/>
      <c r="F9" s="30"/>
      <c r="G9" s="29"/>
      <c r="H9" s="30"/>
      <c r="I9" s="30"/>
      <c r="J9" s="29"/>
      <c r="K9" s="30"/>
      <c r="L9" s="30"/>
      <c r="M9" s="29"/>
      <c r="N9" s="29">
        <v>83945.8</v>
      </c>
      <c r="O9" s="30">
        <v>39876</v>
      </c>
      <c r="P9" s="40">
        <f t="shared" ref="P9:P44" si="3">O9/N9*100</f>
        <v>47.502078722223146</v>
      </c>
      <c r="Q9" s="40"/>
      <c r="R9" s="30"/>
      <c r="S9" s="29"/>
    </row>
    <row r="10" spans="1:19" ht="15.75" x14ac:dyDescent="0.25">
      <c r="A10" s="58" t="s">
        <v>126</v>
      </c>
      <c r="B10" s="29">
        <f t="shared" si="1"/>
        <v>120799.1</v>
      </c>
      <c r="C10" s="29">
        <f t="shared" si="0"/>
        <v>57378</v>
      </c>
      <c r="D10" s="29">
        <f t="shared" si="2"/>
        <v>47.49869825189095</v>
      </c>
      <c r="E10" s="30"/>
      <c r="F10" s="30"/>
      <c r="G10" s="29"/>
      <c r="H10" s="30"/>
      <c r="I10" s="30"/>
      <c r="J10" s="29"/>
      <c r="K10" s="30"/>
      <c r="L10" s="30"/>
      <c r="M10" s="29"/>
      <c r="N10" s="29">
        <v>120799.1</v>
      </c>
      <c r="O10" s="30">
        <v>57378</v>
      </c>
      <c r="P10" s="40">
        <f t="shared" si="3"/>
        <v>47.49869825189095</v>
      </c>
      <c r="Q10" s="40"/>
      <c r="R10" s="30"/>
      <c r="S10" s="29"/>
    </row>
    <row r="11" spans="1:19" ht="15.75" customHeight="1" x14ac:dyDescent="0.25">
      <c r="A11" s="58" t="s">
        <v>127</v>
      </c>
      <c r="B11" s="29">
        <f t="shared" si="1"/>
        <v>113822</v>
      </c>
      <c r="C11" s="29">
        <f t="shared" si="0"/>
        <v>58734</v>
      </c>
      <c r="D11" s="29">
        <f t="shared" si="2"/>
        <v>51.601623587707124</v>
      </c>
      <c r="E11" s="30"/>
      <c r="F11" s="30"/>
      <c r="G11" s="29"/>
      <c r="H11" s="30"/>
      <c r="I11" s="30"/>
      <c r="J11" s="29"/>
      <c r="K11" s="30"/>
      <c r="L11" s="30"/>
      <c r="M11" s="29"/>
      <c r="N11" s="29">
        <v>96405.2</v>
      </c>
      <c r="O11" s="30">
        <v>50460</v>
      </c>
      <c r="P11" s="40">
        <f t="shared" si="3"/>
        <v>52.341574935791847</v>
      </c>
      <c r="Q11" s="40">
        <v>17416.8</v>
      </c>
      <c r="R11" s="30">
        <v>8274</v>
      </c>
      <c r="S11" s="29">
        <f t="shared" ref="S11:S42" si="4">R11/Q11*100</f>
        <v>47.50585641449635</v>
      </c>
    </row>
    <row r="12" spans="1:19" ht="15.75" x14ac:dyDescent="0.25">
      <c r="A12" s="58" t="s">
        <v>128</v>
      </c>
      <c r="B12" s="29">
        <f t="shared" si="1"/>
        <v>0</v>
      </c>
      <c r="C12" s="29">
        <f t="shared" si="0"/>
        <v>0</v>
      </c>
      <c r="D12" s="29"/>
      <c r="E12" s="30"/>
      <c r="F12" s="30"/>
      <c r="G12" s="29"/>
      <c r="H12" s="30"/>
      <c r="I12" s="30"/>
      <c r="J12" s="29"/>
      <c r="K12" s="30"/>
      <c r="L12" s="30"/>
      <c r="M12" s="29"/>
      <c r="N12" s="29"/>
      <c r="O12" s="30"/>
      <c r="P12" s="40"/>
      <c r="Q12" s="40"/>
      <c r="R12" s="30"/>
      <c r="S12" s="29"/>
    </row>
    <row r="13" spans="1:19" ht="15.75" x14ac:dyDescent="0.25">
      <c r="A13" s="58" t="s">
        <v>129</v>
      </c>
      <c r="B13" s="29">
        <f t="shared" si="1"/>
        <v>170300.6</v>
      </c>
      <c r="C13" s="29">
        <f t="shared" si="0"/>
        <v>89892</v>
      </c>
      <c r="D13" s="29">
        <f t="shared" si="2"/>
        <v>52.784311975412891</v>
      </c>
      <c r="E13" s="30"/>
      <c r="F13" s="30"/>
      <c r="G13" s="29"/>
      <c r="H13" s="30"/>
      <c r="I13" s="30"/>
      <c r="J13" s="29"/>
      <c r="K13" s="30"/>
      <c r="L13" s="30"/>
      <c r="M13" s="29"/>
      <c r="N13" s="29">
        <v>170300.6</v>
      </c>
      <c r="O13" s="30">
        <v>89892</v>
      </c>
      <c r="P13" s="40">
        <f t="shared" si="3"/>
        <v>52.784311975412891</v>
      </c>
      <c r="Q13" s="40"/>
      <c r="R13" s="30"/>
      <c r="S13" s="29"/>
    </row>
    <row r="14" spans="1:19" ht="15.75" x14ac:dyDescent="0.25">
      <c r="A14" s="58" t="s">
        <v>130</v>
      </c>
      <c r="B14" s="29">
        <f t="shared" si="1"/>
        <v>49008.299999999996</v>
      </c>
      <c r="C14" s="29">
        <f t="shared" si="0"/>
        <v>25479</v>
      </c>
      <c r="D14" s="29">
        <f t="shared" si="2"/>
        <v>51.989152857781242</v>
      </c>
      <c r="E14" s="30"/>
      <c r="F14" s="30"/>
      <c r="G14" s="29"/>
      <c r="H14" s="30"/>
      <c r="I14" s="30"/>
      <c r="J14" s="29"/>
      <c r="K14" s="30"/>
      <c r="L14" s="30"/>
      <c r="M14" s="29"/>
      <c r="N14" s="29">
        <v>42061.7</v>
      </c>
      <c r="O14" s="30">
        <v>22179</v>
      </c>
      <c r="P14" s="40">
        <f t="shared" si="3"/>
        <v>52.729680445631068</v>
      </c>
      <c r="Q14" s="40">
        <v>6946.6</v>
      </c>
      <c r="R14" s="30">
        <v>3300</v>
      </c>
      <c r="S14" s="29">
        <f t="shared" si="4"/>
        <v>47.505254369043847</v>
      </c>
    </row>
    <row r="15" spans="1:19" ht="15.75" x14ac:dyDescent="0.25">
      <c r="A15" s="58" t="s">
        <v>131</v>
      </c>
      <c r="B15" s="29">
        <f t="shared" si="1"/>
        <v>91813.9</v>
      </c>
      <c r="C15" s="29">
        <f t="shared" si="0"/>
        <v>50278</v>
      </c>
      <c r="D15" s="29">
        <f t="shared" si="2"/>
        <v>54.760771517166795</v>
      </c>
      <c r="E15" s="30"/>
      <c r="F15" s="30"/>
      <c r="G15" s="29"/>
      <c r="H15" s="30"/>
      <c r="I15" s="30"/>
      <c r="J15" s="29"/>
      <c r="K15" s="30"/>
      <c r="L15" s="30"/>
      <c r="M15" s="29"/>
      <c r="N15" s="29">
        <v>91813.9</v>
      </c>
      <c r="O15" s="30">
        <v>50278</v>
      </c>
      <c r="P15" s="40">
        <f t="shared" si="3"/>
        <v>54.760771517166795</v>
      </c>
      <c r="Q15" s="40"/>
      <c r="R15" s="40"/>
      <c r="S15" s="29"/>
    </row>
    <row r="16" spans="1:19" ht="15.75" x14ac:dyDescent="0.25">
      <c r="A16" s="58" t="s">
        <v>132</v>
      </c>
      <c r="B16" s="29">
        <f t="shared" si="1"/>
        <v>39777.599999999999</v>
      </c>
      <c r="C16" s="29">
        <f t="shared" si="0"/>
        <v>18837</v>
      </c>
      <c r="D16" s="29">
        <f t="shared" si="2"/>
        <v>47.355798238204414</v>
      </c>
      <c r="E16" s="30"/>
      <c r="F16" s="30"/>
      <c r="G16" s="29"/>
      <c r="H16" s="30"/>
      <c r="I16" s="30"/>
      <c r="J16" s="29"/>
      <c r="K16" s="30"/>
      <c r="L16" s="30"/>
      <c r="M16" s="29"/>
      <c r="N16" s="29">
        <v>39777.599999999999</v>
      </c>
      <c r="O16" s="30">
        <v>18837</v>
      </c>
      <c r="P16" s="40">
        <f t="shared" si="3"/>
        <v>47.355798238204414</v>
      </c>
      <c r="Q16" s="40"/>
      <c r="R16" s="40"/>
      <c r="S16" s="29"/>
    </row>
    <row r="17" spans="1:19" ht="15.75" x14ac:dyDescent="0.25">
      <c r="A17" s="58" t="s">
        <v>133</v>
      </c>
      <c r="B17" s="29">
        <f t="shared" si="1"/>
        <v>92678.3</v>
      </c>
      <c r="C17" s="29">
        <f t="shared" si="0"/>
        <v>43998</v>
      </c>
      <c r="D17" s="29">
        <f t="shared" si="2"/>
        <v>47.47389626266343</v>
      </c>
      <c r="E17" s="30"/>
      <c r="F17" s="30"/>
      <c r="G17" s="29"/>
      <c r="H17" s="30"/>
      <c r="I17" s="30"/>
      <c r="J17" s="29"/>
      <c r="K17" s="30"/>
      <c r="L17" s="30"/>
      <c r="M17" s="29"/>
      <c r="N17" s="29">
        <v>92678.3</v>
      </c>
      <c r="O17" s="30">
        <v>43998</v>
      </c>
      <c r="P17" s="40">
        <f t="shared" si="3"/>
        <v>47.47389626266343</v>
      </c>
      <c r="Q17" s="40"/>
      <c r="R17" s="30"/>
      <c r="S17" s="29"/>
    </row>
    <row r="18" spans="1:19" ht="15.75" x14ac:dyDescent="0.25">
      <c r="A18" s="58" t="s">
        <v>134</v>
      </c>
      <c r="B18" s="29">
        <f t="shared" si="1"/>
        <v>31397.5</v>
      </c>
      <c r="C18" s="29">
        <f t="shared" si="0"/>
        <v>17915</v>
      </c>
      <c r="D18" s="29">
        <f t="shared" si="2"/>
        <v>57.058683016163705</v>
      </c>
      <c r="E18" s="30"/>
      <c r="F18" s="30"/>
      <c r="G18" s="29"/>
      <c r="H18" s="30"/>
      <c r="I18" s="30"/>
      <c r="J18" s="29"/>
      <c r="K18" s="30"/>
      <c r="L18" s="30"/>
      <c r="M18" s="29"/>
      <c r="N18" s="29">
        <v>31397.5</v>
      </c>
      <c r="O18" s="30">
        <v>17915</v>
      </c>
      <c r="P18" s="40">
        <f t="shared" si="3"/>
        <v>57.058683016163705</v>
      </c>
      <c r="Q18" s="40"/>
      <c r="R18" s="30"/>
      <c r="S18" s="29"/>
    </row>
    <row r="19" spans="1:19" ht="15.75" x14ac:dyDescent="0.25">
      <c r="A19" s="58" t="s">
        <v>135</v>
      </c>
      <c r="B19" s="29">
        <f t="shared" si="1"/>
        <v>43582.200000000004</v>
      </c>
      <c r="C19" s="29">
        <f t="shared" si="0"/>
        <v>23365</v>
      </c>
      <c r="D19" s="29">
        <f t="shared" si="2"/>
        <v>53.611336738393192</v>
      </c>
      <c r="E19" s="30"/>
      <c r="F19" s="30"/>
      <c r="G19" s="29"/>
      <c r="H19" s="30"/>
      <c r="I19" s="30"/>
      <c r="J19" s="29"/>
      <c r="K19" s="30"/>
      <c r="L19" s="30"/>
      <c r="M19" s="29"/>
      <c r="N19" s="29">
        <v>33685.800000000003</v>
      </c>
      <c r="O19" s="30">
        <v>18667</v>
      </c>
      <c r="P19" s="40">
        <f t="shared" si="3"/>
        <v>55.415041352736161</v>
      </c>
      <c r="Q19" s="40">
        <v>9896.4</v>
      </c>
      <c r="R19" s="40">
        <v>4698</v>
      </c>
      <c r="S19" s="29">
        <f t="shared" si="4"/>
        <v>47.471807930156423</v>
      </c>
    </row>
    <row r="20" spans="1:19" ht="15.75" x14ac:dyDescent="0.25">
      <c r="A20" s="58" t="s">
        <v>136</v>
      </c>
      <c r="B20" s="29">
        <f t="shared" si="1"/>
        <v>124147.20000000001</v>
      </c>
      <c r="C20" s="29">
        <f t="shared" si="0"/>
        <v>61301</v>
      </c>
      <c r="D20" s="29">
        <f t="shared" si="2"/>
        <v>49.377674244767498</v>
      </c>
      <c r="E20" s="30"/>
      <c r="F20" s="30"/>
      <c r="G20" s="29"/>
      <c r="H20" s="30"/>
      <c r="I20" s="30"/>
      <c r="J20" s="29"/>
      <c r="K20" s="30"/>
      <c r="L20" s="30"/>
      <c r="M20" s="29"/>
      <c r="N20" s="29">
        <v>110817.1</v>
      </c>
      <c r="O20" s="30">
        <v>54971</v>
      </c>
      <c r="P20" s="40">
        <f t="shared" si="3"/>
        <v>49.605160214443437</v>
      </c>
      <c r="Q20" s="40">
        <v>13330.1</v>
      </c>
      <c r="R20" s="40">
        <v>6330</v>
      </c>
      <c r="S20" s="29">
        <f t="shared" si="4"/>
        <v>47.486515480003902</v>
      </c>
    </row>
    <row r="21" spans="1:19" ht="15.75" x14ac:dyDescent="0.25">
      <c r="A21" s="58" t="s">
        <v>137</v>
      </c>
      <c r="B21" s="29">
        <f t="shared" si="1"/>
        <v>65481.4</v>
      </c>
      <c r="C21" s="29">
        <f t="shared" si="0"/>
        <v>31104</v>
      </c>
      <c r="D21" s="29">
        <f t="shared" si="2"/>
        <v>47.500511595659219</v>
      </c>
      <c r="E21" s="30"/>
      <c r="F21" s="30"/>
      <c r="G21" s="29"/>
      <c r="H21" s="30"/>
      <c r="I21" s="30"/>
      <c r="J21" s="29"/>
      <c r="K21" s="30"/>
      <c r="L21" s="30"/>
      <c r="M21" s="29"/>
      <c r="N21" s="29">
        <v>11496.1</v>
      </c>
      <c r="O21" s="30">
        <v>5460</v>
      </c>
      <c r="P21" s="40">
        <f t="shared" si="3"/>
        <v>47.49436765511782</v>
      </c>
      <c r="Q21" s="40">
        <v>53985.3</v>
      </c>
      <c r="R21" s="40">
        <v>25644</v>
      </c>
      <c r="S21" s="29">
        <f t="shared" si="4"/>
        <v>47.501819939872519</v>
      </c>
    </row>
    <row r="22" spans="1:19" ht="15.75" x14ac:dyDescent="0.25">
      <c r="A22" s="58" t="s">
        <v>138</v>
      </c>
      <c r="B22" s="29">
        <f t="shared" si="1"/>
        <v>77843</v>
      </c>
      <c r="C22" s="29">
        <f t="shared" si="0"/>
        <v>38973</v>
      </c>
      <c r="D22" s="29">
        <f t="shared" si="2"/>
        <v>50.066158806829129</v>
      </c>
      <c r="E22" s="30"/>
      <c r="F22" s="30"/>
      <c r="G22" s="29"/>
      <c r="H22" s="30"/>
      <c r="I22" s="30"/>
      <c r="J22" s="29"/>
      <c r="K22" s="30"/>
      <c r="L22" s="30"/>
      <c r="M22" s="29"/>
      <c r="N22" s="29">
        <v>73155.5</v>
      </c>
      <c r="O22" s="30">
        <v>36747</v>
      </c>
      <c r="P22" s="40">
        <f t="shared" si="3"/>
        <v>50.23135649404351</v>
      </c>
      <c r="Q22" s="40">
        <v>4687.5</v>
      </c>
      <c r="R22" s="40">
        <v>2226</v>
      </c>
      <c r="S22" s="29">
        <f t="shared" si="4"/>
        <v>47.488</v>
      </c>
    </row>
    <row r="23" spans="1:19" ht="15.75" x14ac:dyDescent="0.25">
      <c r="A23" s="58" t="s">
        <v>139</v>
      </c>
      <c r="B23" s="29">
        <f t="shared" si="1"/>
        <v>153452.6</v>
      </c>
      <c r="C23" s="29">
        <f t="shared" si="0"/>
        <v>72889</v>
      </c>
      <c r="D23" s="29">
        <f t="shared" si="2"/>
        <v>47.499358107976015</v>
      </c>
      <c r="E23" s="30"/>
      <c r="F23" s="30"/>
      <c r="G23" s="29"/>
      <c r="H23" s="30"/>
      <c r="I23" s="30"/>
      <c r="J23" s="29"/>
      <c r="K23" s="30"/>
      <c r="L23" s="30"/>
      <c r="M23" s="29"/>
      <c r="N23" s="29">
        <v>153452.6</v>
      </c>
      <c r="O23" s="30">
        <v>72889</v>
      </c>
      <c r="P23" s="40">
        <f t="shared" si="3"/>
        <v>47.499358107976015</v>
      </c>
      <c r="Q23" s="40"/>
      <c r="R23" s="30"/>
      <c r="S23" s="29"/>
    </row>
    <row r="24" spans="1:19" ht="15.75" x14ac:dyDescent="0.25">
      <c r="A24" s="58" t="s">
        <v>140</v>
      </c>
      <c r="B24" s="29">
        <f t="shared" si="1"/>
        <v>96993.2</v>
      </c>
      <c r="C24" s="29">
        <f t="shared" si="0"/>
        <v>46073</v>
      </c>
      <c r="D24" s="29">
        <f t="shared" si="2"/>
        <v>47.501268130136957</v>
      </c>
      <c r="E24" s="30"/>
      <c r="F24" s="30"/>
      <c r="G24" s="29"/>
      <c r="H24" s="30"/>
      <c r="I24" s="30"/>
      <c r="J24" s="29"/>
      <c r="K24" s="30"/>
      <c r="L24" s="30"/>
      <c r="M24" s="29"/>
      <c r="N24" s="29">
        <v>96993.2</v>
      </c>
      <c r="O24" s="30">
        <v>46073</v>
      </c>
      <c r="P24" s="40">
        <f t="shared" si="3"/>
        <v>47.501268130136957</v>
      </c>
      <c r="Q24" s="40"/>
      <c r="R24" s="30"/>
      <c r="S24" s="29"/>
    </row>
    <row r="25" spans="1:19" ht="15.75" x14ac:dyDescent="0.25">
      <c r="A25" s="58" t="s">
        <v>141</v>
      </c>
      <c r="B25" s="29">
        <f t="shared" si="1"/>
        <v>54276</v>
      </c>
      <c r="C25" s="29">
        <f t="shared" si="0"/>
        <v>31270.799999999999</v>
      </c>
      <c r="D25" s="29">
        <f t="shared" si="2"/>
        <v>57.614415211143047</v>
      </c>
      <c r="E25" s="30"/>
      <c r="F25" s="30"/>
      <c r="G25" s="29"/>
      <c r="H25" s="30"/>
      <c r="I25" s="30"/>
      <c r="J25" s="29"/>
      <c r="K25" s="30"/>
      <c r="L25" s="30"/>
      <c r="M25" s="29"/>
      <c r="N25" s="29">
        <v>54276</v>
      </c>
      <c r="O25" s="30">
        <v>31270.799999999999</v>
      </c>
      <c r="P25" s="40">
        <f t="shared" si="3"/>
        <v>57.614415211143047</v>
      </c>
      <c r="Q25" s="40"/>
      <c r="R25" s="30"/>
      <c r="S25" s="29"/>
    </row>
    <row r="26" spans="1:19" ht="15.75" x14ac:dyDescent="0.25">
      <c r="A26" s="58" t="s">
        <v>142</v>
      </c>
      <c r="B26" s="29">
        <f t="shared" si="1"/>
        <v>73469.599999999991</v>
      </c>
      <c r="C26" s="29">
        <f t="shared" si="0"/>
        <v>38661</v>
      </c>
      <c r="D26" s="29">
        <f t="shared" si="2"/>
        <v>52.62176464823547</v>
      </c>
      <c r="E26" s="30"/>
      <c r="F26" s="30"/>
      <c r="G26" s="29"/>
      <c r="H26" s="30"/>
      <c r="I26" s="30"/>
      <c r="J26" s="29"/>
      <c r="K26" s="30"/>
      <c r="L26" s="30"/>
      <c r="M26" s="29"/>
      <c r="N26" s="29">
        <v>71865.399999999994</v>
      </c>
      <c r="O26" s="30">
        <v>37899</v>
      </c>
      <c r="P26" s="40">
        <f t="shared" si="3"/>
        <v>52.736087185210131</v>
      </c>
      <c r="Q26" s="40">
        <v>1604.2</v>
      </c>
      <c r="R26" s="40">
        <v>762</v>
      </c>
      <c r="S26" s="29">
        <f t="shared" si="4"/>
        <v>47.500311681835186</v>
      </c>
    </row>
    <row r="27" spans="1:19" ht="15.75" x14ac:dyDescent="0.25">
      <c r="A27" s="58" t="s">
        <v>143</v>
      </c>
      <c r="B27" s="29">
        <f t="shared" si="1"/>
        <v>204437.4</v>
      </c>
      <c r="C27" s="29">
        <f t="shared" si="0"/>
        <v>107109</v>
      </c>
      <c r="D27" s="29">
        <f t="shared" si="2"/>
        <v>52.392076987870126</v>
      </c>
      <c r="E27" s="30"/>
      <c r="F27" s="30"/>
      <c r="G27" s="29"/>
      <c r="H27" s="30"/>
      <c r="I27" s="30"/>
      <c r="J27" s="29"/>
      <c r="K27" s="30"/>
      <c r="L27" s="30"/>
      <c r="M27" s="29"/>
      <c r="N27" s="29">
        <v>204437.4</v>
      </c>
      <c r="O27" s="30">
        <v>107109</v>
      </c>
      <c r="P27" s="40">
        <f t="shared" si="3"/>
        <v>52.392076987870126</v>
      </c>
      <c r="Q27" s="40"/>
      <c r="R27" s="40"/>
      <c r="S27" s="29"/>
    </row>
    <row r="28" spans="1:19" ht="15" customHeight="1" x14ac:dyDescent="0.25">
      <c r="A28" s="58" t="s">
        <v>144</v>
      </c>
      <c r="B28" s="29">
        <f t="shared" si="1"/>
        <v>97899</v>
      </c>
      <c r="C28" s="29">
        <f t="shared" si="0"/>
        <v>54520</v>
      </c>
      <c r="D28" s="29">
        <f t="shared" si="2"/>
        <v>55.690047906515893</v>
      </c>
      <c r="E28" s="30"/>
      <c r="F28" s="30"/>
      <c r="G28" s="29"/>
      <c r="H28" s="30"/>
      <c r="I28" s="30"/>
      <c r="J28" s="29"/>
      <c r="K28" s="30"/>
      <c r="L28" s="30"/>
      <c r="M28" s="29"/>
      <c r="N28" s="29">
        <v>71990.600000000006</v>
      </c>
      <c r="O28" s="30">
        <v>42214</v>
      </c>
      <c r="P28" s="40">
        <f t="shared" si="3"/>
        <v>58.638211099782467</v>
      </c>
      <c r="Q28" s="40">
        <v>25908.400000000001</v>
      </c>
      <c r="R28" s="40">
        <v>12306</v>
      </c>
      <c r="S28" s="29">
        <f t="shared" si="4"/>
        <v>47.498108721495733</v>
      </c>
    </row>
    <row r="29" spans="1:19" ht="15.75" x14ac:dyDescent="0.25">
      <c r="A29" s="58" t="s">
        <v>145</v>
      </c>
      <c r="B29" s="29">
        <f t="shared" si="1"/>
        <v>159277.1</v>
      </c>
      <c r="C29" s="29">
        <f t="shared" si="0"/>
        <v>75707</v>
      </c>
      <c r="D29" s="29">
        <f t="shared" si="2"/>
        <v>47.531628840555236</v>
      </c>
      <c r="E29" s="30"/>
      <c r="F29" s="30"/>
      <c r="G29" s="29"/>
      <c r="H29" s="30"/>
      <c r="I29" s="30"/>
      <c r="J29" s="29"/>
      <c r="K29" s="30"/>
      <c r="L29" s="30"/>
      <c r="M29" s="29"/>
      <c r="N29" s="29">
        <v>159277.1</v>
      </c>
      <c r="O29" s="30">
        <v>75707</v>
      </c>
      <c r="P29" s="40">
        <f t="shared" si="3"/>
        <v>47.531628840555236</v>
      </c>
      <c r="Q29" s="40"/>
      <c r="R29" s="40"/>
      <c r="S29" s="29"/>
    </row>
    <row r="30" spans="1:19" ht="15.75" x14ac:dyDescent="0.25">
      <c r="A30" s="58" t="s">
        <v>146</v>
      </c>
      <c r="B30" s="29">
        <f t="shared" si="1"/>
        <v>96161.9</v>
      </c>
      <c r="C30" s="29">
        <f t="shared" si="0"/>
        <v>47357</v>
      </c>
      <c r="D30" s="29">
        <f t="shared" si="2"/>
        <v>49.247155058292321</v>
      </c>
      <c r="E30" s="30"/>
      <c r="F30" s="30"/>
      <c r="G30" s="29"/>
      <c r="H30" s="30"/>
      <c r="I30" s="30"/>
      <c r="J30" s="29"/>
      <c r="K30" s="30"/>
      <c r="L30" s="30"/>
      <c r="M30" s="29"/>
      <c r="N30" s="29">
        <v>96161.9</v>
      </c>
      <c r="O30" s="30">
        <v>47357</v>
      </c>
      <c r="P30" s="40">
        <f t="shared" si="3"/>
        <v>49.247155058292321</v>
      </c>
      <c r="Q30" s="40"/>
      <c r="R30" s="40"/>
      <c r="S30" s="29"/>
    </row>
    <row r="31" spans="1:19" ht="15.75" x14ac:dyDescent="0.25">
      <c r="A31" s="58" t="s">
        <v>147</v>
      </c>
      <c r="B31" s="29">
        <f t="shared" si="1"/>
        <v>41846.6</v>
      </c>
      <c r="C31" s="29">
        <f t="shared" si="0"/>
        <v>22532.3</v>
      </c>
      <c r="D31" s="29">
        <f t="shared" si="2"/>
        <v>53.844995770265683</v>
      </c>
      <c r="E31" s="30"/>
      <c r="F31" s="30"/>
      <c r="G31" s="29"/>
      <c r="H31" s="30"/>
      <c r="I31" s="30"/>
      <c r="J31" s="29"/>
      <c r="K31" s="30"/>
      <c r="L31" s="30"/>
      <c r="M31" s="29"/>
      <c r="N31" s="29">
        <v>39625.599999999999</v>
      </c>
      <c r="O31" s="30">
        <v>21476.3</v>
      </c>
      <c r="P31" s="40">
        <f t="shared" si="3"/>
        <v>54.198043688928365</v>
      </c>
      <c r="Q31" s="40">
        <v>2221</v>
      </c>
      <c r="R31" s="40">
        <v>1056</v>
      </c>
      <c r="S31" s="29">
        <f t="shared" si="4"/>
        <v>47.546150382710486</v>
      </c>
    </row>
    <row r="32" spans="1:19" ht="15.75" x14ac:dyDescent="0.25">
      <c r="A32" s="58" t="s">
        <v>148</v>
      </c>
      <c r="B32" s="29">
        <f t="shared" si="1"/>
        <v>167118.29999999999</v>
      </c>
      <c r="C32" s="29">
        <f t="shared" si="0"/>
        <v>79384</v>
      </c>
      <c r="D32" s="29">
        <f t="shared" si="2"/>
        <v>47.501679947677786</v>
      </c>
      <c r="E32" s="30"/>
      <c r="F32" s="30"/>
      <c r="G32" s="29"/>
      <c r="H32" s="30"/>
      <c r="I32" s="30"/>
      <c r="J32" s="29"/>
      <c r="K32" s="30"/>
      <c r="L32" s="30"/>
      <c r="M32" s="29"/>
      <c r="N32" s="29">
        <v>150436.9</v>
      </c>
      <c r="O32" s="30">
        <v>71458</v>
      </c>
      <c r="P32" s="40">
        <f t="shared" si="3"/>
        <v>47.50031408517458</v>
      </c>
      <c r="Q32" s="40">
        <v>16681.400000000001</v>
      </c>
      <c r="R32" s="40">
        <v>7926</v>
      </c>
      <c r="S32" s="29">
        <f t="shared" si="4"/>
        <v>47.513997626098522</v>
      </c>
    </row>
    <row r="33" spans="1:19" ht="15.75" x14ac:dyDescent="0.25">
      <c r="A33" s="58" t="s">
        <v>149</v>
      </c>
      <c r="B33" s="29">
        <f t="shared" si="1"/>
        <v>71067.599999999991</v>
      </c>
      <c r="C33" s="29">
        <f t="shared" si="0"/>
        <v>33519</v>
      </c>
      <c r="D33" s="29">
        <f t="shared" si="2"/>
        <v>47.164952805497869</v>
      </c>
      <c r="E33" s="30"/>
      <c r="F33" s="30"/>
      <c r="G33" s="29"/>
      <c r="H33" s="30"/>
      <c r="I33" s="30"/>
      <c r="J33" s="29"/>
      <c r="K33" s="30"/>
      <c r="L33" s="30"/>
      <c r="M33" s="29"/>
      <c r="N33" s="29">
        <v>65849.399999999994</v>
      </c>
      <c r="O33" s="30">
        <v>31041</v>
      </c>
      <c r="P33" s="40">
        <f t="shared" si="3"/>
        <v>47.139381680015312</v>
      </c>
      <c r="Q33" s="40">
        <v>5218.2</v>
      </c>
      <c r="R33" s="40">
        <v>2478</v>
      </c>
      <c r="S33" s="29">
        <f t="shared" si="4"/>
        <v>47.487639415890534</v>
      </c>
    </row>
    <row r="34" spans="1:19" ht="15.75" x14ac:dyDescent="0.25">
      <c r="A34" s="58" t="s">
        <v>150</v>
      </c>
      <c r="B34" s="29">
        <f t="shared" si="1"/>
        <v>164638</v>
      </c>
      <c r="C34" s="29">
        <f t="shared" si="0"/>
        <v>78204</v>
      </c>
      <c r="D34" s="29">
        <f t="shared" si="2"/>
        <v>47.500577023530411</v>
      </c>
      <c r="E34" s="30"/>
      <c r="F34" s="30"/>
      <c r="G34" s="29"/>
      <c r="H34" s="30"/>
      <c r="I34" s="30"/>
      <c r="J34" s="29"/>
      <c r="K34" s="30"/>
      <c r="L34" s="30"/>
      <c r="M34" s="29"/>
      <c r="N34" s="29">
        <v>164638</v>
      </c>
      <c r="O34" s="30">
        <v>78204</v>
      </c>
      <c r="P34" s="40">
        <f t="shared" si="3"/>
        <v>47.500577023530411</v>
      </c>
      <c r="Q34" s="40"/>
      <c r="R34" s="40"/>
      <c r="S34" s="29"/>
    </row>
    <row r="35" spans="1:19" ht="15.75" x14ac:dyDescent="0.25">
      <c r="A35" s="58" t="s">
        <v>151</v>
      </c>
      <c r="B35" s="29">
        <f t="shared" si="1"/>
        <v>87115.5</v>
      </c>
      <c r="C35" s="29">
        <f t="shared" si="0"/>
        <v>41381</v>
      </c>
      <c r="D35" s="29">
        <f t="shared" si="2"/>
        <v>47.501305737784897</v>
      </c>
      <c r="E35" s="30"/>
      <c r="F35" s="30"/>
      <c r="G35" s="29"/>
      <c r="H35" s="30"/>
      <c r="I35" s="30"/>
      <c r="J35" s="29"/>
      <c r="K35" s="30"/>
      <c r="L35" s="30"/>
      <c r="M35" s="29"/>
      <c r="N35" s="29">
        <v>87115.5</v>
      </c>
      <c r="O35" s="30">
        <v>41381</v>
      </c>
      <c r="P35" s="40">
        <f t="shared" si="3"/>
        <v>47.501305737784897</v>
      </c>
      <c r="Q35" s="40"/>
      <c r="R35" s="40"/>
      <c r="S35" s="29"/>
    </row>
    <row r="36" spans="1:19" ht="15.75" x14ac:dyDescent="0.25">
      <c r="A36" s="58" t="s">
        <v>152</v>
      </c>
      <c r="B36" s="29">
        <f t="shared" si="1"/>
        <v>55354.8</v>
      </c>
      <c r="C36" s="29">
        <f t="shared" si="0"/>
        <v>26310</v>
      </c>
      <c r="D36" s="29">
        <f t="shared" si="2"/>
        <v>47.529753517310148</v>
      </c>
      <c r="E36" s="30"/>
      <c r="F36" s="30"/>
      <c r="G36" s="29"/>
      <c r="H36" s="30"/>
      <c r="I36" s="30"/>
      <c r="J36" s="29"/>
      <c r="K36" s="30"/>
      <c r="L36" s="30"/>
      <c r="M36" s="29"/>
      <c r="N36" s="29">
        <v>53407.5</v>
      </c>
      <c r="O36" s="30">
        <v>25386</v>
      </c>
      <c r="P36" s="40">
        <f t="shared" si="3"/>
        <v>47.532649908720686</v>
      </c>
      <c r="Q36" s="40">
        <v>1947.3</v>
      </c>
      <c r="R36" s="40">
        <v>924</v>
      </c>
      <c r="S36" s="29">
        <f t="shared" si="4"/>
        <v>47.45031582190726</v>
      </c>
    </row>
    <row r="37" spans="1:19" ht="15.75" x14ac:dyDescent="0.25">
      <c r="A37" s="58" t="s">
        <v>153</v>
      </c>
      <c r="B37" s="29">
        <f t="shared" si="1"/>
        <v>138865.29999999999</v>
      </c>
      <c r="C37" s="29">
        <f t="shared" si="0"/>
        <v>65959</v>
      </c>
      <c r="D37" s="29">
        <f t="shared" si="2"/>
        <v>47.498547153248509</v>
      </c>
      <c r="E37" s="30"/>
      <c r="F37" s="30"/>
      <c r="G37" s="29"/>
      <c r="H37" s="30"/>
      <c r="I37" s="30"/>
      <c r="J37" s="29"/>
      <c r="K37" s="30"/>
      <c r="L37" s="30"/>
      <c r="M37" s="29"/>
      <c r="N37" s="29">
        <v>105262.6</v>
      </c>
      <c r="O37" s="30">
        <v>49999</v>
      </c>
      <c r="P37" s="40">
        <f t="shared" si="3"/>
        <v>47.499301746299253</v>
      </c>
      <c r="Q37" s="40">
        <v>33602.699999999997</v>
      </c>
      <c r="R37" s="40">
        <v>15960</v>
      </c>
      <c r="S37" s="29">
        <f t="shared" si="4"/>
        <v>47.496183342409985</v>
      </c>
    </row>
    <row r="38" spans="1:19" ht="15.75" x14ac:dyDescent="0.25">
      <c r="A38" s="58" t="s">
        <v>154</v>
      </c>
      <c r="B38" s="29">
        <f t="shared" si="1"/>
        <v>55338.9</v>
      </c>
      <c r="C38" s="29">
        <f t="shared" si="0"/>
        <v>26100</v>
      </c>
      <c r="D38" s="29">
        <f t="shared" si="2"/>
        <v>47.163929893799839</v>
      </c>
      <c r="E38" s="30"/>
      <c r="F38" s="30"/>
      <c r="G38" s="29"/>
      <c r="H38" s="30"/>
      <c r="I38" s="30"/>
      <c r="J38" s="29"/>
      <c r="K38" s="30"/>
      <c r="L38" s="30"/>
      <c r="M38" s="29"/>
      <c r="N38" s="29">
        <v>43838.8</v>
      </c>
      <c r="O38" s="30">
        <v>20640</v>
      </c>
      <c r="P38" s="40">
        <f t="shared" si="3"/>
        <v>47.081580700201648</v>
      </c>
      <c r="Q38" s="40">
        <v>11500.1</v>
      </c>
      <c r="R38" s="40">
        <v>5460</v>
      </c>
      <c r="S38" s="29">
        <f t="shared" si="4"/>
        <v>47.477848018712884</v>
      </c>
    </row>
    <row r="39" spans="1:19" ht="15.75" x14ac:dyDescent="0.25">
      <c r="A39" s="58" t="s">
        <v>155</v>
      </c>
      <c r="B39" s="29">
        <f t="shared" si="1"/>
        <v>0</v>
      </c>
      <c r="C39" s="29">
        <f t="shared" si="0"/>
        <v>0</v>
      </c>
      <c r="D39" s="29"/>
      <c r="E39" s="30"/>
      <c r="F39" s="30"/>
      <c r="G39" s="29"/>
      <c r="H39" s="30"/>
      <c r="I39" s="30"/>
      <c r="J39" s="29"/>
      <c r="K39" s="30"/>
      <c r="L39" s="30"/>
      <c r="M39" s="29"/>
      <c r="N39" s="29"/>
      <c r="O39" s="30"/>
      <c r="P39" s="40"/>
      <c r="Q39" s="40"/>
      <c r="R39" s="40"/>
      <c r="S39" s="29"/>
    </row>
    <row r="40" spans="1:19" ht="15.75" x14ac:dyDescent="0.25">
      <c r="A40" s="58" t="s">
        <v>156</v>
      </c>
      <c r="B40" s="29">
        <f t="shared" si="1"/>
        <v>52361</v>
      </c>
      <c r="C40" s="29">
        <f t="shared" si="0"/>
        <v>24870</v>
      </c>
      <c r="D40" s="29">
        <f t="shared" si="2"/>
        <v>47.497183017894997</v>
      </c>
      <c r="E40" s="30"/>
      <c r="F40" s="30"/>
      <c r="G40" s="29"/>
      <c r="H40" s="30"/>
      <c r="I40" s="30"/>
      <c r="J40" s="29"/>
      <c r="K40" s="30"/>
      <c r="L40" s="30"/>
      <c r="M40" s="29"/>
      <c r="N40" s="29">
        <v>52361</v>
      </c>
      <c r="O40" s="30">
        <v>24870</v>
      </c>
      <c r="P40" s="40">
        <f t="shared" si="3"/>
        <v>47.497183017894997</v>
      </c>
      <c r="Q40" s="40"/>
      <c r="R40" s="40"/>
      <c r="S40" s="29"/>
    </row>
    <row r="41" spans="1:19" ht="15.75" x14ac:dyDescent="0.25">
      <c r="A41" s="58" t="s">
        <v>157</v>
      </c>
      <c r="B41" s="29">
        <f t="shared" si="1"/>
        <v>10141.200000000001</v>
      </c>
      <c r="C41" s="29">
        <f t="shared" si="0"/>
        <v>4818</v>
      </c>
      <c r="D41" s="29">
        <f t="shared" si="2"/>
        <v>47.509170512365394</v>
      </c>
      <c r="E41" s="30"/>
      <c r="F41" s="30"/>
      <c r="G41" s="29"/>
      <c r="H41" s="30"/>
      <c r="I41" s="30"/>
      <c r="J41" s="29"/>
      <c r="K41" s="30"/>
      <c r="L41" s="30"/>
      <c r="M41" s="29"/>
      <c r="N41" s="29">
        <v>10141.200000000001</v>
      </c>
      <c r="O41" s="30">
        <v>4818</v>
      </c>
      <c r="P41" s="40"/>
      <c r="Q41" s="40"/>
      <c r="R41" s="40"/>
      <c r="S41" s="29"/>
    </row>
    <row r="42" spans="1:19" ht="15.75" x14ac:dyDescent="0.25">
      <c r="A42" s="58" t="s">
        <v>158</v>
      </c>
      <c r="B42" s="29">
        <f t="shared" si="1"/>
        <v>60651.6</v>
      </c>
      <c r="C42" s="29">
        <f t="shared" si="0"/>
        <v>28863</v>
      </c>
      <c r="D42" s="29">
        <f t="shared" si="2"/>
        <v>47.588192232356604</v>
      </c>
      <c r="E42" s="30"/>
      <c r="F42" s="30"/>
      <c r="G42" s="29"/>
      <c r="H42" s="30"/>
      <c r="I42" s="30"/>
      <c r="J42" s="29"/>
      <c r="K42" s="30"/>
      <c r="L42" s="30"/>
      <c r="M42" s="29"/>
      <c r="N42" s="29">
        <v>54440</v>
      </c>
      <c r="O42" s="30">
        <v>25911</v>
      </c>
      <c r="P42" s="40">
        <f t="shared" si="3"/>
        <v>47.595518001469507</v>
      </c>
      <c r="Q42" s="40">
        <v>6211.6</v>
      </c>
      <c r="R42" s="40">
        <v>2952</v>
      </c>
      <c r="S42" s="29">
        <f t="shared" si="4"/>
        <v>47.523987378453214</v>
      </c>
    </row>
    <row r="43" spans="1:19" ht="15.75" x14ac:dyDescent="0.25">
      <c r="A43" s="58" t="s">
        <v>159</v>
      </c>
      <c r="B43" s="29">
        <f t="shared" si="1"/>
        <v>76156.5</v>
      </c>
      <c r="C43" s="29">
        <f t="shared" si="0"/>
        <v>36174</v>
      </c>
      <c r="D43" s="29">
        <f t="shared" si="2"/>
        <v>47.499556833625498</v>
      </c>
      <c r="E43" s="30"/>
      <c r="F43" s="30"/>
      <c r="G43" s="29"/>
      <c r="H43" s="30"/>
      <c r="I43" s="30"/>
      <c r="J43" s="29"/>
      <c r="K43" s="30"/>
      <c r="L43" s="30"/>
      <c r="M43" s="29"/>
      <c r="N43" s="29">
        <v>76156.5</v>
      </c>
      <c r="O43" s="30">
        <v>36174</v>
      </c>
      <c r="P43" s="40">
        <f t="shared" si="3"/>
        <v>47.499556833625498</v>
      </c>
      <c r="Q43" s="30"/>
      <c r="R43" s="30"/>
      <c r="S43" s="29"/>
    </row>
    <row r="44" spans="1:19" ht="15.75" x14ac:dyDescent="0.25">
      <c r="A44" s="58" t="s">
        <v>160</v>
      </c>
      <c r="B44" s="29">
        <f t="shared" si="1"/>
        <v>81768.399999999994</v>
      </c>
      <c r="C44" s="29">
        <f t="shared" si="0"/>
        <v>38723</v>
      </c>
      <c r="D44" s="29">
        <f t="shared" si="2"/>
        <v>47.356925169136247</v>
      </c>
      <c r="E44" s="30"/>
      <c r="F44" s="30"/>
      <c r="G44" s="29"/>
      <c r="H44" s="30"/>
      <c r="I44" s="30"/>
      <c r="J44" s="29"/>
      <c r="K44" s="30"/>
      <c r="L44" s="30"/>
      <c r="M44" s="29"/>
      <c r="N44" s="29">
        <v>81768.399999999994</v>
      </c>
      <c r="O44" s="30">
        <v>38723</v>
      </c>
      <c r="P44" s="40">
        <f t="shared" si="3"/>
        <v>47.356925169136247</v>
      </c>
      <c r="Q44" s="30">
        <v>0</v>
      </c>
      <c r="R44" s="30">
        <v>0</v>
      </c>
      <c r="S44" s="29"/>
    </row>
    <row r="45" spans="1:19" ht="15.75" x14ac:dyDescent="0.25">
      <c r="A45" s="58" t="s">
        <v>161</v>
      </c>
      <c r="B45" s="29">
        <f t="shared" si="1"/>
        <v>203551.3</v>
      </c>
      <c r="C45" s="29">
        <f t="shared" si="0"/>
        <v>96687</v>
      </c>
      <c r="D45" s="29">
        <f t="shared" si="2"/>
        <v>47.50006509415563</v>
      </c>
      <c r="E45" s="30"/>
      <c r="F45" s="30"/>
      <c r="G45" s="29"/>
      <c r="H45" s="30"/>
      <c r="I45" s="30"/>
      <c r="J45" s="29"/>
      <c r="K45" s="30"/>
      <c r="L45" s="30"/>
      <c r="M45" s="29"/>
      <c r="N45" s="30">
        <v>203551.3</v>
      </c>
      <c r="O45" s="30">
        <v>96687</v>
      </c>
      <c r="P45" s="40"/>
      <c r="Q45" s="30">
        <v>0</v>
      </c>
      <c r="R45" s="30">
        <v>0</v>
      </c>
      <c r="S45" s="29"/>
    </row>
    <row r="46" spans="1:19" ht="31.5" x14ac:dyDescent="0.25">
      <c r="A46" s="68" t="s">
        <v>162</v>
      </c>
      <c r="B46" s="41">
        <f>SUM(B47:B50)</f>
        <v>288106.5</v>
      </c>
      <c r="C46" s="41">
        <f>SUM(C47:C50)</f>
        <v>110470</v>
      </c>
      <c r="D46" s="41">
        <f t="shared" ref="D46:D49" si="5">C46/B46*100</f>
        <v>38.343459796984796</v>
      </c>
      <c r="E46" s="41">
        <f>SUM(E47:E50)</f>
        <v>41021</v>
      </c>
      <c r="F46" s="41">
        <f>SUM(F47:F50)</f>
        <v>20510</v>
      </c>
      <c r="G46" s="41">
        <f t="shared" ref="G46:G49" si="6">F46/E46*100</f>
        <v>49.998781112113306</v>
      </c>
      <c r="H46" s="41">
        <f>SUM(H47:H50)</f>
        <v>57696</v>
      </c>
      <c r="I46" s="41">
        <f>SUM(I47:I50)</f>
        <v>28848</v>
      </c>
      <c r="J46" s="41">
        <f t="shared" ref="J46:J48" si="7">I46/H46*100</f>
        <v>50</v>
      </c>
      <c r="K46" s="41">
        <f>SUM(K47:K50)</f>
        <v>40443.500000000007</v>
      </c>
      <c r="L46" s="41">
        <f>SUM(L47:L50)</f>
        <v>19212</v>
      </c>
      <c r="M46" s="41">
        <f t="shared" ref="M46:M49" si="8">L46/K46*100</f>
        <v>47.503307082720333</v>
      </c>
      <c r="N46" s="41">
        <f>SUM(N47:N50)</f>
        <v>130909.3</v>
      </c>
      <c r="O46" s="41">
        <f>SUM(O47:O50)</f>
        <v>62180</v>
      </c>
      <c r="P46" s="41">
        <f>O46/N46*100</f>
        <v>47.49853524539509</v>
      </c>
      <c r="Q46" s="41">
        <f>SUM(Q47:Q50)</f>
        <v>18036.7</v>
      </c>
      <c r="R46" s="41">
        <f>SUM(R47:R50)</f>
        <v>8568</v>
      </c>
      <c r="S46" s="41">
        <f>R46/Q46*100</f>
        <v>47.50314636269384</v>
      </c>
    </row>
    <row r="47" spans="1:19" ht="15.75" x14ac:dyDescent="0.25">
      <c r="A47" s="58" t="s">
        <v>163</v>
      </c>
      <c r="B47" s="29">
        <f>E47+H47+K47+N47+Q47</f>
        <v>39454.9</v>
      </c>
      <c r="C47" s="29">
        <f t="shared" si="0"/>
        <v>18744</v>
      </c>
      <c r="D47" s="29">
        <f t="shared" si="5"/>
        <v>47.507407191502196</v>
      </c>
      <c r="E47" s="30"/>
      <c r="F47" s="30"/>
      <c r="G47" s="29"/>
      <c r="H47" s="29"/>
      <c r="I47" s="29"/>
      <c r="J47" s="29"/>
      <c r="K47" s="29">
        <v>39454.9</v>
      </c>
      <c r="L47" s="29">
        <v>18744</v>
      </c>
      <c r="M47" s="29">
        <f t="shared" si="8"/>
        <v>47.507407191502196</v>
      </c>
      <c r="N47" s="30">
        <v>0</v>
      </c>
      <c r="O47" s="30">
        <v>0</v>
      </c>
      <c r="P47" s="29"/>
      <c r="Q47" s="30">
        <v>0</v>
      </c>
      <c r="R47" s="30">
        <v>0</v>
      </c>
      <c r="S47" s="29"/>
    </row>
    <row r="48" spans="1:19" ht="15.75" x14ac:dyDescent="0.25">
      <c r="A48" s="58" t="s">
        <v>588</v>
      </c>
      <c r="B48" s="29">
        <f t="shared" ref="B48:B50" si="9">E48+H48+K48+N48+Q48</f>
        <v>48941.200000000004</v>
      </c>
      <c r="C48" s="29">
        <f t="shared" si="0"/>
        <v>11616</v>
      </c>
      <c r="D48" s="29">
        <f t="shared" si="5"/>
        <v>23.734603973748087</v>
      </c>
      <c r="E48" s="29"/>
      <c r="F48" s="29"/>
      <c r="G48" s="29"/>
      <c r="H48" s="29">
        <v>24489</v>
      </c>
      <c r="I48" s="29">
        <v>12244.5</v>
      </c>
      <c r="J48" s="29">
        <f t="shared" si="7"/>
        <v>50</v>
      </c>
      <c r="K48" s="29">
        <v>123.3</v>
      </c>
      <c r="L48" s="29">
        <v>60</v>
      </c>
      <c r="M48" s="29">
        <f t="shared" si="8"/>
        <v>48.661800486618006</v>
      </c>
      <c r="N48" s="29">
        <v>21361.5</v>
      </c>
      <c r="O48" s="29">
        <v>10146</v>
      </c>
      <c r="P48" s="29">
        <f>O48/N48*100</f>
        <v>47.496664560073029</v>
      </c>
      <c r="Q48" s="30">
        <v>2967.4</v>
      </c>
      <c r="R48" s="30">
        <v>1410</v>
      </c>
      <c r="S48" s="29">
        <f t="shared" ref="S48" si="10">R48/Q48*100</f>
        <v>47.516344274449011</v>
      </c>
    </row>
    <row r="49" spans="1:19" ht="17.25" customHeight="1" x14ac:dyDescent="0.25">
      <c r="A49" s="58" t="s">
        <v>164</v>
      </c>
      <c r="B49" s="29">
        <f t="shared" si="9"/>
        <v>123309.1</v>
      </c>
      <c r="C49" s="29">
        <f t="shared" si="0"/>
        <v>59594</v>
      </c>
      <c r="D49" s="29">
        <f t="shared" si="5"/>
        <v>48.328955446110626</v>
      </c>
      <c r="E49" s="29">
        <v>41021</v>
      </c>
      <c r="F49" s="29">
        <v>20510</v>
      </c>
      <c r="G49" s="29">
        <f t="shared" si="6"/>
        <v>49.998781112113306</v>
      </c>
      <c r="H49" s="29"/>
      <c r="I49" s="29"/>
      <c r="J49" s="29"/>
      <c r="K49" s="29">
        <v>598.5</v>
      </c>
      <c r="L49" s="29">
        <v>282</v>
      </c>
      <c r="M49" s="29">
        <f t="shared" si="8"/>
        <v>47.117794486215537</v>
      </c>
      <c r="N49" s="29">
        <v>81689.600000000006</v>
      </c>
      <c r="O49" s="30">
        <v>38802</v>
      </c>
      <c r="P49" s="29">
        <f t="shared" ref="P49:P50" si="11">O49/N49*100</f>
        <v>47.499314478219986</v>
      </c>
      <c r="Q49" s="30">
        <v>0</v>
      </c>
      <c r="R49" s="30">
        <v>0</v>
      </c>
      <c r="S49" s="29"/>
    </row>
    <row r="50" spans="1:19" ht="15.75" x14ac:dyDescent="0.25">
      <c r="A50" s="58" t="s">
        <v>587</v>
      </c>
      <c r="B50" s="29">
        <f t="shared" si="9"/>
        <v>76401.3</v>
      </c>
      <c r="C50" s="29">
        <f t="shared" si="0"/>
        <v>20516</v>
      </c>
      <c r="D50" s="29">
        <f>C50/B50*100</f>
        <v>26.852946219501501</v>
      </c>
      <c r="E50" s="29"/>
      <c r="F50" s="29"/>
      <c r="G50" s="29"/>
      <c r="H50" s="29">
        <v>33207</v>
      </c>
      <c r="I50" s="29">
        <v>16603.5</v>
      </c>
      <c r="J50" s="29">
        <f>I50/H50*100</f>
        <v>50</v>
      </c>
      <c r="K50" s="29">
        <v>266.8</v>
      </c>
      <c r="L50" s="29">
        <v>126</v>
      </c>
      <c r="M50" s="29">
        <f>L50/K50*100</f>
        <v>47.2263868065967</v>
      </c>
      <c r="N50" s="29">
        <v>27858.2</v>
      </c>
      <c r="O50" s="29">
        <v>13232</v>
      </c>
      <c r="P50" s="29">
        <f t="shared" si="11"/>
        <v>47.49768470324716</v>
      </c>
      <c r="Q50" s="31">
        <v>15069.3</v>
      </c>
      <c r="R50" s="29">
        <v>7158</v>
      </c>
      <c r="S50" s="29">
        <f>R50/Q50*100</f>
        <v>47.500547470685433</v>
      </c>
    </row>
    <row r="51" spans="1:19" ht="31.5" customHeight="1" x14ac:dyDescent="0.25">
      <c r="A51" s="68" t="s">
        <v>806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</row>
    <row r="52" spans="1:19" ht="21" customHeight="1" x14ac:dyDescent="0.25">
      <c r="A52" s="68" t="s">
        <v>490</v>
      </c>
      <c r="B52" s="41">
        <f>E52+H52+K52+N52+Q52</f>
        <v>3668652.3</v>
      </c>
      <c r="C52" s="41">
        <f>F52+I52+L52+O52+R52</f>
        <v>1818631.5</v>
      </c>
      <c r="D52" s="41">
        <f>C52/B52*100</f>
        <v>49.57219576246024</v>
      </c>
      <c r="E52" s="41">
        <f>E48+E49+E50</f>
        <v>41021</v>
      </c>
      <c r="F52" s="41">
        <f>F48+F49+F50</f>
        <v>20510</v>
      </c>
      <c r="G52" s="41">
        <f>F52/E52*100</f>
        <v>49.998781112113306</v>
      </c>
      <c r="H52" s="41">
        <f>H46</f>
        <v>57696</v>
      </c>
      <c r="I52" s="41">
        <f>I46</f>
        <v>28848</v>
      </c>
      <c r="J52" s="41">
        <f>I52/H52*100</f>
        <v>50</v>
      </c>
      <c r="K52" s="41">
        <f>K46</f>
        <v>40443.500000000007</v>
      </c>
      <c r="L52" s="41">
        <f>L46</f>
        <v>19212</v>
      </c>
      <c r="M52" s="41">
        <f>L52/K52*100</f>
        <v>47.503307082720333</v>
      </c>
      <c r="N52" s="41">
        <f>N46+N7</f>
        <v>3284869.6999999997</v>
      </c>
      <c r="O52" s="41">
        <f>O46+O7</f>
        <v>1633871.5</v>
      </c>
      <c r="P52" s="41">
        <f>O52/N52*100</f>
        <v>49.739309294368667</v>
      </c>
      <c r="Q52" s="41">
        <f>Q46+Q7</f>
        <v>244622.10000000003</v>
      </c>
      <c r="R52" s="41">
        <f t="shared" ref="R52" si="12">R46+R7</f>
        <v>116190</v>
      </c>
      <c r="S52" s="41">
        <f>R52/Q52*100</f>
        <v>47.497752656035566</v>
      </c>
    </row>
    <row r="53" spans="1:19" ht="15.75" x14ac:dyDescent="0.25">
      <c r="A53" s="70"/>
      <c r="B53" s="42"/>
      <c r="C53" s="42"/>
      <c r="D53" s="43"/>
      <c r="E53" s="42"/>
      <c r="F53" s="42"/>
      <c r="G53" s="43"/>
      <c r="H53" s="43"/>
      <c r="I53" s="43"/>
      <c r="J53" s="43"/>
      <c r="K53" s="42"/>
      <c r="L53" s="42"/>
      <c r="M53" s="43"/>
      <c r="N53" s="42"/>
      <c r="O53" s="42"/>
      <c r="P53" s="43"/>
      <c r="Q53" s="42"/>
      <c r="R53" s="42"/>
      <c r="S53" s="43"/>
    </row>
    <row r="54" spans="1:19" ht="15" customHeight="1" x14ac:dyDescent="0.2">
      <c r="A54" s="187" t="s">
        <v>604</v>
      </c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87"/>
      <c r="S54" s="187"/>
    </row>
    <row r="55" spans="1:19" ht="15.75" x14ac:dyDescent="0.2">
      <c r="A55" s="187" t="s">
        <v>805</v>
      </c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7"/>
    </row>
  </sheetData>
  <mergeCells count="13">
    <mergeCell ref="A54:S54"/>
    <mergeCell ref="A55:S55"/>
    <mergeCell ref="A1:S1"/>
    <mergeCell ref="A2:S2"/>
    <mergeCell ref="R3:S3"/>
    <mergeCell ref="A4:A6"/>
    <mergeCell ref="E4:S4"/>
    <mergeCell ref="E5:G5"/>
    <mergeCell ref="K5:M5"/>
    <mergeCell ref="N5:P5"/>
    <mergeCell ref="Q5:S5"/>
    <mergeCell ref="B4:D5"/>
    <mergeCell ref="H5:J5"/>
  </mergeCells>
  <pageMargins left="0.70866141732283472" right="0.31496062992125984" top="0.35433070866141736" bottom="0.35433070866141736" header="0.11811023622047245" footer="0.11811023622047245"/>
  <pageSetup paperSize="9" scale="47" fitToHeight="0" orientation="landscape" r:id="rId1"/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317"/>
  <sheetViews>
    <sheetView showZeros="0" view="pageBreakPreview" zoomScale="55" zoomScaleNormal="55" zoomScaleSheetLayoutView="55" workbookViewId="0">
      <pane xSplit="1" ySplit="7" topLeftCell="B8" activePane="bottomRight" state="frozen"/>
      <selection activeCell="I32" sqref="I32"/>
      <selection pane="topRight" activeCell="I32" sqref="I32"/>
      <selection pane="bottomLeft" activeCell="I32" sqref="I32"/>
      <selection pane="bottomRight" activeCell="DI6" sqref="DI6:DK6"/>
    </sheetView>
  </sheetViews>
  <sheetFormatPr defaultRowHeight="14.25" x14ac:dyDescent="0.2"/>
  <cols>
    <col min="1" max="1" width="29.375" style="61" customWidth="1"/>
    <col min="2" max="2" width="16.125" style="61" customWidth="1"/>
    <col min="3" max="3" width="14.875" style="61" bestFit="1" customWidth="1"/>
    <col min="4" max="4" width="14.625" style="61" customWidth="1"/>
    <col min="5" max="5" width="15.625" style="61" customWidth="1"/>
    <col min="6" max="6" width="11.125" style="61" customWidth="1"/>
    <col min="7" max="7" width="12.375" style="61" customWidth="1"/>
    <col min="8" max="8" width="15" style="61" customWidth="1"/>
    <col min="9" max="10" width="12.375" style="61" customWidth="1"/>
    <col min="11" max="11" width="15.75" style="61" customWidth="1"/>
    <col min="12" max="12" width="11.625" style="61" customWidth="1"/>
    <col min="13" max="13" width="11.875" style="61" customWidth="1"/>
    <col min="14" max="14" width="16.375" style="61" customWidth="1"/>
    <col min="15" max="15" width="12.625" style="61" customWidth="1"/>
    <col min="16" max="16" width="12.375" style="61" customWidth="1"/>
    <col min="17" max="17" width="15.875" style="61" customWidth="1"/>
    <col min="18" max="18" width="13.5" style="61" customWidth="1"/>
    <col min="19" max="19" width="11.875" style="61" customWidth="1"/>
    <col min="20" max="20" width="15.375" style="81" customWidth="1"/>
    <col min="21" max="21" width="14.125" style="81" customWidth="1"/>
    <col min="22" max="22" width="12.125" style="81" customWidth="1"/>
    <col min="23" max="23" width="15" style="61" customWidth="1"/>
    <col min="24" max="24" width="14.125" style="61" customWidth="1"/>
    <col min="25" max="25" width="11.875" style="61" customWidth="1"/>
    <col min="26" max="26" width="14.75" style="61" customWidth="1"/>
    <col min="27" max="27" width="12.5" style="61" customWidth="1"/>
    <col min="28" max="28" width="12.125" style="61" customWidth="1"/>
    <col min="29" max="29" width="15.375" style="61" customWidth="1"/>
    <col min="30" max="30" width="15.625" style="61" customWidth="1"/>
    <col min="31" max="31" width="12.25" style="61" customWidth="1"/>
    <col min="32" max="32" width="15.375" style="61" customWidth="1"/>
    <col min="33" max="33" width="13.375" style="61" customWidth="1"/>
    <col min="34" max="34" width="11.875" style="61" customWidth="1"/>
    <col min="35" max="35" width="15.75" style="61" customWidth="1"/>
    <col min="36" max="36" width="12.75" style="61" customWidth="1"/>
    <col min="37" max="37" width="11.875" style="61" customWidth="1"/>
    <col min="38" max="38" width="15.625" style="61" customWidth="1"/>
    <col min="39" max="39" width="12.75" style="61" customWidth="1"/>
    <col min="40" max="40" width="12.125" style="61" customWidth="1"/>
    <col min="41" max="41" width="16.25" style="61" customWidth="1"/>
    <col min="42" max="42" width="13.375" style="61" customWidth="1"/>
    <col min="43" max="43" width="12" style="61" customWidth="1"/>
    <col min="44" max="44" width="15.125" style="61" customWidth="1"/>
    <col min="45" max="46" width="11.75" style="61" customWidth="1"/>
    <col min="47" max="47" width="15.25" style="61" customWidth="1"/>
    <col min="48" max="48" width="12.25" style="61" customWidth="1"/>
    <col min="49" max="49" width="12.5" style="61" customWidth="1"/>
    <col min="50" max="50" width="15.125" style="61" customWidth="1"/>
    <col min="51" max="51" width="11.5" style="61" customWidth="1"/>
    <col min="52" max="52" width="12.125" style="61" customWidth="1"/>
    <col min="53" max="53" width="15.125" style="61" customWidth="1"/>
    <col min="54" max="55" width="12.125" style="61" customWidth="1"/>
    <col min="56" max="56" width="14.875" style="61" customWidth="1"/>
    <col min="57" max="58" width="12.125" style="61" customWidth="1"/>
    <col min="59" max="59" width="15.125" style="61" customWidth="1"/>
    <col min="60" max="60" width="13.125" style="61" customWidth="1"/>
    <col min="61" max="61" width="12.25" style="61" customWidth="1"/>
    <col min="62" max="62" width="15.25" style="61" customWidth="1"/>
    <col min="63" max="64" width="12.25" style="61" customWidth="1"/>
    <col min="65" max="65" width="17.5" style="61" customWidth="1"/>
    <col min="66" max="66" width="11.75" style="61" customWidth="1"/>
    <col min="67" max="67" width="13.375" style="61" bestFit="1" customWidth="1"/>
    <col min="68" max="68" width="15.875" style="61" customWidth="1"/>
    <col min="69" max="69" width="12.875" style="61" customWidth="1"/>
    <col min="70" max="70" width="13.375" style="61" customWidth="1"/>
    <col min="71" max="71" width="14.75" style="61" customWidth="1"/>
    <col min="72" max="72" width="12.125" style="61" customWidth="1"/>
    <col min="73" max="73" width="14.25" style="61" customWidth="1"/>
    <col min="74" max="74" width="16.125" style="61" customWidth="1"/>
    <col min="75" max="75" width="12.125" style="61" customWidth="1"/>
    <col min="76" max="76" width="12" style="61" customWidth="1"/>
    <col min="77" max="77" width="15" style="61" customWidth="1"/>
    <col min="78" max="78" width="11.25" style="61" customWidth="1"/>
    <col min="79" max="79" width="12" style="61" customWidth="1"/>
    <col min="80" max="80" width="16" style="61" customWidth="1"/>
    <col min="81" max="81" width="12.875" style="61" customWidth="1"/>
    <col min="82" max="82" width="13.75" style="61" customWidth="1"/>
    <col min="83" max="83" width="14.75" style="61" customWidth="1"/>
    <col min="84" max="84" width="11.5" style="61" customWidth="1"/>
    <col min="85" max="85" width="13.25" style="61" customWidth="1"/>
    <col min="86" max="86" width="15.625" style="61" customWidth="1"/>
    <col min="87" max="87" width="12.5" style="61" customWidth="1"/>
    <col min="88" max="88" width="15.125" style="61" customWidth="1"/>
    <col min="89" max="89" width="14.625" style="61" customWidth="1"/>
    <col min="90" max="90" width="11.75" style="61" customWidth="1"/>
    <col min="91" max="91" width="13.75" style="61" customWidth="1"/>
    <col min="92" max="92" width="15.75" style="61" customWidth="1"/>
    <col min="93" max="93" width="12.125" style="61" customWidth="1"/>
    <col min="94" max="94" width="12.625" style="61" customWidth="1"/>
    <col min="95" max="95" width="14.5" style="61" customWidth="1"/>
    <col min="96" max="96" width="11.75" style="61" customWidth="1"/>
    <col min="97" max="97" width="12.375" style="61" customWidth="1"/>
    <col min="98" max="98" width="16.5" style="61" customWidth="1"/>
    <col min="99" max="99" width="14.5" style="61" customWidth="1"/>
    <col min="100" max="100" width="13.5" style="61" customWidth="1"/>
    <col min="101" max="101" width="14.5" style="61" customWidth="1"/>
    <col min="102" max="102" width="11" style="61" customWidth="1"/>
    <col min="103" max="103" width="12.125" style="61" customWidth="1"/>
    <col min="104" max="104" width="16.25" style="61" customWidth="1"/>
    <col min="105" max="105" width="12" style="61" customWidth="1"/>
    <col min="106" max="106" width="11.75" style="61" customWidth="1"/>
    <col min="107" max="107" width="14.5" style="61" customWidth="1"/>
    <col min="108" max="108" width="10.875" style="61" customWidth="1"/>
    <col min="109" max="109" width="13.75" style="61" customWidth="1"/>
    <col min="110" max="110" width="15.625" style="61" customWidth="1"/>
    <col min="111" max="111" width="10.875" style="61" customWidth="1"/>
    <col min="112" max="112" width="13.125" style="61" customWidth="1"/>
    <col min="113" max="113" width="15.375" customWidth="1"/>
    <col min="114" max="114" width="13.125" customWidth="1"/>
    <col min="115" max="115" width="13.75" customWidth="1"/>
  </cols>
  <sheetData>
    <row r="1" spans="1:115" s="61" customFormat="1" ht="29.25" customHeight="1" x14ac:dyDescent="0.2">
      <c r="T1" s="81"/>
      <c r="U1" s="81"/>
      <c r="V1" s="81"/>
      <c r="AD1" s="241"/>
      <c r="AE1" s="241"/>
      <c r="AV1" s="241" t="s">
        <v>497</v>
      </c>
      <c r="AW1" s="241"/>
      <c r="BQ1" s="241"/>
      <c r="BR1" s="241"/>
      <c r="BT1" s="241" t="s">
        <v>497</v>
      </c>
      <c r="BU1" s="241"/>
      <c r="CR1" s="241" t="s">
        <v>497</v>
      </c>
      <c r="CS1" s="241"/>
      <c r="DJ1" s="241" t="s">
        <v>497</v>
      </c>
      <c r="DK1" s="241"/>
    </row>
    <row r="2" spans="1:115" s="61" customFormat="1" ht="40.5" customHeight="1" x14ac:dyDescent="0.2">
      <c r="A2" s="82"/>
      <c r="B2" s="192" t="s">
        <v>744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04"/>
      <c r="Y2" s="104"/>
      <c r="Z2" s="192" t="s">
        <v>744</v>
      </c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49"/>
      <c r="AW2" s="149"/>
      <c r="AX2" s="229" t="s">
        <v>744</v>
      </c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V2" s="192" t="s">
        <v>744</v>
      </c>
      <c r="BW2" s="192"/>
      <c r="BX2" s="192"/>
      <c r="BY2" s="192"/>
      <c r="BZ2" s="192"/>
      <c r="CA2" s="192"/>
      <c r="CB2" s="192"/>
      <c r="CC2" s="192"/>
      <c r="CD2" s="192"/>
      <c r="CE2" s="192"/>
      <c r="CF2" s="192"/>
      <c r="CG2" s="192"/>
      <c r="CH2" s="192"/>
      <c r="CI2" s="192"/>
      <c r="CJ2" s="192"/>
      <c r="CK2" s="192"/>
      <c r="CL2" s="192"/>
      <c r="CM2" s="192"/>
      <c r="CN2" s="192"/>
      <c r="CO2" s="192"/>
      <c r="CP2" s="192"/>
      <c r="CQ2" s="192"/>
      <c r="CT2" s="192" t="s">
        <v>744</v>
      </c>
      <c r="CU2" s="192"/>
      <c r="CV2" s="192"/>
      <c r="CW2" s="192"/>
      <c r="CX2" s="192"/>
      <c r="CY2" s="192"/>
      <c r="CZ2" s="192"/>
      <c r="DA2" s="192"/>
      <c r="DB2" s="192"/>
      <c r="DC2" s="192"/>
      <c r="DD2" s="192"/>
      <c r="DE2" s="192"/>
      <c r="DF2" s="192"/>
      <c r="DG2" s="192"/>
      <c r="DH2" s="192"/>
      <c r="DI2" s="192"/>
      <c r="DJ2" s="192"/>
      <c r="DK2" s="192"/>
    </row>
    <row r="3" spans="1:115" s="61" customFormat="1" ht="5.25" customHeight="1" x14ac:dyDescent="0.3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165"/>
      <c r="U3" s="165"/>
      <c r="V3" s="165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</row>
    <row r="4" spans="1:115" s="61" customFormat="1" x14ac:dyDescent="0.2">
      <c r="T4" s="81"/>
      <c r="U4" s="81"/>
      <c r="V4" s="81"/>
      <c r="X4" s="231" t="s">
        <v>114</v>
      </c>
      <c r="Y4" s="231"/>
      <c r="AD4" s="231"/>
      <c r="AE4" s="231"/>
      <c r="AV4" s="231" t="s">
        <v>114</v>
      </c>
      <c r="AW4" s="231"/>
      <c r="BQ4" s="231"/>
      <c r="BR4" s="231"/>
      <c r="BT4" s="231" t="s">
        <v>114</v>
      </c>
      <c r="BU4" s="231"/>
      <c r="CR4" s="231" t="s">
        <v>114</v>
      </c>
      <c r="CS4" s="231"/>
      <c r="DJ4" s="231" t="s">
        <v>114</v>
      </c>
      <c r="DK4" s="231"/>
    </row>
    <row r="5" spans="1:115" s="61" customFormat="1" ht="17.25" customHeight="1" x14ac:dyDescent="0.25">
      <c r="A5" s="245" t="s">
        <v>115</v>
      </c>
      <c r="B5" s="245" t="s">
        <v>498</v>
      </c>
      <c r="C5" s="245"/>
      <c r="D5" s="245"/>
      <c r="E5" s="245" t="s">
        <v>117</v>
      </c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6" t="s">
        <v>117</v>
      </c>
      <c r="AA5" s="247"/>
      <c r="AB5" s="247"/>
      <c r="AC5" s="247"/>
      <c r="AD5" s="247"/>
      <c r="AE5" s="247"/>
      <c r="AF5" s="247"/>
      <c r="AG5" s="247"/>
      <c r="AH5" s="247"/>
      <c r="AI5" s="247"/>
      <c r="AJ5" s="247"/>
      <c r="AK5" s="247"/>
      <c r="AL5" s="247"/>
      <c r="AM5" s="247"/>
      <c r="AN5" s="247"/>
      <c r="AO5" s="247"/>
      <c r="AP5" s="247"/>
      <c r="AQ5" s="247"/>
      <c r="AR5" s="247"/>
      <c r="AS5" s="247"/>
      <c r="AT5" s="247"/>
      <c r="AU5" s="247"/>
      <c r="AV5" s="247"/>
      <c r="AW5" s="248"/>
      <c r="AX5" s="245" t="s">
        <v>117</v>
      </c>
      <c r="AY5" s="245"/>
      <c r="AZ5" s="245"/>
      <c r="BA5" s="245"/>
      <c r="BB5" s="245"/>
      <c r="BC5" s="245"/>
      <c r="BD5" s="245"/>
      <c r="BE5" s="245"/>
      <c r="BF5" s="245"/>
      <c r="BG5" s="245"/>
      <c r="BH5" s="245"/>
      <c r="BI5" s="245"/>
      <c r="BJ5" s="245"/>
      <c r="BK5" s="245"/>
      <c r="BL5" s="245"/>
      <c r="BM5" s="245"/>
      <c r="BN5" s="245"/>
      <c r="BO5" s="245"/>
      <c r="BP5" s="245"/>
      <c r="BQ5" s="245"/>
      <c r="BR5" s="245"/>
      <c r="BS5" s="245"/>
      <c r="BT5" s="245"/>
      <c r="BU5" s="245"/>
      <c r="BV5" s="242" t="s">
        <v>117</v>
      </c>
      <c r="BW5" s="243"/>
      <c r="BX5" s="243"/>
      <c r="BY5" s="243"/>
      <c r="BZ5" s="243"/>
      <c r="CA5" s="243"/>
      <c r="CB5" s="243"/>
      <c r="CC5" s="243"/>
      <c r="CD5" s="243"/>
      <c r="CE5" s="243"/>
      <c r="CF5" s="243"/>
      <c r="CG5" s="243"/>
      <c r="CH5" s="243"/>
      <c r="CI5" s="243"/>
      <c r="CJ5" s="243"/>
      <c r="CK5" s="243"/>
      <c r="CL5" s="243"/>
      <c r="CM5" s="243"/>
      <c r="CN5" s="243"/>
      <c r="CO5" s="243"/>
      <c r="CP5" s="243"/>
      <c r="CQ5" s="243"/>
      <c r="CR5" s="243"/>
      <c r="CS5" s="244"/>
      <c r="CT5" s="239" t="s">
        <v>117</v>
      </c>
      <c r="CU5" s="240"/>
      <c r="CV5" s="240"/>
      <c r="CW5" s="240"/>
      <c r="CX5" s="240"/>
      <c r="CY5" s="240"/>
      <c r="CZ5" s="240"/>
      <c r="DA5" s="240"/>
      <c r="DB5" s="240"/>
      <c r="DC5" s="240"/>
      <c r="DD5" s="240"/>
      <c r="DE5" s="240"/>
      <c r="DF5" s="240"/>
      <c r="DG5" s="240"/>
      <c r="DH5" s="240"/>
      <c r="DI5" s="240"/>
      <c r="DJ5" s="240"/>
      <c r="DK5" s="240"/>
    </row>
    <row r="6" spans="1:115" s="61" customFormat="1" ht="179.25" customHeight="1" x14ac:dyDescent="0.2">
      <c r="A6" s="245"/>
      <c r="B6" s="245"/>
      <c r="C6" s="245"/>
      <c r="D6" s="245"/>
      <c r="E6" s="236" t="s">
        <v>628</v>
      </c>
      <c r="F6" s="237"/>
      <c r="G6" s="238"/>
      <c r="H6" s="236" t="s">
        <v>629</v>
      </c>
      <c r="I6" s="237"/>
      <c r="J6" s="238"/>
      <c r="K6" s="236" t="s">
        <v>499</v>
      </c>
      <c r="L6" s="237"/>
      <c r="M6" s="238"/>
      <c r="N6" s="236" t="s">
        <v>500</v>
      </c>
      <c r="O6" s="237"/>
      <c r="P6" s="238"/>
      <c r="Q6" s="236" t="s">
        <v>630</v>
      </c>
      <c r="R6" s="237"/>
      <c r="S6" s="238"/>
      <c r="T6" s="236" t="s">
        <v>501</v>
      </c>
      <c r="U6" s="237"/>
      <c r="V6" s="238"/>
      <c r="W6" s="236" t="s">
        <v>502</v>
      </c>
      <c r="X6" s="237"/>
      <c r="Y6" s="238"/>
      <c r="Z6" s="236" t="s">
        <v>503</v>
      </c>
      <c r="AA6" s="237"/>
      <c r="AB6" s="238"/>
      <c r="AC6" s="236" t="s">
        <v>504</v>
      </c>
      <c r="AD6" s="237"/>
      <c r="AE6" s="238"/>
      <c r="AF6" s="236" t="s">
        <v>569</v>
      </c>
      <c r="AG6" s="237"/>
      <c r="AH6" s="238"/>
      <c r="AI6" s="236" t="s">
        <v>570</v>
      </c>
      <c r="AJ6" s="237"/>
      <c r="AK6" s="238"/>
      <c r="AL6" s="236" t="s">
        <v>505</v>
      </c>
      <c r="AM6" s="237"/>
      <c r="AN6" s="238"/>
      <c r="AO6" s="236" t="s">
        <v>506</v>
      </c>
      <c r="AP6" s="237"/>
      <c r="AQ6" s="238"/>
      <c r="AR6" s="236" t="s">
        <v>637</v>
      </c>
      <c r="AS6" s="237"/>
      <c r="AT6" s="238"/>
      <c r="AU6" s="236" t="s">
        <v>631</v>
      </c>
      <c r="AV6" s="237"/>
      <c r="AW6" s="238"/>
      <c r="AX6" s="236" t="s">
        <v>718</v>
      </c>
      <c r="AY6" s="237"/>
      <c r="AZ6" s="238"/>
      <c r="BA6" s="236" t="s">
        <v>638</v>
      </c>
      <c r="BB6" s="237"/>
      <c r="BC6" s="238"/>
      <c r="BD6" s="236" t="s">
        <v>592</v>
      </c>
      <c r="BE6" s="237"/>
      <c r="BF6" s="238"/>
      <c r="BG6" s="236" t="s">
        <v>507</v>
      </c>
      <c r="BH6" s="237"/>
      <c r="BI6" s="238"/>
      <c r="BJ6" s="236" t="s">
        <v>508</v>
      </c>
      <c r="BK6" s="237"/>
      <c r="BL6" s="238"/>
      <c r="BM6" s="236" t="s">
        <v>546</v>
      </c>
      <c r="BN6" s="237"/>
      <c r="BO6" s="238"/>
      <c r="BP6" s="236" t="s">
        <v>722</v>
      </c>
      <c r="BQ6" s="237"/>
      <c r="BR6" s="238"/>
      <c r="BS6" s="236" t="s">
        <v>593</v>
      </c>
      <c r="BT6" s="237"/>
      <c r="BU6" s="238"/>
      <c r="BV6" s="236" t="s">
        <v>626</v>
      </c>
      <c r="BW6" s="237"/>
      <c r="BX6" s="238"/>
      <c r="BY6" s="236" t="s">
        <v>627</v>
      </c>
      <c r="BZ6" s="237"/>
      <c r="CA6" s="238"/>
      <c r="CB6" s="236" t="s">
        <v>635</v>
      </c>
      <c r="CC6" s="237"/>
      <c r="CD6" s="238"/>
      <c r="CE6" s="236" t="s">
        <v>634</v>
      </c>
      <c r="CF6" s="237"/>
      <c r="CG6" s="238"/>
      <c r="CH6" s="236" t="s">
        <v>633</v>
      </c>
      <c r="CI6" s="237"/>
      <c r="CJ6" s="238"/>
      <c r="CK6" s="236" t="s">
        <v>636</v>
      </c>
      <c r="CL6" s="237"/>
      <c r="CM6" s="238"/>
      <c r="CN6" s="236" t="s">
        <v>639</v>
      </c>
      <c r="CO6" s="237"/>
      <c r="CP6" s="238"/>
      <c r="CQ6" s="236" t="s">
        <v>640</v>
      </c>
      <c r="CR6" s="237"/>
      <c r="CS6" s="238"/>
      <c r="CT6" s="236" t="s">
        <v>685</v>
      </c>
      <c r="CU6" s="237"/>
      <c r="CV6" s="238"/>
      <c r="CW6" s="236" t="s">
        <v>693</v>
      </c>
      <c r="CX6" s="237"/>
      <c r="CY6" s="238"/>
      <c r="CZ6" s="236" t="s">
        <v>686</v>
      </c>
      <c r="DA6" s="237"/>
      <c r="DB6" s="238"/>
      <c r="DC6" s="236" t="s">
        <v>689</v>
      </c>
      <c r="DD6" s="237"/>
      <c r="DE6" s="238"/>
      <c r="DF6" s="236" t="s">
        <v>690</v>
      </c>
      <c r="DG6" s="237"/>
      <c r="DH6" s="238"/>
      <c r="DI6" s="236" t="s">
        <v>831</v>
      </c>
      <c r="DJ6" s="237"/>
      <c r="DK6" s="238"/>
    </row>
    <row r="7" spans="1:115" s="61" customFormat="1" ht="65.25" customHeight="1" x14ac:dyDescent="0.2">
      <c r="A7" s="245"/>
      <c r="B7" s="171" t="s">
        <v>738</v>
      </c>
      <c r="C7" s="171" t="s">
        <v>121</v>
      </c>
      <c r="D7" s="171" t="s">
        <v>122</v>
      </c>
      <c r="E7" s="77" t="s">
        <v>589</v>
      </c>
      <c r="F7" s="77" t="s">
        <v>121</v>
      </c>
      <c r="G7" s="77" t="s">
        <v>122</v>
      </c>
      <c r="H7" s="77" t="s">
        <v>589</v>
      </c>
      <c r="I7" s="77" t="s">
        <v>121</v>
      </c>
      <c r="J7" s="77" t="s">
        <v>122</v>
      </c>
      <c r="K7" s="77" t="s">
        <v>589</v>
      </c>
      <c r="L7" s="77" t="s">
        <v>121</v>
      </c>
      <c r="M7" s="77" t="s">
        <v>122</v>
      </c>
      <c r="N7" s="77" t="s">
        <v>589</v>
      </c>
      <c r="O7" s="77" t="s">
        <v>121</v>
      </c>
      <c r="P7" s="77" t="s">
        <v>122</v>
      </c>
      <c r="Q7" s="77" t="s">
        <v>589</v>
      </c>
      <c r="R7" s="77" t="s">
        <v>121</v>
      </c>
      <c r="S7" s="77" t="s">
        <v>122</v>
      </c>
      <c r="T7" s="77" t="s">
        <v>796</v>
      </c>
      <c r="U7" s="77" t="s">
        <v>121</v>
      </c>
      <c r="V7" s="77" t="s">
        <v>122</v>
      </c>
      <c r="W7" s="77" t="s">
        <v>796</v>
      </c>
      <c r="X7" s="77" t="s">
        <v>121</v>
      </c>
      <c r="Y7" s="77" t="s">
        <v>122</v>
      </c>
      <c r="Z7" s="77" t="s">
        <v>796</v>
      </c>
      <c r="AA7" s="77" t="s">
        <v>121</v>
      </c>
      <c r="AB7" s="77" t="s">
        <v>122</v>
      </c>
      <c r="AC7" s="77" t="s">
        <v>796</v>
      </c>
      <c r="AD7" s="77" t="s">
        <v>121</v>
      </c>
      <c r="AE7" s="77" t="s">
        <v>122</v>
      </c>
      <c r="AF7" s="77" t="s">
        <v>796</v>
      </c>
      <c r="AG7" s="77" t="s">
        <v>121</v>
      </c>
      <c r="AH7" s="77" t="s">
        <v>122</v>
      </c>
      <c r="AI7" s="77" t="s">
        <v>796</v>
      </c>
      <c r="AJ7" s="77" t="s">
        <v>121</v>
      </c>
      <c r="AK7" s="77" t="s">
        <v>122</v>
      </c>
      <c r="AL7" s="77" t="s">
        <v>589</v>
      </c>
      <c r="AM7" s="77" t="s">
        <v>121</v>
      </c>
      <c r="AN7" s="77" t="s">
        <v>122</v>
      </c>
      <c r="AO7" s="77" t="s">
        <v>589</v>
      </c>
      <c r="AP7" s="77" t="s">
        <v>121</v>
      </c>
      <c r="AQ7" s="77" t="s">
        <v>122</v>
      </c>
      <c r="AR7" s="77" t="s">
        <v>589</v>
      </c>
      <c r="AS7" s="77" t="s">
        <v>121</v>
      </c>
      <c r="AT7" s="77" t="s">
        <v>122</v>
      </c>
      <c r="AU7" s="77" t="s">
        <v>589</v>
      </c>
      <c r="AV7" s="77" t="s">
        <v>121</v>
      </c>
      <c r="AW7" s="77" t="s">
        <v>122</v>
      </c>
      <c r="AX7" s="77" t="s">
        <v>776</v>
      </c>
      <c r="AY7" s="77" t="s">
        <v>121</v>
      </c>
      <c r="AZ7" s="77" t="s">
        <v>122</v>
      </c>
      <c r="BA7" s="77" t="s">
        <v>589</v>
      </c>
      <c r="BB7" s="77" t="s">
        <v>121</v>
      </c>
      <c r="BC7" s="77" t="s">
        <v>122</v>
      </c>
      <c r="BD7" s="77" t="s">
        <v>589</v>
      </c>
      <c r="BE7" s="77" t="s">
        <v>121</v>
      </c>
      <c r="BF7" s="77" t="s">
        <v>122</v>
      </c>
      <c r="BG7" s="77" t="s">
        <v>589</v>
      </c>
      <c r="BH7" s="77" t="s">
        <v>121</v>
      </c>
      <c r="BI7" s="77" t="s">
        <v>122</v>
      </c>
      <c r="BJ7" s="77" t="s">
        <v>802</v>
      </c>
      <c r="BK7" s="77" t="s">
        <v>121</v>
      </c>
      <c r="BL7" s="77" t="s">
        <v>122</v>
      </c>
      <c r="BM7" s="77" t="s">
        <v>777</v>
      </c>
      <c r="BN7" s="77" t="s">
        <v>121</v>
      </c>
      <c r="BO7" s="77" t="s">
        <v>122</v>
      </c>
      <c r="BP7" s="77" t="s">
        <v>778</v>
      </c>
      <c r="BQ7" s="77" t="s">
        <v>121</v>
      </c>
      <c r="BR7" s="77" t="s">
        <v>122</v>
      </c>
      <c r="BS7" s="77" t="s">
        <v>589</v>
      </c>
      <c r="BT7" s="77" t="s">
        <v>121</v>
      </c>
      <c r="BU7" s="77" t="s">
        <v>122</v>
      </c>
      <c r="BV7" s="77" t="s">
        <v>589</v>
      </c>
      <c r="BW7" s="77" t="s">
        <v>121</v>
      </c>
      <c r="BX7" s="77" t="s">
        <v>122</v>
      </c>
      <c r="BY7" s="77" t="s">
        <v>589</v>
      </c>
      <c r="BZ7" s="77" t="s">
        <v>121</v>
      </c>
      <c r="CA7" s="77" t="s">
        <v>122</v>
      </c>
      <c r="CB7" s="77" t="s">
        <v>589</v>
      </c>
      <c r="CC7" s="77" t="s">
        <v>121</v>
      </c>
      <c r="CD7" s="77" t="s">
        <v>122</v>
      </c>
      <c r="CE7" s="77" t="s">
        <v>589</v>
      </c>
      <c r="CF7" s="77" t="s">
        <v>121</v>
      </c>
      <c r="CG7" s="77" t="s">
        <v>122</v>
      </c>
      <c r="CH7" s="77" t="s">
        <v>589</v>
      </c>
      <c r="CI7" s="77" t="s">
        <v>121</v>
      </c>
      <c r="CJ7" s="77" t="s">
        <v>632</v>
      </c>
      <c r="CK7" s="77" t="s">
        <v>589</v>
      </c>
      <c r="CL7" s="77" t="s">
        <v>121</v>
      </c>
      <c r="CM7" s="77" t="s">
        <v>632</v>
      </c>
      <c r="CN7" s="77" t="s">
        <v>589</v>
      </c>
      <c r="CO7" s="77" t="s">
        <v>121</v>
      </c>
      <c r="CP7" s="77" t="s">
        <v>632</v>
      </c>
      <c r="CQ7" s="77" t="s">
        <v>589</v>
      </c>
      <c r="CR7" s="77" t="s">
        <v>121</v>
      </c>
      <c r="CS7" s="77" t="s">
        <v>632</v>
      </c>
      <c r="CT7" s="77" t="s">
        <v>780</v>
      </c>
      <c r="CU7" s="77" t="s">
        <v>121</v>
      </c>
      <c r="CV7" s="77" t="s">
        <v>632</v>
      </c>
      <c r="CW7" s="77" t="s">
        <v>780</v>
      </c>
      <c r="CX7" s="77" t="s">
        <v>121</v>
      </c>
      <c r="CY7" s="77" t="s">
        <v>632</v>
      </c>
      <c r="CZ7" s="77" t="s">
        <v>779</v>
      </c>
      <c r="DA7" s="77" t="s">
        <v>121</v>
      </c>
      <c r="DB7" s="77" t="s">
        <v>632</v>
      </c>
      <c r="DC7" s="77" t="s">
        <v>796</v>
      </c>
      <c r="DD7" s="77" t="s">
        <v>121</v>
      </c>
      <c r="DE7" s="77" t="s">
        <v>632</v>
      </c>
      <c r="DF7" s="77" t="s">
        <v>804</v>
      </c>
      <c r="DG7" s="77" t="s">
        <v>121</v>
      </c>
      <c r="DH7" s="77" t="s">
        <v>632</v>
      </c>
      <c r="DI7" s="77" t="s">
        <v>740</v>
      </c>
      <c r="DJ7" s="77" t="s">
        <v>121</v>
      </c>
      <c r="DK7" s="77" t="s">
        <v>632</v>
      </c>
    </row>
    <row r="8" spans="1:115" ht="31.5" x14ac:dyDescent="0.25">
      <c r="A8" s="84" t="s">
        <v>123</v>
      </c>
      <c r="B8" s="161">
        <f>SUM(B9:B46)</f>
        <v>3498961.5926699992</v>
      </c>
      <c r="C8" s="161">
        <f>SUM(C9:C46)</f>
        <v>928404.09397999989</v>
      </c>
      <c r="D8" s="161">
        <f>C8/B8*100</f>
        <v>26.533703482911058</v>
      </c>
      <c r="E8" s="161">
        <f>SUM(E9:E46)</f>
        <v>1573</v>
      </c>
      <c r="F8" s="161">
        <f>SUM(F9:F46)</f>
        <v>0</v>
      </c>
      <c r="G8" s="161"/>
      <c r="H8" s="161">
        <f>SUM(H9:H46)</f>
        <v>1573.1</v>
      </c>
      <c r="I8" s="161">
        <f>SUM(I9:I46)</f>
        <v>0</v>
      </c>
      <c r="J8" s="161">
        <f>I8/H8*100</f>
        <v>0</v>
      </c>
      <c r="K8" s="161">
        <f>SUM(K9:K46)</f>
        <v>18906.900000000001</v>
      </c>
      <c r="L8" s="161">
        <f>SUM(L9:L46)</f>
        <v>445.98611999999997</v>
      </c>
      <c r="M8" s="161">
        <f>L8/K8*100</f>
        <v>2.3588537518048964</v>
      </c>
      <c r="N8" s="161">
        <f>SUM(N9:N46)</f>
        <v>309650</v>
      </c>
      <c r="O8" s="161">
        <f>SUM(O9:O46)</f>
        <v>229617</v>
      </c>
      <c r="P8" s="161">
        <f>O8/N8*100</f>
        <v>74.153721944130467</v>
      </c>
      <c r="Q8" s="161">
        <f>SUM(Q9:Q46)</f>
        <v>66271.8</v>
      </c>
      <c r="R8" s="161">
        <f>SUM(R9:R46)</f>
        <v>44811.14344</v>
      </c>
      <c r="S8" s="161">
        <f>R8/Q8*100</f>
        <v>67.617211906119948</v>
      </c>
      <c r="T8" s="161">
        <f>SUM(T9:T46)</f>
        <v>5658.4</v>
      </c>
      <c r="U8" s="161">
        <f>SUM(U9:U46)</f>
        <v>960</v>
      </c>
      <c r="V8" s="161">
        <f>U8/T8*100</f>
        <v>16.965926763749469</v>
      </c>
      <c r="W8" s="161">
        <f>SUM(W9:W46)</f>
        <v>830.8268599999999</v>
      </c>
      <c r="X8" s="161">
        <f>SUM(X9:X46)</f>
        <v>810.25726999999983</v>
      </c>
      <c r="Y8" s="161">
        <f>X8/W8*100</f>
        <v>97.524202575732801</v>
      </c>
      <c r="Z8" s="161">
        <f>SUM(Z9:Z46)</f>
        <v>4766.4045000000015</v>
      </c>
      <c r="AA8" s="161">
        <f>SUM(AA9:AA46)</f>
        <v>4623.0805000000009</v>
      </c>
      <c r="AB8" s="161">
        <f>AA8/Z8*100</f>
        <v>96.99303741426057</v>
      </c>
      <c r="AC8" s="161">
        <f>SUM(AC9:AC46)</f>
        <v>37845.664049999999</v>
      </c>
      <c r="AD8" s="161">
        <f>SUM(AD9:AD46)</f>
        <v>10565.934600000001</v>
      </c>
      <c r="AE8" s="161">
        <f>AD8/AC8*100</f>
        <v>27.918481192563462</v>
      </c>
      <c r="AF8" s="161">
        <f>SUM(AF9:AF46)</f>
        <v>2300</v>
      </c>
      <c r="AG8" s="161">
        <f>SUM(AG9:AG46)</f>
        <v>2300</v>
      </c>
      <c r="AH8" s="161">
        <f>AG8/AF8*100</f>
        <v>100</v>
      </c>
      <c r="AI8" s="161">
        <f>SUM(AI9:AI46)</f>
        <v>1000</v>
      </c>
      <c r="AJ8" s="161">
        <f>SUM(AJ9:AJ46)</f>
        <v>1000</v>
      </c>
      <c r="AK8" s="161">
        <f>AJ8/AI8*100</f>
        <v>100</v>
      </c>
      <c r="AL8" s="161">
        <f>SUM(AL9:AL46)</f>
        <v>0</v>
      </c>
      <c r="AM8" s="161">
        <f>SUM(AM9:AM46)</f>
        <v>0</v>
      </c>
      <c r="AN8" s="161"/>
      <c r="AO8" s="161">
        <f>SUM(AO9:AO46)</f>
        <v>5100</v>
      </c>
      <c r="AP8" s="161">
        <f>SUM(AP9:AP46)</f>
        <v>2550</v>
      </c>
      <c r="AQ8" s="161">
        <f>AP8/AO8*100</f>
        <v>50</v>
      </c>
      <c r="AR8" s="161">
        <f>SUM(AR9:AR46)</f>
        <v>0</v>
      </c>
      <c r="AS8" s="161">
        <f>SUM(AS9:AS46)</f>
        <v>0</v>
      </c>
      <c r="AT8" s="161"/>
      <c r="AU8" s="161">
        <f>SUM(AU9:AU46)</f>
        <v>0</v>
      </c>
      <c r="AV8" s="161">
        <f>SUM(AV9:AV46)</f>
        <v>0</v>
      </c>
      <c r="AW8" s="161"/>
      <c r="AX8" s="161">
        <f>SUM(AX9:AX46)</f>
        <v>6705.6</v>
      </c>
      <c r="AY8" s="161">
        <f>SUM(AY9:AY46)</f>
        <v>0</v>
      </c>
      <c r="AZ8" s="161">
        <f>AY8/AX8*100</f>
        <v>0</v>
      </c>
      <c r="BA8" s="161">
        <f>SUM(BA9:BA46)</f>
        <v>0</v>
      </c>
      <c r="BB8" s="161">
        <f>SUM(BB9:BB46)</f>
        <v>0</v>
      </c>
      <c r="BC8" s="161"/>
      <c r="BD8" s="161">
        <v>300000</v>
      </c>
      <c r="BE8" s="161">
        <f>SUM(BE9:BE46)</f>
        <v>0</v>
      </c>
      <c r="BF8" s="161">
        <f t="shared" ref="BF8:BF46" si="0">BE8/BD8*100</f>
        <v>0</v>
      </c>
      <c r="BG8" s="161">
        <f>SUM(BG9:BG46)</f>
        <v>358828.6999999999</v>
      </c>
      <c r="BH8" s="161">
        <f>SUM(BH9:BH46)</f>
        <v>133097.77178999997</v>
      </c>
      <c r="BI8" s="161">
        <f>BH8/BG8*100</f>
        <v>37.092287152616279</v>
      </c>
      <c r="BJ8" s="161">
        <f>SUM(BJ9:BJ46)</f>
        <v>0</v>
      </c>
      <c r="BK8" s="161">
        <f>SUM(BK9:BK46)</f>
        <v>0</v>
      </c>
      <c r="BL8" s="161"/>
      <c r="BM8" s="161">
        <f>SUM(BM9:BM46)</f>
        <v>0</v>
      </c>
      <c r="BN8" s="161">
        <f>SUM(BN9:BN46)</f>
        <v>0</v>
      </c>
      <c r="BO8" s="161"/>
      <c r="BP8" s="161">
        <f>SUM(BP9:BP46)</f>
        <v>0</v>
      </c>
      <c r="BQ8" s="161">
        <f>SUM(BQ9:BQ46)</f>
        <v>0</v>
      </c>
      <c r="BR8" s="161"/>
      <c r="BS8" s="161">
        <f>SUM(BS9:BS46)</f>
        <v>483980</v>
      </c>
      <c r="BT8" s="161">
        <f>SUM(BT9:BT46)</f>
        <v>214719.28810000003</v>
      </c>
      <c r="BU8" s="161">
        <f>BT8/BS8*100</f>
        <v>44.36532255465103</v>
      </c>
      <c r="BV8" s="161">
        <f>SUM(BV9:BV46)</f>
        <v>424106.80000000016</v>
      </c>
      <c r="BW8" s="161">
        <f>SUM(BW9:BW46)</f>
        <v>236161.61414999998</v>
      </c>
      <c r="BX8" s="161">
        <f>BW8/BV8*100</f>
        <v>55.684467721338095</v>
      </c>
      <c r="BY8" s="161">
        <f>SUM(BY9:BY46)</f>
        <v>25510.2</v>
      </c>
      <c r="BZ8" s="161">
        <f>SUM(BZ9:BZ46)</f>
        <v>0</v>
      </c>
      <c r="CA8" s="161">
        <f>BZ8/BY8*100</f>
        <v>0</v>
      </c>
      <c r="CB8" s="161">
        <f>SUM(CB9:CB46)</f>
        <v>103486.19999999998</v>
      </c>
      <c r="CC8" s="161">
        <f>SUM(CC9:CC46)</f>
        <v>0</v>
      </c>
      <c r="CD8" s="161">
        <f>CC8/CB8*100</f>
        <v>0</v>
      </c>
      <c r="CE8" s="161">
        <f>SUM(CE9:CE46)</f>
        <v>0</v>
      </c>
      <c r="CF8" s="161">
        <f>SUM(CF9:CF46)</f>
        <v>0</v>
      </c>
      <c r="CG8" s="161"/>
      <c r="CH8" s="161">
        <f>SUM(CH9:CH46)</f>
        <v>35000</v>
      </c>
      <c r="CI8" s="161">
        <f>SUM(CI9:CI46)</f>
        <v>0</v>
      </c>
      <c r="CJ8" s="161"/>
      <c r="CK8" s="161">
        <f>SUM(CK9:CK46)</f>
        <v>0</v>
      </c>
      <c r="CL8" s="161">
        <f>SUM(CL9:CL46)</f>
        <v>0</v>
      </c>
      <c r="CM8" s="161"/>
      <c r="CN8" s="161">
        <f>SUM(CN9:CN46)</f>
        <v>0</v>
      </c>
      <c r="CO8" s="161">
        <f>SUM(CO9:CO46)</f>
        <v>0</v>
      </c>
      <c r="CP8" s="161"/>
      <c r="CQ8" s="161">
        <f>SUM(CQ9:CQ46)</f>
        <v>0</v>
      </c>
      <c r="CR8" s="161">
        <f>SUM(CR9:CR46)</f>
        <v>0</v>
      </c>
      <c r="CS8" s="161"/>
      <c r="CT8" s="161">
        <f>SUM(CT9:CT46)</f>
        <v>215200</v>
      </c>
      <c r="CU8" s="161">
        <f>SUM(CU9:CU46)</f>
        <v>0</v>
      </c>
      <c r="CV8" s="161"/>
      <c r="CW8" s="161">
        <f>SUM(CW9:CW46)</f>
        <v>972064.3</v>
      </c>
      <c r="CX8" s="161">
        <f>SUM(CX9:CX46)</f>
        <v>0</v>
      </c>
      <c r="CY8" s="161"/>
      <c r="CZ8" s="161">
        <f>SUM(CZ9:CZ46)</f>
        <v>43762.7</v>
      </c>
      <c r="DA8" s="161">
        <f>SUM(DA9:DA46)</f>
        <v>0</v>
      </c>
      <c r="DB8" s="161">
        <f>DA8/CZ8*100</f>
        <v>0</v>
      </c>
      <c r="DC8" s="161">
        <f>SUM(DC9:DC46)</f>
        <v>55805.280900000005</v>
      </c>
      <c r="DD8" s="161">
        <f>SUM(DD9:DD46)</f>
        <v>46742.01801</v>
      </c>
      <c r="DE8" s="161">
        <f>DD8/DC8*100</f>
        <v>83.759130419501204</v>
      </c>
      <c r="DF8" s="161">
        <f>SUM(DF9:DF46)</f>
        <v>19035.816360000001</v>
      </c>
      <c r="DG8" s="161">
        <f>SUM(DG9:DG46)</f>
        <v>0</v>
      </c>
      <c r="DH8" s="161"/>
      <c r="DI8" s="161">
        <f>SUM(DI9:DI46)</f>
        <v>0</v>
      </c>
      <c r="DJ8" s="161">
        <f>SUM(DJ9:DJ46)</f>
        <v>0</v>
      </c>
      <c r="DK8" s="161"/>
    </row>
    <row r="9" spans="1:115" ht="18" customHeight="1" x14ac:dyDescent="0.25">
      <c r="A9" s="58" t="s">
        <v>124</v>
      </c>
      <c r="B9" s="176">
        <f>E9+H9+K9+N9+Q9+T9+W9+Z9+AC9+AF9+AI9+AL9+AO9+AR9+AU9+AX9+BA9+BD9+BG9+BJ9+BM9+BP9+BS9+BV9+BY9+CB9+CE9+CH9+CK9+CN9+CQ9+CT9+CW9+CZ9+DC9+DF9+DI9</f>
        <v>49676.659419999996</v>
      </c>
      <c r="C9" s="176">
        <f>F9+I9+L9+O9+R9+U9+X9+AA9+AD9+AG9+AJ9+AM9+AP9+AS9+AV9+AY9+BB9+BE9+BH9+BK9+BN9+BQ9+BT9+BW9+BZ9+CC9+CF9+CI9+CL9+CO9+CR9+CU9+CX9+DA9+DD9+DG9+DJ9</f>
        <v>7364.5728099999997</v>
      </c>
      <c r="D9" s="29">
        <f t="shared" ref="D9:D52" si="1">C9/B9*100</f>
        <v>14.825016206776167</v>
      </c>
      <c r="E9" s="30"/>
      <c r="F9" s="30"/>
      <c r="G9" s="29"/>
      <c r="H9" s="29">
        <v>0</v>
      </c>
      <c r="I9" s="29">
        <v>0</v>
      </c>
      <c r="J9" s="29"/>
      <c r="K9" s="30">
        <v>1400</v>
      </c>
      <c r="L9" s="30">
        <v>0</v>
      </c>
      <c r="M9" s="29"/>
      <c r="N9" s="30"/>
      <c r="O9" s="30"/>
      <c r="P9" s="29"/>
      <c r="Q9" s="30">
        <v>0</v>
      </c>
      <c r="R9" s="30">
        <v>0</v>
      </c>
      <c r="S9" s="29"/>
      <c r="T9" s="30">
        <v>0</v>
      </c>
      <c r="U9" s="30">
        <v>0</v>
      </c>
      <c r="V9" s="29"/>
      <c r="W9" s="30">
        <v>7.9773300000000003</v>
      </c>
      <c r="X9" s="30">
        <v>7.9773300000000003</v>
      </c>
      <c r="Y9" s="29">
        <f>X9/W9*100</f>
        <v>100</v>
      </c>
      <c r="Z9" s="30">
        <v>95.328000000000003</v>
      </c>
      <c r="AA9" s="30">
        <v>95.328000000000003</v>
      </c>
      <c r="AB9" s="29">
        <f>AA9/Z9*100</f>
        <v>100</v>
      </c>
      <c r="AC9" s="30"/>
      <c r="AD9" s="30"/>
      <c r="AE9" s="29"/>
      <c r="AF9" s="30">
        <v>100</v>
      </c>
      <c r="AG9" s="30">
        <v>100</v>
      </c>
      <c r="AH9" s="29">
        <f>AG9/AF9*100</f>
        <v>100</v>
      </c>
      <c r="AI9" s="30"/>
      <c r="AJ9" s="30"/>
      <c r="AK9" s="29"/>
      <c r="AL9" s="30"/>
      <c r="AM9" s="30"/>
      <c r="AN9" s="29"/>
      <c r="AO9" s="30"/>
      <c r="AP9" s="30"/>
      <c r="AQ9" s="29"/>
      <c r="AR9" s="29"/>
      <c r="AS9" s="30"/>
      <c r="AT9" s="30"/>
      <c r="AU9" s="30"/>
      <c r="AV9" s="30"/>
      <c r="AW9" s="29"/>
      <c r="AX9" s="30"/>
      <c r="AY9" s="30"/>
      <c r="AZ9" s="29"/>
      <c r="BA9" s="29">
        <v>0</v>
      </c>
      <c r="BB9" s="29">
        <v>0</v>
      </c>
      <c r="BC9" s="29"/>
      <c r="BD9" s="29">
        <v>9289.9</v>
      </c>
      <c r="BE9" s="29"/>
      <c r="BF9" s="29">
        <f t="shared" si="0"/>
        <v>0</v>
      </c>
      <c r="BG9" s="30">
        <v>11952.7</v>
      </c>
      <c r="BH9" s="30">
        <v>2590.77664</v>
      </c>
      <c r="BI9" s="29">
        <f>BH9/BG9*100</f>
        <v>21.675241911869282</v>
      </c>
      <c r="BJ9" s="29"/>
      <c r="BK9" s="29"/>
      <c r="BL9" s="29"/>
      <c r="BM9" s="30">
        <v>0</v>
      </c>
      <c r="BN9" s="30"/>
      <c r="BO9" s="29"/>
      <c r="BP9" s="30">
        <v>0</v>
      </c>
      <c r="BQ9" s="30">
        <v>0</v>
      </c>
      <c r="BR9" s="29"/>
      <c r="BS9" s="30">
        <v>8106</v>
      </c>
      <c r="BT9" s="30">
        <v>3199.4802599999998</v>
      </c>
      <c r="BU9" s="30">
        <f>BT9/BS9*100</f>
        <v>39.470518874907476</v>
      </c>
      <c r="BV9" s="30">
        <v>5781.9</v>
      </c>
      <c r="BW9" s="30">
        <v>1371.0105800000001</v>
      </c>
      <c r="BX9" s="30">
        <f t="shared" ref="BX9:BX45" si="2">BW9/BV9*100</f>
        <v>23.712111589615873</v>
      </c>
      <c r="BY9" s="30"/>
      <c r="BZ9" s="166"/>
      <c r="CA9" s="166"/>
      <c r="CB9" s="30">
        <v>3184.2</v>
      </c>
      <c r="CC9" s="166"/>
      <c r="CD9" s="166"/>
      <c r="CE9" s="30"/>
      <c r="CF9" s="166"/>
      <c r="CG9" s="166"/>
      <c r="CH9" s="30">
        <v>4999.7</v>
      </c>
      <c r="CI9" s="166"/>
      <c r="CJ9" s="166"/>
      <c r="CK9" s="30"/>
      <c r="CL9" s="166"/>
      <c r="CM9" s="166"/>
      <c r="CN9" s="30"/>
      <c r="CO9" s="166"/>
      <c r="CP9" s="166"/>
      <c r="CQ9" s="30"/>
      <c r="CR9" s="166"/>
      <c r="CS9" s="166"/>
      <c r="CT9" s="30"/>
      <c r="CU9" s="166"/>
      <c r="CV9" s="166"/>
      <c r="CW9" s="30"/>
      <c r="CX9" s="166"/>
      <c r="CY9" s="166"/>
      <c r="CZ9" s="30"/>
      <c r="DA9" s="166"/>
      <c r="DB9" s="166"/>
      <c r="DC9" s="30"/>
      <c r="DD9" s="166"/>
      <c r="DE9" s="166"/>
      <c r="DF9" s="30">
        <v>4758.9540900000002</v>
      </c>
      <c r="DG9" s="166"/>
      <c r="DH9" s="166"/>
      <c r="DI9" s="30"/>
      <c r="DJ9" s="166"/>
      <c r="DK9" s="166"/>
    </row>
    <row r="10" spans="1:115" ht="15.75" x14ac:dyDescent="0.25">
      <c r="A10" s="58" t="s">
        <v>125</v>
      </c>
      <c r="B10" s="176">
        <f t="shared" ref="B10:B46" si="3">E10+H10+K10+N10+Q10+T10+W10+Z10+AC10+AF10+AI10+AL10+AO10+AR10+AU10+AX10+BA10+BD10+BG10+BJ10+BM10+BP10+BS10+BV10+BY10+CB10+CE10+CH10+CK10+CN10+CQ10+CT10+CW10+CZ10+DC10+DF10+DI10</f>
        <v>27454.12155</v>
      </c>
      <c r="C10" s="176">
        <f t="shared" ref="C10:C46" si="4">F10+I10+L10+O10+R10+U10+X10+AA10+AD10+AG10+AJ10+AM10+AP10+AS10+AV10+AY10+BB10+BE10+BH10+BK10+BN10+BQ10+BT10+BW10+BZ10+CC10+CF10+CI10+CL10+CO10+CR10+CU10+CX10+DA10+DD10+DG10+DJ10</f>
        <v>7179.6769599999998</v>
      </c>
      <c r="D10" s="29">
        <f t="shared" si="1"/>
        <v>26.151545030950007</v>
      </c>
      <c r="E10" s="30"/>
      <c r="F10" s="30"/>
      <c r="G10" s="29"/>
      <c r="H10" s="29">
        <v>0</v>
      </c>
      <c r="I10" s="29">
        <v>0</v>
      </c>
      <c r="J10" s="29"/>
      <c r="K10" s="30">
        <v>0</v>
      </c>
      <c r="L10" s="30">
        <v>0</v>
      </c>
      <c r="M10" s="29"/>
      <c r="N10" s="30"/>
      <c r="O10" s="30"/>
      <c r="P10" s="29"/>
      <c r="Q10" s="30">
        <v>271.7</v>
      </c>
      <c r="R10" s="30">
        <v>271.7</v>
      </c>
      <c r="S10" s="29">
        <f>R10/Q10*100</f>
        <v>100</v>
      </c>
      <c r="T10" s="30">
        <v>0</v>
      </c>
      <c r="U10" s="30">
        <v>0</v>
      </c>
      <c r="V10" s="29"/>
      <c r="W10" s="30">
        <v>11.401549999999999</v>
      </c>
      <c r="X10" s="30">
        <v>11.401549999999999</v>
      </c>
      <c r="Y10" s="29">
        <f t="shared" ref="Y10:Y46" si="5">X10/W10*100</f>
        <v>100</v>
      </c>
      <c r="Z10" s="30">
        <v>190.65600000000001</v>
      </c>
      <c r="AA10" s="30">
        <v>190.65600000000001</v>
      </c>
      <c r="AB10" s="29">
        <f t="shared" ref="AB10:AB46" si="6">AA10/Z10*100</f>
        <v>100</v>
      </c>
      <c r="AC10" s="30">
        <v>2670.364</v>
      </c>
      <c r="AD10" s="30">
        <v>793.17849999999999</v>
      </c>
      <c r="AE10" s="29">
        <f>AD10/AC10*100</f>
        <v>29.703010525905832</v>
      </c>
      <c r="AF10" s="30">
        <v>100</v>
      </c>
      <c r="AG10" s="30">
        <v>100</v>
      </c>
      <c r="AH10" s="29">
        <f>AG10/AF10*100</f>
        <v>100</v>
      </c>
      <c r="AI10" s="30">
        <v>50</v>
      </c>
      <c r="AJ10" s="30">
        <v>50</v>
      </c>
      <c r="AK10" s="29">
        <f>AJ10/AI10*100</f>
        <v>100</v>
      </c>
      <c r="AL10" s="30"/>
      <c r="AM10" s="30"/>
      <c r="AN10" s="29"/>
      <c r="AO10" s="30"/>
      <c r="AP10" s="30"/>
      <c r="AQ10" s="29"/>
      <c r="AR10" s="29"/>
      <c r="AS10" s="30"/>
      <c r="AT10" s="30"/>
      <c r="AU10" s="30"/>
      <c r="AV10" s="30"/>
      <c r="AW10" s="29"/>
      <c r="AX10" s="30">
        <v>0</v>
      </c>
      <c r="AY10" s="30">
        <v>0</v>
      </c>
      <c r="AZ10" s="29"/>
      <c r="BA10" s="29">
        <v>0</v>
      </c>
      <c r="BB10" s="29">
        <v>0</v>
      </c>
      <c r="BC10" s="29"/>
      <c r="BD10" s="29">
        <v>7386.8</v>
      </c>
      <c r="BE10" s="29"/>
      <c r="BF10" s="29">
        <f t="shared" si="0"/>
        <v>0</v>
      </c>
      <c r="BG10" s="30">
        <v>6964.7</v>
      </c>
      <c r="BH10" s="30">
        <v>2182.9654599999999</v>
      </c>
      <c r="BI10" s="29">
        <f t="shared" ref="BI10:BI50" si="7">BH10/BG10*100</f>
        <v>31.34328054331127</v>
      </c>
      <c r="BJ10" s="29"/>
      <c r="BK10" s="29"/>
      <c r="BL10" s="29"/>
      <c r="BM10" s="30">
        <v>0</v>
      </c>
      <c r="BN10" s="30"/>
      <c r="BO10" s="29"/>
      <c r="BP10" s="30">
        <v>0</v>
      </c>
      <c r="BQ10" s="30">
        <v>0</v>
      </c>
      <c r="BR10" s="29"/>
      <c r="BS10" s="30">
        <v>8191</v>
      </c>
      <c r="BT10" s="30">
        <v>3579.7754500000001</v>
      </c>
      <c r="BU10" s="30">
        <f t="shared" ref="BU10:BU46" si="8">BT10/BS10*100</f>
        <v>43.703765718471494</v>
      </c>
      <c r="BV10" s="30">
        <v>25.4</v>
      </c>
      <c r="BW10" s="30">
        <v>0</v>
      </c>
      <c r="BX10" s="30">
        <f t="shared" si="2"/>
        <v>0</v>
      </c>
      <c r="BY10" s="30"/>
      <c r="BZ10" s="166"/>
      <c r="CA10" s="166"/>
      <c r="CB10" s="30">
        <v>1592.1</v>
      </c>
      <c r="CC10" s="166"/>
      <c r="CD10" s="166"/>
      <c r="CE10" s="30"/>
      <c r="CF10" s="166"/>
      <c r="CG10" s="166"/>
      <c r="CH10" s="30"/>
      <c r="CI10" s="166"/>
      <c r="CJ10" s="166"/>
      <c r="CK10" s="30"/>
      <c r="CL10" s="166"/>
      <c r="CM10" s="166"/>
      <c r="CN10" s="30"/>
      <c r="CO10" s="166"/>
      <c r="CP10" s="166"/>
      <c r="CQ10" s="30"/>
      <c r="CR10" s="166"/>
      <c r="CS10" s="166"/>
      <c r="CT10" s="30"/>
      <c r="CU10" s="166"/>
      <c r="CV10" s="166"/>
      <c r="CW10" s="30"/>
      <c r="CX10" s="166"/>
      <c r="CY10" s="166"/>
      <c r="CZ10" s="30"/>
      <c r="DA10" s="166"/>
      <c r="DB10" s="166"/>
      <c r="DC10" s="30"/>
      <c r="DD10" s="166"/>
      <c r="DE10" s="166"/>
      <c r="DF10" s="30"/>
      <c r="DG10" s="166"/>
      <c r="DH10" s="166"/>
      <c r="DI10" s="30"/>
      <c r="DJ10" s="166"/>
      <c r="DK10" s="166"/>
    </row>
    <row r="11" spans="1:115" ht="15.75" x14ac:dyDescent="0.25">
      <c r="A11" s="58" t="s">
        <v>126</v>
      </c>
      <c r="B11" s="176">
        <f t="shared" si="3"/>
        <v>50822.725579999998</v>
      </c>
      <c r="C11" s="176">
        <f t="shared" si="4"/>
        <v>10774.48583</v>
      </c>
      <c r="D11" s="29">
        <f t="shared" si="1"/>
        <v>21.200133812264539</v>
      </c>
      <c r="E11" s="30"/>
      <c r="F11" s="30"/>
      <c r="G11" s="29"/>
      <c r="H11" s="29">
        <v>0</v>
      </c>
      <c r="I11" s="29">
        <v>0</v>
      </c>
      <c r="J11" s="29"/>
      <c r="K11" s="30">
        <v>0</v>
      </c>
      <c r="L11" s="30">
        <v>0</v>
      </c>
      <c r="M11" s="29"/>
      <c r="N11" s="30"/>
      <c r="O11" s="30"/>
      <c r="P11" s="29"/>
      <c r="Q11" s="30">
        <v>330.2</v>
      </c>
      <c r="R11" s="30"/>
      <c r="S11" s="29">
        <f>R11/Q11*100</f>
        <v>0</v>
      </c>
      <c r="T11" s="30">
        <v>0</v>
      </c>
      <c r="U11" s="30">
        <v>0</v>
      </c>
      <c r="V11" s="29"/>
      <c r="W11" s="30">
        <v>20.569580000000002</v>
      </c>
      <c r="X11" s="30">
        <v>0</v>
      </c>
      <c r="Y11" s="29">
        <f t="shared" si="5"/>
        <v>0</v>
      </c>
      <c r="Z11" s="30">
        <v>190.65600000000001</v>
      </c>
      <c r="AA11" s="30">
        <v>142.66</v>
      </c>
      <c r="AB11" s="29">
        <f t="shared" si="6"/>
        <v>74.825864384021486</v>
      </c>
      <c r="AC11" s="30"/>
      <c r="AD11" s="30"/>
      <c r="AE11" s="29"/>
      <c r="AF11" s="30"/>
      <c r="AG11" s="30"/>
      <c r="AH11" s="29"/>
      <c r="AI11" s="30"/>
      <c r="AJ11" s="30"/>
      <c r="AK11" s="29"/>
      <c r="AL11" s="30"/>
      <c r="AM11" s="30"/>
      <c r="AN11" s="29"/>
      <c r="AO11" s="30"/>
      <c r="AP11" s="30"/>
      <c r="AQ11" s="29"/>
      <c r="AR11" s="29"/>
      <c r="AS11" s="30"/>
      <c r="AT11" s="30"/>
      <c r="AU11" s="30"/>
      <c r="AV11" s="30"/>
      <c r="AW11" s="29"/>
      <c r="AX11" s="30">
        <v>0</v>
      </c>
      <c r="AY11" s="30">
        <v>0</v>
      </c>
      <c r="AZ11" s="29"/>
      <c r="BA11" s="29">
        <v>0</v>
      </c>
      <c r="BB11" s="29">
        <v>0</v>
      </c>
      <c r="BC11" s="29"/>
      <c r="BD11" s="29">
        <v>10975.8</v>
      </c>
      <c r="BE11" s="29"/>
      <c r="BF11" s="29">
        <f t="shared" si="0"/>
        <v>0</v>
      </c>
      <c r="BG11" s="30">
        <v>21075.8</v>
      </c>
      <c r="BH11" s="30">
        <v>5195</v>
      </c>
      <c r="BI11" s="29">
        <f t="shared" si="7"/>
        <v>24.649123639434801</v>
      </c>
      <c r="BJ11" s="29"/>
      <c r="BK11" s="29"/>
      <c r="BL11" s="29"/>
      <c r="BM11" s="30">
        <v>0</v>
      </c>
      <c r="BN11" s="30"/>
      <c r="BO11" s="29"/>
      <c r="BP11" s="30">
        <v>0</v>
      </c>
      <c r="BQ11" s="30">
        <v>0</v>
      </c>
      <c r="BR11" s="29"/>
      <c r="BS11" s="30">
        <v>12550</v>
      </c>
      <c r="BT11" s="30">
        <v>5436.8258299999998</v>
      </c>
      <c r="BU11" s="30">
        <f t="shared" si="8"/>
        <v>43.32132135458167</v>
      </c>
      <c r="BV11" s="30">
        <v>903.5</v>
      </c>
      <c r="BW11" s="30">
        <v>0</v>
      </c>
      <c r="BX11" s="30">
        <f t="shared" si="2"/>
        <v>0</v>
      </c>
      <c r="BY11" s="30"/>
      <c r="BZ11" s="166"/>
      <c r="CA11" s="166"/>
      <c r="CB11" s="30">
        <v>4776.2</v>
      </c>
      <c r="CC11" s="166"/>
      <c r="CD11" s="166"/>
      <c r="CE11" s="30"/>
      <c r="CF11" s="166"/>
      <c r="CG11" s="166"/>
      <c r="CH11" s="30"/>
      <c r="CI11" s="166"/>
      <c r="CJ11" s="166"/>
      <c r="CK11" s="30"/>
      <c r="CL11" s="166"/>
      <c r="CM11" s="166"/>
      <c r="CN11" s="30"/>
      <c r="CO11" s="166"/>
      <c r="CP11" s="166"/>
      <c r="CQ11" s="30"/>
      <c r="CR11" s="166"/>
      <c r="CS11" s="166"/>
      <c r="CT11" s="30"/>
      <c r="CU11" s="166"/>
      <c r="CV11" s="166"/>
      <c r="CW11" s="30"/>
      <c r="CX11" s="166"/>
      <c r="CY11" s="166"/>
      <c r="CZ11" s="30"/>
      <c r="DA11" s="166"/>
      <c r="DB11" s="166"/>
      <c r="DC11" s="30"/>
      <c r="DD11" s="166"/>
      <c r="DE11" s="166"/>
      <c r="DF11" s="30"/>
      <c r="DG11" s="166"/>
      <c r="DH11" s="166"/>
      <c r="DI11" s="30"/>
      <c r="DJ11" s="166"/>
      <c r="DK11" s="166"/>
    </row>
    <row r="12" spans="1:115" ht="15.75" x14ac:dyDescent="0.25">
      <c r="A12" s="58" t="s">
        <v>127</v>
      </c>
      <c r="B12" s="176">
        <f t="shared" si="3"/>
        <v>42560.537559999997</v>
      </c>
      <c r="C12" s="176">
        <f t="shared" si="4"/>
        <v>8139.7975200000001</v>
      </c>
      <c r="D12" s="29">
        <f t="shared" si="1"/>
        <v>19.125222533960873</v>
      </c>
      <c r="E12" s="30"/>
      <c r="F12" s="30"/>
      <c r="G12" s="29"/>
      <c r="H12" s="29">
        <v>0</v>
      </c>
      <c r="I12" s="29">
        <v>0</v>
      </c>
      <c r="J12" s="29"/>
      <c r="K12" s="30">
        <v>1200</v>
      </c>
      <c r="L12" s="30"/>
      <c r="M12" s="29">
        <f>L12/K12*100</f>
        <v>0</v>
      </c>
      <c r="N12" s="30"/>
      <c r="O12" s="30"/>
      <c r="P12" s="29"/>
      <c r="Q12" s="30">
        <v>386.4</v>
      </c>
      <c r="R12" s="30"/>
      <c r="S12" s="29">
        <f t="shared" ref="S12:S46" si="9">R12/Q12*100</f>
        <v>0</v>
      </c>
      <c r="T12" s="30">
        <v>0</v>
      </c>
      <c r="U12" s="30">
        <v>0</v>
      </c>
      <c r="V12" s="29"/>
      <c r="W12" s="30">
        <v>14.58156</v>
      </c>
      <c r="X12" s="30">
        <v>14.58156</v>
      </c>
      <c r="Y12" s="29">
        <f t="shared" si="5"/>
        <v>100</v>
      </c>
      <c r="Z12" s="30">
        <v>190.65600000000001</v>
      </c>
      <c r="AA12" s="30">
        <v>190.65600000000001</v>
      </c>
      <c r="AB12" s="29">
        <f t="shared" si="6"/>
        <v>100</v>
      </c>
      <c r="AC12" s="30"/>
      <c r="AD12" s="30"/>
      <c r="AE12" s="29"/>
      <c r="AF12" s="30"/>
      <c r="AG12" s="30"/>
      <c r="AH12" s="29"/>
      <c r="AI12" s="30"/>
      <c r="AJ12" s="30"/>
      <c r="AK12" s="29"/>
      <c r="AL12" s="30"/>
      <c r="AM12" s="30"/>
      <c r="AN12" s="29"/>
      <c r="AO12" s="30"/>
      <c r="AP12" s="30"/>
      <c r="AQ12" s="29"/>
      <c r="AR12" s="29"/>
      <c r="AS12" s="30"/>
      <c r="AT12" s="30"/>
      <c r="AU12" s="30"/>
      <c r="AV12" s="30"/>
      <c r="AW12" s="29"/>
      <c r="AX12" s="30">
        <v>0</v>
      </c>
      <c r="AY12" s="30">
        <v>0</v>
      </c>
      <c r="AZ12" s="29"/>
      <c r="BA12" s="29">
        <v>0</v>
      </c>
      <c r="BB12" s="29">
        <v>0</v>
      </c>
      <c r="BC12" s="29"/>
      <c r="BD12" s="29">
        <v>6798.7</v>
      </c>
      <c r="BE12" s="29"/>
      <c r="BF12" s="29">
        <f t="shared" si="0"/>
        <v>0</v>
      </c>
      <c r="BG12" s="30">
        <v>1376.9</v>
      </c>
      <c r="BH12" s="30">
        <v>501</v>
      </c>
      <c r="BI12" s="29">
        <f t="shared" si="7"/>
        <v>36.386084682983508</v>
      </c>
      <c r="BJ12" s="29"/>
      <c r="BK12" s="29"/>
      <c r="BL12" s="29"/>
      <c r="BM12" s="30">
        <v>0</v>
      </c>
      <c r="BN12" s="30"/>
      <c r="BO12" s="29"/>
      <c r="BP12" s="30">
        <v>0</v>
      </c>
      <c r="BQ12" s="30">
        <v>0</v>
      </c>
      <c r="BR12" s="29"/>
      <c r="BS12" s="30">
        <v>9246</v>
      </c>
      <c r="BT12" s="30">
        <v>3355</v>
      </c>
      <c r="BU12" s="30">
        <f t="shared" si="8"/>
        <v>36.285961496863507</v>
      </c>
      <c r="BV12" s="30">
        <v>20163.099999999999</v>
      </c>
      <c r="BW12" s="30">
        <v>4078.55996</v>
      </c>
      <c r="BX12" s="30">
        <f t="shared" si="2"/>
        <v>20.227841750524476</v>
      </c>
      <c r="BY12" s="30"/>
      <c r="BZ12" s="166"/>
      <c r="CA12" s="166"/>
      <c r="CB12" s="30">
        <v>3184.2</v>
      </c>
      <c r="CC12" s="166"/>
      <c r="CD12" s="166"/>
      <c r="CE12" s="30"/>
      <c r="CF12" s="166"/>
      <c r="CG12" s="166"/>
      <c r="CH12" s="30"/>
      <c r="CI12" s="166"/>
      <c r="CJ12" s="166"/>
      <c r="CK12" s="30"/>
      <c r="CL12" s="166"/>
      <c r="CM12" s="166"/>
      <c r="CN12" s="30"/>
      <c r="CO12" s="166"/>
      <c r="CP12" s="166"/>
      <c r="CQ12" s="30"/>
      <c r="CR12" s="166"/>
      <c r="CS12" s="166"/>
      <c r="CT12" s="30"/>
      <c r="CU12" s="166"/>
      <c r="CV12" s="166"/>
      <c r="CW12" s="30"/>
      <c r="CX12" s="166"/>
      <c r="CY12" s="166"/>
      <c r="CZ12" s="30"/>
      <c r="DA12" s="166"/>
      <c r="DB12" s="166"/>
      <c r="DC12" s="30"/>
      <c r="DD12" s="166"/>
      <c r="DE12" s="166"/>
      <c r="DF12" s="30"/>
      <c r="DG12" s="166"/>
      <c r="DH12" s="166"/>
      <c r="DI12" s="30"/>
      <c r="DJ12" s="166"/>
      <c r="DK12" s="166"/>
    </row>
    <row r="13" spans="1:115" ht="15.75" x14ac:dyDescent="0.25">
      <c r="A13" s="58" t="s">
        <v>128</v>
      </c>
      <c r="B13" s="176">
        <f t="shared" si="3"/>
        <v>316094.95207</v>
      </c>
      <c r="C13" s="176">
        <f t="shared" si="4"/>
        <v>27043.70191</v>
      </c>
      <c r="D13" s="29">
        <f t="shared" si="1"/>
        <v>8.5555627297746621</v>
      </c>
      <c r="E13" s="30"/>
      <c r="F13" s="30"/>
      <c r="G13" s="29"/>
      <c r="H13" s="29">
        <v>0</v>
      </c>
      <c r="I13" s="29">
        <v>0</v>
      </c>
      <c r="J13" s="29"/>
      <c r="K13" s="30"/>
      <c r="L13" s="30"/>
      <c r="M13" s="29"/>
      <c r="N13" s="30"/>
      <c r="O13" s="30"/>
      <c r="P13" s="29"/>
      <c r="Q13" s="30">
        <v>7669</v>
      </c>
      <c r="R13" s="30">
        <v>1779.39984</v>
      </c>
      <c r="S13" s="29">
        <f t="shared" si="9"/>
        <v>23.202501499543619</v>
      </c>
      <c r="T13" s="30">
        <v>0</v>
      </c>
      <c r="U13" s="30">
        <v>0</v>
      </c>
      <c r="V13" s="29"/>
      <c r="W13" s="30">
        <v>107.99607</v>
      </c>
      <c r="X13" s="30">
        <v>107.99607</v>
      </c>
      <c r="Y13" s="29">
        <f t="shared" si="5"/>
        <v>100</v>
      </c>
      <c r="Z13" s="30">
        <v>190.65600000000001</v>
      </c>
      <c r="AA13" s="30">
        <v>190.65600000000001</v>
      </c>
      <c r="AB13" s="29">
        <f t="shared" si="6"/>
        <v>100</v>
      </c>
      <c r="AC13" s="30"/>
      <c r="AD13" s="30"/>
      <c r="AE13" s="29"/>
      <c r="AF13" s="30"/>
      <c r="AG13" s="30"/>
      <c r="AH13" s="29"/>
      <c r="AI13" s="30"/>
      <c r="AJ13" s="30"/>
      <c r="AK13" s="29"/>
      <c r="AL13" s="30"/>
      <c r="AM13" s="30"/>
      <c r="AN13" s="29"/>
      <c r="AO13" s="30">
        <v>5100</v>
      </c>
      <c r="AP13" s="30">
        <v>2550</v>
      </c>
      <c r="AQ13" s="29">
        <f>AP13/AO13*100</f>
        <v>50</v>
      </c>
      <c r="AR13" s="29"/>
      <c r="AS13" s="30"/>
      <c r="AT13" s="30"/>
      <c r="AU13" s="30"/>
      <c r="AV13" s="30"/>
      <c r="AW13" s="29"/>
      <c r="AX13" s="30">
        <v>0</v>
      </c>
      <c r="AY13" s="30">
        <v>0</v>
      </c>
      <c r="AZ13" s="29"/>
      <c r="BA13" s="29">
        <v>0</v>
      </c>
      <c r="BB13" s="29">
        <v>0</v>
      </c>
      <c r="BC13" s="29"/>
      <c r="BD13" s="29">
        <v>13632.5</v>
      </c>
      <c r="BE13" s="29"/>
      <c r="BF13" s="29">
        <f t="shared" si="0"/>
        <v>0</v>
      </c>
      <c r="BG13" s="30">
        <v>18376</v>
      </c>
      <c r="BH13" s="30">
        <v>4326.3999999999996</v>
      </c>
      <c r="BI13" s="29">
        <f t="shared" si="7"/>
        <v>23.543752720940354</v>
      </c>
      <c r="BJ13" s="29"/>
      <c r="BK13" s="29"/>
      <c r="BL13" s="29"/>
      <c r="BM13" s="30">
        <v>0</v>
      </c>
      <c r="BN13" s="30"/>
      <c r="BO13" s="29"/>
      <c r="BP13" s="30">
        <v>0</v>
      </c>
      <c r="BQ13" s="30">
        <v>0</v>
      </c>
      <c r="BR13" s="29"/>
      <c r="BS13" s="30">
        <v>39689</v>
      </c>
      <c r="BT13" s="30">
        <v>18089.25</v>
      </c>
      <c r="BU13" s="30">
        <f t="shared" si="8"/>
        <v>45.577489984630503</v>
      </c>
      <c r="BV13" s="30">
        <v>1529.7</v>
      </c>
      <c r="BW13" s="30">
        <v>0</v>
      </c>
      <c r="BX13" s="30">
        <f t="shared" si="2"/>
        <v>0</v>
      </c>
      <c r="BY13" s="30"/>
      <c r="BZ13" s="166"/>
      <c r="CA13" s="166"/>
      <c r="CB13" s="30">
        <v>4776.2</v>
      </c>
      <c r="CC13" s="166"/>
      <c r="CD13" s="166"/>
      <c r="CE13" s="30"/>
      <c r="CF13" s="166"/>
      <c r="CG13" s="166"/>
      <c r="CH13" s="30"/>
      <c r="CI13" s="166"/>
      <c r="CJ13" s="166"/>
      <c r="CK13" s="30"/>
      <c r="CL13" s="166"/>
      <c r="CM13" s="166"/>
      <c r="CN13" s="30"/>
      <c r="CO13" s="166"/>
      <c r="CP13" s="166"/>
      <c r="CQ13" s="30"/>
      <c r="CR13" s="166"/>
      <c r="CS13" s="166"/>
      <c r="CT13" s="30"/>
      <c r="CU13" s="166"/>
      <c r="CV13" s="166"/>
      <c r="CW13" s="30">
        <v>225023.9</v>
      </c>
      <c r="CX13" s="166"/>
      <c r="CY13" s="166"/>
      <c r="CZ13" s="30"/>
      <c r="DA13" s="166"/>
      <c r="DB13" s="166"/>
      <c r="DC13" s="30"/>
      <c r="DD13" s="166"/>
      <c r="DE13" s="166"/>
      <c r="DF13" s="30"/>
      <c r="DG13" s="166"/>
      <c r="DH13" s="166"/>
      <c r="DI13" s="30"/>
      <c r="DJ13" s="166"/>
      <c r="DK13" s="166"/>
    </row>
    <row r="14" spans="1:115" ht="15.75" x14ac:dyDescent="0.25">
      <c r="A14" s="58" t="s">
        <v>129</v>
      </c>
      <c r="B14" s="176">
        <f t="shared" si="3"/>
        <v>159953.12677</v>
      </c>
      <c r="C14" s="176">
        <f t="shared" si="4"/>
        <v>78096.999360000002</v>
      </c>
      <c r="D14" s="29">
        <f t="shared" si="1"/>
        <v>48.824928238068978</v>
      </c>
      <c r="E14" s="30"/>
      <c r="F14" s="30"/>
      <c r="G14" s="29"/>
      <c r="H14" s="29">
        <v>0</v>
      </c>
      <c r="I14" s="29">
        <v>0</v>
      </c>
      <c r="J14" s="29"/>
      <c r="K14" s="30"/>
      <c r="L14" s="30"/>
      <c r="M14" s="29"/>
      <c r="N14" s="30"/>
      <c r="O14" s="30"/>
      <c r="P14" s="29"/>
      <c r="Q14" s="30">
        <v>5484.3</v>
      </c>
      <c r="R14" s="30">
        <v>444.66972999999996</v>
      </c>
      <c r="S14" s="29">
        <f t="shared" si="9"/>
        <v>8.1080489761683339</v>
      </c>
      <c r="T14" s="30">
        <v>5658.4</v>
      </c>
      <c r="U14" s="30">
        <v>960</v>
      </c>
      <c r="V14" s="29">
        <f>U14/T14*100</f>
        <v>16.965926763749469</v>
      </c>
      <c r="W14" s="30">
        <v>54.669640000000001</v>
      </c>
      <c r="X14" s="30">
        <v>54.669640000000001</v>
      </c>
      <c r="Y14" s="29">
        <f t="shared" si="5"/>
        <v>100</v>
      </c>
      <c r="Z14" s="30">
        <v>190.65600000000001</v>
      </c>
      <c r="AA14" s="30">
        <v>190.65600000000001</v>
      </c>
      <c r="AB14" s="29">
        <f t="shared" si="6"/>
        <v>100</v>
      </c>
      <c r="AC14" s="30"/>
      <c r="AD14" s="30"/>
      <c r="AE14" s="29"/>
      <c r="AF14" s="30">
        <v>100</v>
      </c>
      <c r="AG14" s="30">
        <v>100</v>
      </c>
      <c r="AH14" s="29">
        <f t="shared" ref="AH14:AH46" si="10">AG14/AF14*100</f>
        <v>100</v>
      </c>
      <c r="AI14" s="30">
        <v>50</v>
      </c>
      <c r="AJ14" s="30">
        <v>50</v>
      </c>
      <c r="AK14" s="29">
        <f t="shared" ref="AK14:AK46" si="11">AJ14/AI14*100</f>
        <v>100</v>
      </c>
      <c r="AL14" s="30"/>
      <c r="AM14" s="30"/>
      <c r="AN14" s="29"/>
      <c r="AO14" s="30"/>
      <c r="AP14" s="30"/>
      <c r="AQ14" s="29"/>
      <c r="AR14" s="29"/>
      <c r="AS14" s="30"/>
      <c r="AT14" s="30"/>
      <c r="AU14" s="30"/>
      <c r="AV14" s="30"/>
      <c r="AW14" s="29"/>
      <c r="AX14" s="30">
        <v>0</v>
      </c>
      <c r="AY14" s="30">
        <v>0</v>
      </c>
      <c r="AZ14" s="29"/>
      <c r="BA14" s="29">
        <v>0</v>
      </c>
      <c r="BB14" s="29">
        <v>0</v>
      </c>
      <c r="BC14" s="29"/>
      <c r="BD14" s="29">
        <v>12705.2</v>
      </c>
      <c r="BE14" s="29"/>
      <c r="BF14" s="29">
        <f t="shared" si="0"/>
        <v>0</v>
      </c>
      <c r="BG14" s="30">
        <v>21821</v>
      </c>
      <c r="BH14" s="30">
        <v>8340.5</v>
      </c>
      <c r="BI14" s="29">
        <f t="shared" si="7"/>
        <v>38.222354612529216</v>
      </c>
      <c r="BJ14" s="29"/>
      <c r="BK14" s="29"/>
      <c r="BL14" s="29"/>
      <c r="BM14" s="30">
        <v>0</v>
      </c>
      <c r="BN14" s="30"/>
      <c r="BO14" s="29"/>
      <c r="BP14" s="30">
        <v>0</v>
      </c>
      <c r="BQ14" s="30">
        <v>0</v>
      </c>
      <c r="BR14" s="29"/>
      <c r="BS14" s="30">
        <v>32421</v>
      </c>
      <c r="BT14" s="30">
        <v>13474.540869999999</v>
      </c>
      <c r="BU14" s="30">
        <f t="shared" si="8"/>
        <v>41.561151321674224</v>
      </c>
      <c r="BV14" s="30">
        <v>74184.600000000006</v>
      </c>
      <c r="BW14" s="30">
        <v>54481.96312</v>
      </c>
      <c r="BX14" s="30">
        <f t="shared" si="2"/>
        <v>73.441068793253578</v>
      </c>
      <c r="BY14" s="30"/>
      <c r="BZ14" s="166"/>
      <c r="CA14" s="166"/>
      <c r="CB14" s="30">
        <v>3184.2</v>
      </c>
      <c r="CC14" s="166"/>
      <c r="CD14" s="166"/>
      <c r="CE14" s="30"/>
      <c r="CF14" s="166"/>
      <c r="CG14" s="166"/>
      <c r="CH14" s="30"/>
      <c r="CI14" s="166"/>
      <c r="CJ14" s="166"/>
      <c r="CK14" s="30"/>
      <c r="CL14" s="166"/>
      <c r="CM14" s="166"/>
      <c r="CN14" s="30"/>
      <c r="CO14" s="166"/>
      <c r="CP14" s="166"/>
      <c r="CQ14" s="30"/>
      <c r="CR14" s="166"/>
      <c r="CS14" s="166"/>
      <c r="CT14" s="30"/>
      <c r="CU14" s="166"/>
      <c r="CV14" s="166"/>
      <c r="CW14" s="30"/>
      <c r="CX14" s="166"/>
      <c r="CY14" s="166"/>
      <c r="CZ14" s="30"/>
      <c r="DA14" s="166"/>
      <c r="DB14" s="166"/>
      <c r="DC14" s="30">
        <v>4099.10113</v>
      </c>
      <c r="DD14" s="30"/>
      <c r="DE14" s="166"/>
      <c r="DF14" s="30"/>
      <c r="DG14" s="166"/>
      <c r="DH14" s="166"/>
      <c r="DI14" s="30"/>
      <c r="DJ14" s="166"/>
      <c r="DK14" s="166"/>
    </row>
    <row r="15" spans="1:115" ht="15.75" x14ac:dyDescent="0.25">
      <c r="A15" s="58" t="s">
        <v>130</v>
      </c>
      <c r="B15" s="176">
        <f t="shared" si="3"/>
        <v>26512.479529999997</v>
      </c>
      <c r="C15" s="176">
        <f t="shared" si="4"/>
        <v>9385.2355900000002</v>
      </c>
      <c r="D15" s="29">
        <f t="shared" si="1"/>
        <v>35.399312913679793</v>
      </c>
      <c r="E15" s="30"/>
      <c r="F15" s="30"/>
      <c r="G15" s="29"/>
      <c r="H15" s="29">
        <v>0</v>
      </c>
      <c r="I15" s="29">
        <v>0</v>
      </c>
      <c r="J15" s="29"/>
      <c r="K15" s="30"/>
      <c r="L15" s="30"/>
      <c r="M15" s="29"/>
      <c r="N15" s="30"/>
      <c r="O15" s="30"/>
      <c r="P15" s="29"/>
      <c r="Q15" s="30"/>
      <c r="R15" s="30"/>
      <c r="S15" s="29"/>
      <c r="T15" s="51">
        <v>0</v>
      </c>
      <c r="U15" s="51">
        <v>0</v>
      </c>
      <c r="V15" s="50"/>
      <c r="W15" s="30">
        <v>5.7515299999999998</v>
      </c>
      <c r="X15" s="30">
        <v>5.7515299999999998</v>
      </c>
      <c r="Y15" s="29">
        <f t="shared" si="5"/>
        <v>100</v>
      </c>
      <c r="Z15" s="30">
        <v>95.328000000000003</v>
      </c>
      <c r="AA15" s="30">
        <v>95.328000000000003</v>
      </c>
      <c r="AB15" s="29">
        <f t="shared" si="6"/>
        <v>100</v>
      </c>
      <c r="AC15" s="30">
        <v>3100</v>
      </c>
      <c r="AD15" s="30">
        <v>0</v>
      </c>
      <c r="AE15" s="29"/>
      <c r="AF15" s="30">
        <v>100</v>
      </c>
      <c r="AG15" s="30">
        <v>100</v>
      </c>
      <c r="AH15" s="29">
        <f t="shared" si="10"/>
        <v>100</v>
      </c>
      <c r="AI15" s="30">
        <v>50</v>
      </c>
      <c r="AJ15" s="30">
        <v>50</v>
      </c>
      <c r="AK15" s="29">
        <f t="shared" si="11"/>
        <v>100</v>
      </c>
      <c r="AL15" s="30"/>
      <c r="AM15" s="30"/>
      <c r="AN15" s="29"/>
      <c r="AO15" s="30"/>
      <c r="AP15" s="30"/>
      <c r="AQ15" s="29"/>
      <c r="AR15" s="29"/>
      <c r="AS15" s="30"/>
      <c r="AT15" s="30"/>
      <c r="AU15" s="30"/>
      <c r="AV15" s="30"/>
      <c r="AW15" s="29"/>
      <c r="AX15" s="30">
        <v>0</v>
      </c>
      <c r="AY15" s="30">
        <v>0</v>
      </c>
      <c r="AZ15" s="29"/>
      <c r="BA15" s="29">
        <v>0</v>
      </c>
      <c r="BB15" s="29">
        <v>0</v>
      </c>
      <c r="BC15" s="29"/>
      <c r="BD15" s="29">
        <v>2798.7</v>
      </c>
      <c r="BE15" s="29"/>
      <c r="BF15" s="29">
        <f t="shared" si="0"/>
        <v>0</v>
      </c>
      <c r="BG15" s="30">
        <v>4099.3999999999996</v>
      </c>
      <c r="BH15" s="30">
        <v>1931.6</v>
      </c>
      <c r="BI15" s="29">
        <f t="shared" si="7"/>
        <v>47.11909059862419</v>
      </c>
      <c r="BJ15" s="29"/>
      <c r="BK15" s="29"/>
      <c r="BL15" s="29"/>
      <c r="BM15" s="30">
        <v>0</v>
      </c>
      <c r="BN15" s="30"/>
      <c r="BO15" s="29"/>
      <c r="BP15" s="30">
        <v>0</v>
      </c>
      <c r="BQ15" s="30">
        <v>0</v>
      </c>
      <c r="BR15" s="29"/>
      <c r="BS15" s="30">
        <v>5800</v>
      </c>
      <c r="BT15" s="30">
        <v>2461.4627400000004</v>
      </c>
      <c r="BU15" s="30">
        <f t="shared" si="8"/>
        <v>42.439012758620699</v>
      </c>
      <c r="BV15" s="30">
        <v>8871.2000000000007</v>
      </c>
      <c r="BW15" s="30">
        <v>4741.0933199999999</v>
      </c>
      <c r="BX15" s="30">
        <f t="shared" si="2"/>
        <v>53.443652718910627</v>
      </c>
      <c r="BY15" s="30"/>
      <c r="BZ15" s="166"/>
      <c r="CA15" s="166"/>
      <c r="CB15" s="30">
        <v>1592.1</v>
      </c>
      <c r="CC15" s="166"/>
      <c r="CD15" s="166"/>
      <c r="CE15" s="30"/>
      <c r="CF15" s="166"/>
      <c r="CG15" s="166"/>
      <c r="CH15" s="30"/>
      <c r="CI15" s="166"/>
      <c r="CJ15" s="166"/>
      <c r="CK15" s="30"/>
      <c r="CL15" s="166"/>
      <c r="CM15" s="166"/>
      <c r="CN15" s="30"/>
      <c r="CO15" s="166"/>
      <c r="CP15" s="166"/>
      <c r="CQ15" s="30"/>
      <c r="CR15" s="166"/>
      <c r="CS15" s="166"/>
      <c r="CT15" s="30"/>
      <c r="CU15" s="166"/>
      <c r="CV15" s="166"/>
      <c r="CW15" s="30"/>
      <c r="CX15" s="166"/>
      <c r="CY15" s="166"/>
      <c r="CZ15" s="30"/>
      <c r="DA15" s="166"/>
      <c r="DB15" s="166"/>
      <c r="DC15" s="30"/>
      <c r="DD15" s="30"/>
      <c r="DE15" s="166"/>
      <c r="DF15" s="30"/>
      <c r="DG15" s="166"/>
      <c r="DH15" s="166"/>
      <c r="DI15" s="30"/>
      <c r="DJ15" s="166"/>
      <c r="DK15" s="166"/>
    </row>
    <row r="16" spans="1:115" ht="15.75" x14ac:dyDescent="0.25">
      <c r="A16" s="58" t="s">
        <v>131</v>
      </c>
      <c r="B16" s="176">
        <f t="shared" si="3"/>
        <v>187931.16738</v>
      </c>
      <c r="C16" s="176">
        <f t="shared" si="4"/>
        <v>28353.301759999998</v>
      </c>
      <c r="D16" s="29">
        <f t="shared" si="1"/>
        <v>15.087067331768948</v>
      </c>
      <c r="E16" s="30"/>
      <c r="F16" s="30"/>
      <c r="G16" s="29"/>
      <c r="H16" s="29">
        <v>0</v>
      </c>
      <c r="I16" s="29">
        <v>0</v>
      </c>
      <c r="J16" s="29"/>
      <c r="K16" s="30"/>
      <c r="L16" s="30"/>
      <c r="M16" s="29"/>
      <c r="N16" s="30"/>
      <c r="O16" s="30"/>
      <c r="P16" s="29"/>
      <c r="Q16" s="30">
        <v>4599.7</v>
      </c>
      <c r="R16" s="30">
        <v>4504.7208600000004</v>
      </c>
      <c r="S16" s="29">
        <f t="shared" si="9"/>
        <v>97.935101419657812</v>
      </c>
      <c r="T16" s="51">
        <v>0</v>
      </c>
      <c r="U16" s="51">
        <v>0</v>
      </c>
      <c r="V16" s="50"/>
      <c r="W16" s="30">
        <v>45.56138</v>
      </c>
      <c r="X16" s="30">
        <v>45.56138</v>
      </c>
      <c r="Y16" s="29">
        <f t="shared" si="5"/>
        <v>100</v>
      </c>
      <c r="Z16" s="30">
        <v>190.65600000000001</v>
      </c>
      <c r="AA16" s="30">
        <v>190.65600000000001</v>
      </c>
      <c r="AB16" s="29">
        <f t="shared" si="6"/>
        <v>100</v>
      </c>
      <c r="AC16" s="30">
        <v>2561.65</v>
      </c>
      <c r="AD16" s="30">
        <v>753.78217000000006</v>
      </c>
      <c r="AE16" s="29">
        <f t="shared" ref="AE16:AE46" si="12">AD16/AC16*100</f>
        <v>29.425650264477976</v>
      </c>
      <c r="AF16" s="30">
        <v>100</v>
      </c>
      <c r="AG16" s="30">
        <v>100</v>
      </c>
      <c r="AH16" s="29">
        <f t="shared" si="10"/>
        <v>100</v>
      </c>
      <c r="AI16" s="30"/>
      <c r="AJ16" s="30"/>
      <c r="AK16" s="29"/>
      <c r="AL16" s="30"/>
      <c r="AM16" s="30"/>
      <c r="AN16" s="29"/>
      <c r="AO16" s="30"/>
      <c r="AP16" s="30"/>
      <c r="AQ16" s="29"/>
      <c r="AR16" s="29"/>
      <c r="AS16" s="30"/>
      <c r="AT16" s="30"/>
      <c r="AU16" s="30"/>
      <c r="AV16" s="30"/>
      <c r="AW16" s="29"/>
      <c r="AX16" s="30">
        <v>0</v>
      </c>
      <c r="AY16" s="30">
        <v>0</v>
      </c>
      <c r="AZ16" s="29"/>
      <c r="BA16" s="29">
        <v>0</v>
      </c>
      <c r="BB16" s="29">
        <v>0</v>
      </c>
      <c r="BC16" s="29"/>
      <c r="BD16" s="29">
        <v>11679.3</v>
      </c>
      <c r="BE16" s="29"/>
      <c r="BF16" s="29">
        <f t="shared" si="0"/>
        <v>0</v>
      </c>
      <c r="BG16" s="30">
        <v>30198.2</v>
      </c>
      <c r="BH16" s="30">
        <v>12347.9</v>
      </c>
      <c r="BI16" s="29">
        <f t="shared" si="7"/>
        <v>40.889523216615558</v>
      </c>
      <c r="BJ16" s="29"/>
      <c r="BK16" s="29"/>
      <c r="BL16" s="29"/>
      <c r="BM16" s="30">
        <v>0</v>
      </c>
      <c r="BN16" s="30"/>
      <c r="BO16" s="29"/>
      <c r="BP16" s="30">
        <v>0</v>
      </c>
      <c r="BQ16" s="30">
        <v>0</v>
      </c>
      <c r="BR16" s="29"/>
      <c r="BS16" s="30">
        <v>20588</v>
      </c>
      <c r="BT16" s="30">
        <v>10067.38135</v>
      </c>
      <c r="BU16" s="30">
        <f t="shared" si="8"/>
        <v>48.899268263065856</v>
      </c>
      <c r="BV16" s="30">
        <v>17702.5</v>
      </c>
      <c r="BW16" s="30">
        <v>343.3</v>
      </c>
      <c r="BX16" s="30">
        <f t="shared" si="2"/>
        <v>1.939274113825731</v>
      </c>
      <c r="BY16" s="30"/>
      <c r="BZ16" s="166"/>
      <c r="CA16" s="166"/>
      <c r="CB16" s="30">
        <v>3184.2</v>
      </c>
      <c r="CC16" s="166"/>
      <c r="CD16" s="166"/>
      <c r="CE16" s="30"/>
      <c r="CF16" s="166"/>
      <c r="CG16" s="166"/>
      <c r="CH16" s="30"/>
      <c r="CI16" s="166"/>
      <c r="CJ16" s="166"/>
      <c r="CK16" s="30"/>
      <c r="CL16" s="166"/>
      <c r="CM16" s="166"/>
      <c r="CN16" s="30"/>
      <c r="CO16" s="166"/>
      <c r="CP16" s="166"/>
      <c r="CQ16" s="30"/>
      <c r="CR16" s="166"/>
      <c r="CS16" s="166"/>
      <c r="CT16" s="30"/>
      <c r="CU16" s="166"/>
      <c r="CV16" s="166"/>
      <c r="CW16" s="30">
        <v>97081.4</v>
      </c>
      <c r="CX16" s="166"/>
      <c r="CY16" s="166"/>
      <c r="CZ16" s="30"/>
      <c r="DA16" s="166"/>
      <c r="DB16" s="166"/>
      <c r="DC16" s="30"/>
      <c r="DD16" s="30"/>
      <c r="DE16" s="166"/>
      <c r="DF16" s="30"/>
      <c r="DG16" s="166"/>
      <c r="DH16" s="166"/>
      <c r="DI16" s="30"/>
      <c r="DJ16" s="166"/>
      <c r="DK16" s="166"/>
    </row>
    <row r="17" spans="1:115" ht="15.75" x14ac:dyDescent="0.25">
      <c r="A17" s="58" t="s">
        <v>132</v>
      </c>
      <c r="B17" s="176">
        <f t="shared" si="3"/>
        <v>18752.153579999998</v>
      </c>
      <c r="C17" s="176">
        <f t="shared" si="4"/>
        <v>6969.1678600000005</v>
      </c>
      <c r="D17" s="29">
        <f t="shared" si="1"/>
        <v>37.164626613515615</v>
      </c>
      <c r="E17" s="30"/>
      <c r="F17" s="30"/>
      <c r="G17" s="29"/>
      <c r="H17" s="29">
        <v>0</v>
      </c>
      <c r="I17" s="29">
        <v>0</v>
      </c>
      <c r="J17" s="29"/>
      <c r="K17" s="30"/>
      <c r="L17" s="30"/>
      <c r="M17" s="29"/>
      <c r="N17" s="30"/>
      <c r="O17" s="30"/>
      <c r="P17" s="29"/>
      <c r="Q17" s="30"/>
      <c r="R17" s="30">
        <v>1355.64399</v>
      </c>
      <c r="S17" s="29"/>
      <c r="T17" s="51">
        <v>0</v>
      </c>
      <c r="U17" s="51">
        <v>0</v>
      </c>
      <c r="V17" s="50"/>
      <c r="W17" s="30">
        <v>6.1255800000000002</v>
      </c>
      <c r="X17" s="30">
        <v>6.1255800000000002</v>
      </c>
      <c r="Y17" s="29">
        <f t="shared" si="5"/>
        <v>100</v>
      </c>
      <c r="Z17" s="30">
        <v>95.328000000000003</v>
      </c>
      <c r="AA17" s="30">
        <v>95.328000000000003</v>
      </c>
      <c r="AB17" s="29">
        <f t="shared" si="6"/>
        <v>100</v>
      </c>
      <c r="AC17" s="30"/>
      <c r="AD17" s="30"/>
      <c r="AE17" s="29"/>
      <c r="AF17" s="30"/>
      <c r="AG17" s="30"/>
      <c r="AH17" s="29"/>
      <c r="AI17" s="30"/>
      <c r="AJ17" s="30"/>
      <c r="AK17" s="29"/>
      <c r="AL17" s="30"/>
      <c r="AM17" s="30"/>
      <c r="AN17" s="29"/>
      <c r="AO17" s="30"/>
      <c r="AP17" s="30"/>
      <c r="AQ17" s="29"/>
      <c r="AR17" s="29"/>
      <c r="AS17" s="30"/>
      <c r="AT17" s="30"/>
      <c r="AU17" s="30"/>
      <c r="AV17" s="30"/>
      <c r="AW17" s="29"/>
      <c r="AX17" s="30">
        <v>0</v>
      </c>
      <c r="AY17" s="30">
        <v>0</v>
      </c>
      <c r="AZ17" s="29"/>
      <c r="BA17" s="29">
        <v>0</v>
      </c>
      <c r="BB17" s="29">
        <v>0</v>
      </c>
      <c r="BC17" s="29"/>
      <c r="BD17" s="29">
        <v>2940.7</v>
      </c>
      <c r="BE17" s="29"/>
      <c r="BF17" s="29">
        <f t="shared" si="0"/>
        <v>0</v>
      </c>
      <c r="BG17" s="30">
        <v>5609.8</v>
      </c>
      <c r="BH17" s="30">
        <v>2328.54232</v>
      </c>
      <c r="BI17" s="29">
        <f t="shared" si="7"/>
        <v>41.508473029341509</v>
      </c>
      <c r="BJ17" s="29"/>
      <c r="BK17" s="29"/>
      <c r="BL17" s="29"/>
      <c r="BM17" s="30">
        <v>0</v>
      </c>
      <c r="BN17" s="30"/>
      <c r="BO17" s="29"/>
      <c r="BP17" s="30">
        <v>0</v>
      </c>
      <c r="BQ17" s="30">
        <v>0</v>
      </c>
      <c r="BR17" s="29"/>
      <c r="BS17" s="30">
        <v>4805</v>
      </c>
      <c r="BT17" s="30">
        <v>2402.5</v>
      </c>
      <c r="BU17" s="30">
        <f t="shared" si="8"/>
        <v>50</v>
      </c>
      <c r="BV17" s="30">
        <v>3703.1</v>
      </c>
      <c r="BW17" s="30">
        <v>781.02796999999998</v>
      </c>
      <c r="BX17" s="30">
        <f t="shared" si="2"/>
        <v>21.091193054467876</v>
      </c>
      <c r="BY17" s="30"/>
      <c r="BZ17" s="166"/>
      <c r="CA17" s="166"/>
      <c r="CB17" s="30">
        <v>1592.1</v>
      </c>
      <c r="CC17" s="166"/>
      <c r="CD17" s="166"/>
      <c r="CE17" s="30"/>
      <c r="CF17" s="166"/>
      <c r="CG17" s="166"/>
      <c r="CH17" s="30"/>
      <c r="CI17" s="166"/>
      <c r="CJ17" s="166"/>
      <c r="CK17" s="30"/>
      <c r="CL17" s="166"/>
      <c r="CM17" s="166"/>
      <c r="CN17" s="30"/>
      <c r="CO17" s="166"/>
      <c r="CP17" s="166"/>
      <c r="CQ17" s="30"/>
      <c r="CR17" s="166"/>
      <c r="CS17" s="166"/>
      <c r="CT17" s="30"/>
      <c r="CU17" s="166"/>
      <c r="CV17" s="166"/>
      <c r="CW17" s="30"/>
      <c r="CX17" s="166"/>
      <c r="CY17" s="166"/>
      <c r="CZ17" s="30"/>
      <c r="DA17" s="166"/>
      <c r="DB17" s="166"/>
      <c r="DC17" s="30"/>
      <c r="DD17" s="30"/>
      <c r="DE17" s="166"/>
      <c r="DF17" s="30"/>
      <c r="DG17" s="166"/>
      <c r="DH17" s="166"/>
      <c r="DI17" s="30"/>
      <c r="DJ17" s="166"/>
      <c r="DK17" s="166"/>
    </row>
    <row r="18" spans="1:115" ht="15.75" x14ac:dyDescent="0.25">
      <c r="A18" s="58" t="s">
        <v>133</v>
      </c>
      <c r="B18" s="176">
        <f t="shared" si="3"/>
        <v>29065.460849999996</v>
      </c>
      <c r="C18" s="176">
        <f t="shared" si="4"/>
        <v>7719.6295499999997</v>
      </c>
      <c r="D18" s="29">
        <f t="shared" si="1"/>
        <v>26.559460349998204</v>
      </c>
      <c r="E18" s="30"/>
      <c r="F18" s="30"/>
      <c r="G18" s="29"/>
      <c r="H18" s="29">
        <v>0</v>
      </c>
      <c r="I18" s="29">
        <v>0</v>
      </c>
      <c r="J18" s="29"/>
      <c r="K18" s="30"/>
      <c r="L18" s="30"/>
      <c r="M18" s="29"/>
      <c r="N18" s="30"/>
      <c r="O18" s="30"/>
      <c r="P18" s="29"/>
      <c r="Q18" s="30">
        <v>1355.7</v>
      </c>
      <c r="R18" s="30"/>
      <c r="S18" s="29">
        <f t="shared" si="9"/>
        <v>0</v>
      </c>
      <c r="T18" s="51">
        <v>0</v>
      </c>
      <c r="U18" s="51">
        <v>0</v>
      </c>
      <c r="V18" s="50"/>
      <c r="W18" s="30">
        <v>9.4328500000000002</v>
      </c>
      <c r="X18" s="30">
        <v>9.4328500000000002</v>
      </c>
      <c r="Y18" s="29">
        <f t="shared" si="5"/>
        <v>100</v>
      </c>
      <c r="Z18" s="30">
        <v>95.328000000000003</v>
      </c>
      <c r="AA18" s="30">
        <v>95.328000000000003</v>
      </c>
      <c r="AB18" s="29">
        <f t="shared" si="6"/>
        <v>100</v>
      </c>
      <c r="AC18" s="30">
        <v>2700</v>
      </c>
      <c r="AD18" s="30">
        <v>810</v>
      </c>
      <c r="AE18" s="29">
        <f t="shared" si="12"/>
        <v>30</v>
      </c>
      <c r="AF18" s="30"/>
      <c r="AG18" s="30"/>
      <c r="AH18" s="29"/>
      <c r="AI18" s="30"/>
      <c r="AJ18" s="30"/>
      <c r="AK18" s="29"/>
      <c r="AL18" s="30"/>
      <c r="AM18" s="30"/>
      <c r="AN18" s="29"/>
      <c r="AO18" s="30"/>
      <c r="AP18" s="30"/>
      <c r="AQ18" s="29"/>
      <c r="AR18" s="29"/>
      <c r="AS18" s="30"/>
      <c r="AT18" s="30"/>
      <c r="AU18" s="30"/>
      <c r="AV18" s="30"/>
      <c r="AW18" s="29"/>
      <c r="AX18" s="30">
        <v>0</v>
      </c>
      <c r="AY18" s="30">
        <v>0</v>
      </c>
      <c r="AZ18" s="29"/>
      <c r="BA18" s="29">
        <v>0</v>
      </c>
      <c r="BB18" s="29">
        <v>0</v>
      </c>
      <c r="BC18" s="29"/>
      <c r="BD18" s="29">
        <v>6162.1</v>
      </c>
      <c r="BE18" s="29"/>
      <c r="BF18" s="29">
        <f t="shared" si="0"/>
        <v>0</v>
      </c>
      <c r="BG18" s="30">
        <v>5610.2</v>
      </c>
      <c r="BH18" s="30">
        <v>2480.0474199999999</v>
      </c>
      <c r="BI18" s="29">
        <f t="shared" si="7"/>
        <v>44.206042921820973</v>
      </c>
      <c r="BJ18" s="29"/>
      <c r="BK18" s="29"/>
      <c r="BL18" s="29"/>
      <c r="BM18" s="30">
        <v>0</v>
      </c>
      <c r="BN18" s="30"/>
      <c r="BO18" s="29"/>
      <c r="BP18" s="30">
        <v>0</v>
      </c>
      <c r="BQ18" s="30">
        <v>0</v>
      </c>
      <c r="BR18" s="29"/>
      <c r="BS18" s="30">
        <v>6658</v>
      </c>
      <c r="BT18" s="30">
        <v>3016.7103099999999</v>
      </c>
      <c r="BU18" s="30">
        <f t="shared" si="8"/>
        <v>45.309557074196455</v>
      </c>
      <c r="BV18" s="30">
        <v>4882.6000000000004</v>
      </c>
      <c r="BW18" s="30">
        <v>1308.11097</v>
      </c>
      <c r="BX18" s="30">
        <f t="shared" si="2"/>
        <v>26.791278622045628</v>
      </c>
      <c r="BY18" s="30"/>
      <c r="BZ18" s="166"/>
      <c r="CA18" s="166"/>
      <c r="CB18" s="30">
        <v>1592.1</v>
      </c>
      <c r="CC18" s="166"/>
      <c r="CD18" s="166"/>
      <c r="CE18" s="30"/>
      <c r="CF18" s="166"/>
      <c r="CG18" s="166"/>
      <c r="CH18" s="30"/>
      <c r="CI18" s="166"/>
      <c r="CJ18" s="166"/>
      <c r="CK18" s="30"/>
      <c r="CL18" s="166"/>
      <c r="CM18" s="166"/>
      <c r="CN18" s="30"/>
      <c r="CO18" s="166"/>
      <c r="CP18" s="166"/>
      <c r="CQ18" s="30"/>
      <c r="CR18" s="166"/>
      <c r="CS18" s="166"/>
      <c r="CT18" s="30"/>
      <c r="CU18" s="166"/>
      <c r="CV18" s="166"/>
      <c r="CW18" s="30"/>
      <c r="CX18" s="166"/>
      <c r="CY18" s="166"/>
      <c r="CZ18" s="30"/>
      <c r="DA18" s="166"/>
      <c r="DB18" s="166"/>
      <c r="DC18" s="30"/>
      <c r="DD18" s="30"/>
      <c r="DE18" s="166"/>
      <c r="DF18" s="30"/>
      <c r="DG18" s="166"/>
      <c r="DH18" s="166"/>
      <c r="DI18" s="30"/>
      <c r="DJ18" s="166"/>
      <c r="DK18" s="166"/>
    </row>
    <row r="19" spans="1:115" ht="15.75" x14ac:dyDescent="0.25">
      <c r="A19" s="58" t="s">
        <v>134</v>
      </c>
      <c r="B19" s="176">
        <f t="shared" si="3"/>
        <v>18935.206229999996</v>
      </c>
      <c r="C19" s="176">
        <f t="shared" si="4"/>
        <v>4592.9296800000002</v>
      </c>
      <c r="D19" s="29">
        <f t="shared" si="1"/>
        <v>24.256031987247077</v>
      </c>
      <c r="E19" s="30"/>
      <c r="F19" s="30"/>
      <c r="G19" s="29"/>
      <c r="H19" s="29">
        <v>0</v>
      </c>
      <c r="I19" s="29">
        <v>0</v>
      </c>
      <c r="J19" s="29"/>
      <c r="K19" s="30"/>
      <c r="L19" s="30"/>
      <c r="M19" s="29"/>
      <c r="N19" s="30"/>
      <c r="O19" s="30"/>
      <c r="P19" s="29"/>
      <c r="Q19" s="30">
        <v>274</v>
      </c>
      <c r="R19" s="30"/>
      <c r="S19" s="29">
        <f t="shared" si="9"/>
        <v>0</v>
      </c>
      <c r="T19" s="51">
        <v>0</v>
      </c>
      <c r="U19" s="51">
        <v>0</v>
      </c>
      <c r="V19" s="50"/>
      <c r="W19" s="30">
        <v>5.9782299999999999</v>
      </c>
      <c r="X19" s="30">
        <v>5.9782299999999999</v>
      </c>
      <c r="Y19" s="29">
        <f t="shared" si="5"/>
        <v>100</v>
      </c>
      <c r="Z19" s="30">
        <v>95.328000000000003</v>
      </c>
      <c r="AA19" s="30">
        <v>95.328000000000003</v>
      </c>
      <c r="AB19" s="29">
        <f t="shared" si="6"/>
        <v>100</v>
      </c>
      <c r="AC19" s="30"/>
      <c r="AD19" s="30"/>
      <c r="AE19" s="29"/>
      <c r="AF19" s="30">
        <v>100</v>
      </c>
      <c r="AG19" s="30">
        <v>100</v>
      </c>
      <c r="AH19" s="29">
        <f t="shared" si="10"/>
        <v>100</v>
      </c>
      <c r="AI19" s="30"/>
      <c r="AJ19" s="30"/>
      <c r="AK19" s="29"/>
      <c r="AL19" s="30"/>
      <c r="AM19" s="30"/>
      <c r="AN19" s="29"/>
      <c r="AO19" s="30"/>
      <c r="AP19" s="30"/>
      <c r="AQ19" s="29"/>
      <c r="AR19" s="29"/>
      <c r="AS19" s="30"/>
      <c r="AT19" s="30"/>
      <c r="AU19" s="30"/>
      <c r="AV19" s="30"/>
      <c r="AW19" s="29"/>
      <c r="AX19" s="30">
        <v>0</v>
      </c>
      <c r="AY19" s="30">
        <v>0</v>
      </c>
      <c r="AZ19" s="29"/>
      <c r="BA19" s="29">
        <v>0</v>
      </c>
      <c r="BB19" s="29">
        <v>0</v>
      </c>
      <c r="BC19" s="29"/>
      <c r="BD19" s="29">
        <v>3634.1</v>
      </c>
      <c r="BE19" s="29"/>
      <c r="BF19" s="29">
        <f t="shared" si="0"/>
        <v>0</v>
      </c>
      <c r="BG19" s="30">
        <v>4963.1000000000004</v>
      </c>
      <c r="BH19" s="30">
        <v>1704.9107099999999</v>
      </c>
      <c r="BI19" s="29">
        <f t="shared" si="7"/>
        <v>34.351729967157617</v>
      </c>
      <c r="BJ19" s="29"/>
      <c r="BK19" s="29"/>
      <c r="BL19" s="29"/>
      <c r="BM19" s="30">
        <v>0</v>
      </c>
      <c r="BN19" s="30"/>
      <c r="BO19" s="29"/>
      <c r="BP19" s="30">
        <v>0</v>
      </c>
      <c r="BQ19" s="30">
        <v>0</v>
      </c>
      <c r="BR19" s="29"/>
      <c r="BS19" s="30">
        <v>5865</v>
      </c>
      <c r="BT19" s="30">
        <v>2686.7127400000004</v>
      </c>
      <c r="BU19" s="30">
        <f t="shared" si="8"/>
        <v>45.80925387894289</v>
      </c>
      <c r="BV19" s="30">
        <v>2405.6</v>
      </c>
      <c r="BW19" s="30">
        <v>0</v>
      </c>
      <c r="BX19" s="30">
        <f t="shared" si="2"/>
        <v>0</v>
      </c>
      <c r="BY19" s="30"/>
      <c r="BZ19" s="166"/>
      <c r="CA19" s="166"/>
      <c r="CB19" s="30">
        <v>1592.1</v>
      </c>
      <c r="CC19" s="166"/>
      <c r="CD19" s="166"/>
      <c r="CE19" s="30"/>
      <c r="CF19" s="166"/>
      <c r="CG19" s="166"/>
      <c r="CH19" s="30"/>
      <c r="CI19" s="166"/>
      <c r="CJ19" s="166"/>
      <c r="CK19" s="30"/>
      <c r="CL19" s="166"/>
      <c r="CM19" s="166"/>
      <c r="CN19" s="30"/>
      <c r="CO19" s="166"/>
      <c r="CP19" s="166"/>
      <c r="CQ19" s="30"/>
      <c r="CR19" s="166"/>
      <c r="CS19" s="166"/>
      <c r="CT19" s="30"/>
      <c r="CU19" s="166"/>
      <c r="CV19" s="166"/>
      <c r="CW19" s="30"/>
      <c r="CX19" s="166"/>
      <c r="CY19" s="166"/>
      <c r="CZ19" s="30"/>
      <c r="DA19" s="166"/>
      <c r="DB19" s="166"/>
      <c r="DC19" s="30"/>
      <c r="DD19" s="30"/>
      <c r="DE19" s="166"/>
      <c r="DF19" s="30"/>
      <c r="DG19" s="166"/>
      <c r="DH19" s="166"/>
      <c r="DI19" s="30"/>
      <c r="DJ19" s="166"/>
      <c r="DK19" s="166"/>
    </row>
    <row r="20" spans="1:115" ht="15.75" x14ac:dyDescent="0.25">
      <c r="A20" s="58" t="s">
        <v>135</v>
      </c>
      <c r="B20" s="176">
        <f t="shared" si="3"/>
        <v>32543.378370000002</v>
      </c>
      <c r="C20" s="176">
        <f t="shared" si="4"/>
        <v>13823.50488</v>
      </c>
      <c r="D20" s="29">
        <f t="shared" si="1"/>
        <v>42.477166085323063</v>
      </c>
      <c r="E20" s="30"/>
      <c r="F20" s="30"/>
      <c r="G20" s="29"/>
      <c r="H20" s="29">
        <v>0</v>
      </c>
      <c r="I20" s="29">
        <v>0</v>
      </c>
      <c r="J20" s="29"/>
      <c r="K20" s="30"/>
      <c r="L20" s="30"/>
      <c r="M20" s="29"/>
      <c r="N20" s="30"/>
      <c r="O20" s="30"/>
      <c r="P20" s="29"/>
      <c r="Q20" s="30">
        <v>186</v>
      </c>
      <c r="R20" s="30"/>
      <c r="S20" s="29">
        <f t="shared" si="9"/>
        <v>0</v>
      </c>
      <c r="T20" s="51">
        <v>0</v>
      </c>
      <c r="U20" s="51">
        <v>0</v>
      </c>
      <c r="V20" s="50"/>
      <c r="W20" s="30">
        <v>9.4503700000000013</v>
      </c>
      <c r="X20" s="30">
        <v>9.4503700000000013</v>
      </c>
      <c r="Y20" s="29">
        <f t="shared" si="5"/>
        <v>100</v>
      </c>
      <c r="Z20" s="30">
        <v>95.328000000000003</v>
      </c>
      <c r="AA20" s="30">
        <v>95.328000000000003</v>
      </c>
      <c r="AB20" s="29">
        <f t="shared" si="6"/>
        <v>100</v>
      </c>
      <c r="AC20" s="30"/>
      <c r="AD20" s="30"/>
      <c r="AE20" s="29"/>
      <c r="AF20" s="30"/>
      <c r="AG20" s="30"/>
      <c r="AH20" s="29"/>
      <c r="AI20" s="30">
        <v>50</v>
      </c>
      <c r="AJ20" s="30">
        <v>50</v>
      </c>
      <c r="AK20" s="29">
        <f t="shared" si="11"/>
        <v>100</v>
      </c>
      <c r="AL20" s="30"/>
      <c r="AM20" s="30"/>
      <c r="AN20" s="29"/>
      <c r="AO20" s="30"/>
      <c r="AP20" s="30"/>
      <c r="AQ20" s="29"/>
      <c r="AR20" s="29"/>
      <c r="AS20" s="30"/>
      <c r="AT20" s="30"/>
      <c r="AU20" s="30"/>
      <c r="AV20" s="30"/>
      <c r="AW20" s="29"/>
      <c r="AX20" s="30">
        <v>0</v>
      </c>
      <c r="AY20" s="30">
        <v>0</v>
      </c>
      <c r="AZ20" s="29"/>
      <c r="BA20" s="29">
        <v>0</v>
      </c>
      <c r="BB20" s="29">
        <v>0</v>
      </c>
      <c r="BC20" s="29"/>
      <c r="BD20" s="29">
        <v>4939</v>
      </c>
      <c r="BE20" s="29"/>
      <c r="BF20" s="29">
        <f t="shared" si="0"/>
        <v>0</v>
      </c>
      <c r="BG20" s="30">
        <v>5358</v>
      </c>
      <c r="BH20" s="30">
        <v>1602.4905100000001</v>
      </c>
      <c r="BI20" s="29">
        <f t="shared" si="7"/>
        <v>29.908370847331096</v>
      </c>
      <c r="BJ20" s="29"/>
      <c r="BK20" s="29"/>
      <c r="BL20" s="29"/>
      <c r="BM20" s="30">
        <v>0</v>
      </c>
      <c r="BN20" s="30"/>
      <c r="BO20" s="29"/>
      <c r="BP20" s="30">
        <v>0</v>
      </c>
      <c r="BQ20" s="30">
        <v>0</v>
      </c>
      <c r="BR20" s="29"/>
      <c r="BS20" s="30">
        <v>9976</v>
      </c>
      <c r="BT20" s="30">
        <v>3512.136</v>
      </c>
      <c r="BU20" s="30">
        <f t="shared" si="8"/>
        <v>35.205854049719328</v>
      </c>
      <c r="BV20" s="30">
        <v>8745.4</v>
      </c>
      <c r="BW20" s="30">
        <v>8554.1</v>
      </c>
      <c r="BX20" s="30">
        <f t="shared" si="2"/>
        <v>97.812564319527979</v>
      </c>
      <c r="BY20" s="30"/>
      <c r="BZ20" s="166"/>
      <c r="CA20" s="166"/>
      <c r="CB20" s="30">
        <v>3184.2</v>
      </c>
      <c r="CC20" s="166"/>
      <c r="CD20" s="166"/>
      <c r="CE20" s="30"/>
      <c r="CF20" s="166"/>
      <c r="CG20" s="166"/>
      <c r="CH20" s="30"/>
      <c r="CI20" s="166"/>
      <c r="CJ20" s="166"/>
      <c r="CK20" s="30"/>
      <c r="CL20" s="166"/>
      <c r="CM20" s="166"/>
      <c r="CN20" s="30"/>
      <c r="CO20" s="166"/>
      <c r="CP20" s="166"/>
      <c r="CQ20" s="30"/>
      <c r="CR20" s="166"/>
      <c r="CS20" s="166"/>
      <c r="CT20" s="30"/>
      <c r="CU20" s="166"/>
      <c r="CV20" s="166"/>
      <c r="CW20" s="30"/>
      <c r="CX20" s="166"/>
      <c r="CY20" s="166"/>
      <c r="CZ20" s="30"/>
      <c r="DA20" s="166"/>
      <c r="DB20" s="166"/>
      <c r="DC20" s="30"/>
      <c r="DD20" s="30"/>
      <c r="DE20" s="166"/>
      <c r="DF20" s="30"/>
      <c r="DG20" s="166"/>
      <c r="DH20" s="166"/>
      <c r="DI20" s="30"/>
      <c r="DJ20" s="166"/>
      <c r="DK20" s="166"/>
    </row>
    <row r="21" spans="1:115" ht="15.75" x14ac:dyDescent="0.25">
      <c r="A21" s="58" t="s">
        <v>136</v>
      </c>
      <c r="B21" s="176">
        <f t="shared" si="3"/>
        <v>50943.849569999998</v>
      </c>
      <c r="C21" s="176">
        <f t="shared" si="4"/>
        <v>20966.618770000001</v>
      </c>
      <c r="D21" s="29">
        <f t="shared" si="1"/>
        <v>41.15632985526657</v>
      </c>
      <c r="E21" s="30"/>
      <c r="F21" s="30"/>
      <c r="G21" s="29"/>
      <c r="H21" s="29">
        <v>0</v>
      </c>
      <c r="I21" s="29">
        <v>0</v>
      </c>
      <c r="J21" s="29"/>
      <c r="K21" s="30"/>
      <c r="L21" s="30"/>
      <c r="M21" s="29"/>
      <c r="N21" s="30"/>
      <c r="O21" s="30"/>
      <c r="P21" s="29"/>
      <c r="Q21" s="30">
        <v>690.9</v>
      </c>
      <c r="R21" s="30">
        <v>690.88</v>
      </c>
      <c r="S21" s="29">
        <f t="shared" si="9"/>
        <v>99.997105225068751</v>
      </c>
      <c r="T21" s="51">
        <v>0</v>
      </c>
      <c r="U21" s="51">
        <v>0</v>
      </c>
      <c r="V21" s="50"/>
      <c r="W21" s="30">
        <v>18.793569999999999</v>
      </c>
      <c r="X21" s="30">
        <v>18.793569999999999</v>
      </c>
      <c r="Y21" s="29">
        <f t="shared" si="5"/>
        <v>100</v>
      </c>
      <c r="Z21" s="30">
        <v>190.65600000000001</v>
      </c>
      <c r="AA21" s="30">
        <v>190.65600000000001</v>
      </c>
      <c r="AB21" s="29">
        <f t="shared" si="6"/>
        <v>100</v>
      </c>
      <c r="AC21" s="30"/>
      <c r="AD21" s="30"/>
      <c r="AE21" s="29"/>
      <c r="AF21" s="30"/>
      <c r="AG21" s="30"/>
      <c r="AH21" s="29"/>
      <c r="AI21" s="30">
        <v>50</v>
      </c>
      <c r="AJ21" s="30">
        <v>50</v>
      </c>
      <c r="AK21" s="29">
        <f t="shared" si="11"/>
        <v>100</v>
      </c>
      <c r="AL21" s="30"/>
      <c r="AM21" s="30"/>
      <c r="AN21" s="29"/>
      <c r="AO21" s="30"/>
      <c r="AP21" s="30"/>
      <c r="AQ21" s="29"/>
      <c r="AR21" s="29"/>
      <c r="AS21" s="30"/>
      <c r="AT21" s="30"/>
      <c r="AU21" s="30"/>
      <c r="AV21" s="30"/>
      <c r="AW21" s="29"/>
      <c r="AX21" s="30">
        <v>0</v>
      </c>
      <c r="AY21" s="30">
        <v>0</v>
      </c>
      <c r="AZ21" s="29"/>
      <c r="BA21" s="29">
        <v>0</v>
      </c>
      <c r="BB21" s="29">
        <v>0</v>
      </c>
      <c r="BC21" s="29"/>
      <c r="BD21" s="29">
        <v>9000.9</v>
      </c>
      <c r="BE21" s="29"/>
      <c r="BF21" s="29">
        <f t="shared" si="0"/>
        <v>0</v>
      </c>
      <c r="BG21" s="30">
        <v>16431.8</v>
      </c>
      <c r="BH21" s="30">
        <v>4586.4491699999999</v>
      </c>
      <c r="BI21" s="29">
        <f t="shared" si="7"/>
        <v>27.91203136600981</v>
      </c>
      <c r="BJ21" s="29"/>
      <c r="BK21" s="29"/>
      <c r="BL21" s="29"/>
      <c r="BM21" s="30">
        <v>0</v>
      </c>
      <c r="BN21" s="30"/>
      <c r="BO21" s="29"/>
      <c r="BP21" s="30">
        <v>0</v>
      </c>
      <c r="BQ21" s="30">
        <v>0</v>
      </c>
      <c r="BR21" s="29"/>
      <c r="BS21" s="30">
        <v>11239</v>
      </c>
      <c r="BT21" s="30">
        <v>5292.2400299999999</v>
      </c>
      <c r="BU21" s="30">
        <f t="shared" si="8"/>
        <v>47.088175371474328</v>
      </c>
      <c r="BV21" s="30">
        <v>10137.6</v>
      </c>
      <c r="BW21" s="30">
        <v>10137.6</v>
      </c>
      <c r="BX21" s="30">
        <f t="shared" si="2"/>
        <v>100</v>
      </c>
      <c r="BY21" s="30"/>
      <c r="BZ21" s="166"/>
      <c r="CA21" s="166"/>
      <c r="CB21" s="30">
        <v>3184.2</v>
      </c>
      <c r="CC21" s="166"/>
      <c r="CD21" s="166"/>
      <c r="CE21" s="30"/>
      <c r="CF21" s="166"/>
      <c r="CG21" s="166"/>
      <c r="CH21" s="30"/>
      <c r="CI21" s="166"/>
      <c r="CJ21" s="166"/>
      <c r="CK21" s="30"/>
      <c r="CL21" s="166"/>
      <c r="CM21" s="166"/>
      <c r="CN21" s="30"/>
      <c r="CO21" s="166"/>
      <c r="CP21" s="166"/>
      <c r="CQ21" s="30"/>
      <c r="CR21" s="166"/>
      <c r="CS21" s="166"/>
      <c r="CT21" s="30"/>
      <c r="CU21" s="166"/>
      <c r="CV21" s="166"/>
      <c r="CW21" s="30"/>
      <c r="CX21" s="166"/>
      <c r="CY21" s="166"/>
      <c r="CZ21" s="30"/>
      <c r="DA21" s="166"/>
      <c r="DB21" s="166"/>
      <c r="DC21" s="30"/>
      <c r="DD21" s="30"/>
      <c r="DE21" s="166"/>
      <c r="DF21" s="30"/>
      <c r="DG21" s="166"/>
      <c r="DH21" s="166"/>
      <c r="DI21" s="30"/>
      <c r="DJ21" s="166"/>
      <c r="DK21" s="166"/>
    </row>
    <row r="22" spans="1:115" ht="15.75" x14ac:dyDescent="0.25">
      <c r="A22" s="58" t="s">
        <v>137</v>
      </c>
      <c r="B22" s="176">
        <f t="shared" si="3"/>
        <v>37069.776120000002</v>
      </c>
      <c r="C22" s="176">
        <f t="shared" si="4"/>
        <v>6611.6783399999995</v>
      </c>
      <c r="D22" s="29">
        <f t="shared" si="1"/>
        <v>17.83576549962719</v>
      </c>
      <c r="E22" s="30"/>
      <c r="F22" s="30"/>
      <c r="G22" s="29"/>
      <c r="H22" s="29">
        <v>0</v>
      </c>
      <c r="I22" s="29">
        <v>0</v>
      </c>
      <c r="J22" s="29"/>
      <c r="K22" s="30">
        <v>1506</v>
      </c>
      <c r="L22" s="30"/>
      <c r="M22" s="29"/>
      <c r="N22" s="30"/>
      <c r="O22" s="30"/>
      <c r="P22" s="29"/>
      <c r="Q22" s="30"/>
      <c r="R22" s="30"/>
      <c r="S22" s="29"/>
      <c r="T22" s="51">
        <v>0</v>
      </c>
      <c r="U22" s="51">
        <v>0</v>
      </c>
      <c r="V22" s="50"/>
      <c r="W22" s="30">
        <v>7.0710299999999995</v>
      </c>
      <c r="X22" s="30">
        <v>7.0710299999999995</v>
      </c>
      <c r="Y22" s="29">
        <f t="shared" si="5"/>
        <v>100</v>
      </c>
      <c r="Z22" s="30">
        <v>95.328000000000003</v>
      </c>
      <c r="AA22" s="30">
        <v>95.328000000000003</v>
      </c>
      <c r="AB22" s="29">
        <f t="shared" si="6"/>
        <v>100</v>
      </c>
      <c r="AC22" s="30">
        <v>2530.4229999999998</v>
      </c>
      <c r="AD22" s="30">
        <v>759.12689999999998</v>
      </c>
      <c r="AE22" s="29">
        <f t="shared" si="12"/>
        <v>30.000000000000004</v>
      </c>
      <c r="AF22" s="30">
        <v>100</v>
      </c>
      <c r="AG22" s="30">
        <v>100</v>
      </c>
      <c r="AH22" s="29">
        <f t="shared" si="10"/>
        <v>100</v>
      </c>
      <c r="AI22" s="30">
        <v>50</v>
      </c>
      <c r="AJ22" s="30">
        <v>50</v>
      </c>
      <c r="AK22" s="29">
        <f t="shared" si="11"/>
        <v>100</v>
      </c>
      <c r="AL22" s="30"/>
      <c r="AM22" s="30"/>
      <c r="AN22" s="29"/>
      <c r="AO22" s="30"/>
      <c r="AP22" s="30"/>
      <c r="AQ22" s="29"/>
      <c r="AR22" s="29"/>
      <c r="AS22" s="30"/>
      <c r="AT22" s="30"/>
      <c r="AU22" s="30"/>
      <c r="AV22" s="30"/>
      <c r="AW22" s="29"/>
      <c r="AX22" s="30">
        <v>0</v>
      </c>
      <c r="AY22" s="30">
        <v>0</v>
      </c>
      <c r="AZ22" s="29"/>
      <c r="BA22" s="29">
        <v>0</v>
      </c>
      <c r="BB22" s="29">
        <v>0</v>
      </c>
      <c r="BC22" s="29"/>
      <c r="BD22" s="29">
        <v>5176.3</v>
      </c>
      <c r="BE22" s="29"/>
      <c r="BF22" s="29">
        <f t="shared" si="0"/>
        <v>0</v>
      </c>
      <c r="BG22" s="30">
        <v>5008.1000000000004</v>
      </c>
      <c r="BH22" s="30">
        <v>2204.6993199999997</v>
      </c>
      <c r="BI22" s="29">
        <f t="shared" si="7"/>
        <v>44.022669675126288</v>
      </c>
      <c r="BJ22" s="29"/>
      <c r="BK22" s="29"/>
      <c r="BL22" s="29"/>
      <c r="BM22" s="30">
        <v>0</v>
      </c>
      <c r="BN22" s="30"/>
      <c r="BO22" s="29"/>
      <c r="BP22" s="30">
        <v>0</v>
      </c>
      <c r="BQ22" s="30">
        <v>0</v>
      </c>
      <c r="BR22" s="29"/>
      <c r="BS22" s="30">
        <v>8148</v>
      </c>
      <c r="BT22" s="30">
        <v>3395.45309</v>
      </c>
      <c r="BU22" s="30">
        <f t="shared" si="8"/>
        <v>41.672227417771232</v>
      </c>
      <c r="BV22" s="30">
        <v>1505.2</v>
      </c>
      <c r="BW22" s="30">
        <v>0</v>
      </c>
      <c r="BX22" s="30">
        <f t="shared" si="2"/>
        <v>0</v>
      </c>
      <c r="BY22" s="30"/>
      <c r="BZ22" s="166"/>
      <c r="CA22" s="166"/>
      <c r="CB22" s="30">
        <v>3184.2</v>
      </c>
      <c r="CC22" s="166"/>
      <c r="CD22" s="166"/>
      <c r="CE22" s="30"/>
      <c r="CF22" s="166"/>
      <c r="CG22" s="166"/>
      <c r="CH22" s="30">
        <v>5000.2</v>
      </c>
      <c r="CI22" s="166"/>
      <c r="CJ22" s="166"/>
      <c r="CK22" s="30"/>
      <c r="CL22" s="166"/>
      <c r="CM22" s="166"/>
      <c r="CN22" s="30"/>
      <c r="CO22" s="166"/>
      <c r="CP22" s="166"/>
      <c r="CQ22" s="30"/>
      <c r="CR22" s="166"/>
      <c r="CS22" s="166"/>
      <c r="CT22" s="30"/>
      <c r="CU22" s="166"/>
      <c r="CV22" s="166"/>
      <c r="CW22" s="30"/>
      <c r="CX22" s="166"/>
      <c r="CY22" s="166"/>
      <c r="CZ22" s="30"/>
      <c r="DA22" s="166"/>
      <c r="DB22" s="166"/>
      <c r="DC22" s="30"/>
      <c r="DD22" s="30"/>
      <c r="DE22" s="166"/>
      <c r="DF22" s="30">
        <v>4758.9540900000002</v>
      </c>
      <c r="DG22" s="166"/>
      <c r="DH22" s="166"/>
      <c r="DI22" s="30"/>
      <c r="DJ22" s="166"/>
      <c r="DK22" s="166"/>
    </row>
    <row r="23" spans="1:115" ht="15.75" x14ac:dyDescent="0.25">
      <c r="A23" s="58" t="s">
        <v>138</v>
      </c>
      <c r="B23" s="176">
        <f t="shared" si="3"/>
        <v>59383.571579999996</v>
      </c>
      <c r="C23" s="176">
        <f t="shared" si="4"/>
        <v>7374.3274499999998</v>
      </c>
      <c r="D23" s="29">
        <f t="shared" si="1"/>
        <v>12.418127192072809</v>
      </c>
      <c r="E23" s="30"/>
      <c r="F23" s="30"/>
      <c r="G23" s="29"/>
      <c r="H23" s="29">
        <v>0</v>
      </c>
      <c r="I23" s="29">
        <v>0</v>
      </c>
      <c r="J23" s="29"/>
      <c r="K23" s="30"/>
      <c r="L23" s="30"/>
      <c r="M23" s="29"/>
      <c r="N23" s="30"/>
      <c r="O23" s="30"/>
      <c r="P23" s="29"/>
      <c r="Q23" s="30">
        <v>576.79999999999995</v>
      </c>
      <c r="R23" s="30"/>
      <c r="S23" s="29">
        <f t="shared" si="9"/>
        <v>0</v>
      </c>
      <c r="T23" s="51">
        <v>0</v>
      </c>
      <c r="U23" s="51">
        <v>0</v>
      </c>
      <c r="V23" s="50"/>
      <c r="W23" s="30">
        <v>15.715579999999999</v>
      </c>
      <c r="X23" s="30">
        <v>15.715579999999999</v>
      </c>
      <c r="Y23" s="29">
        <f t="shared" si="5"/>
        <v>100</v>
      </c>
      <c r="Z23" s="30">
        <v>190.65600000000001</v>
      </c>
      <c r="AA23" s="30">
        <v>190.65600000000001</v>
      </c>
      <c r="AB23" s="29">
        <f t="shared" si="6"/>
        <v>100</v>
      </c>
      <c r="AC23" s="30">
        <v>2600</v>
      </c>
      <c r="AD23" s="30">
        <v>780</v>
      </c>
      <c r="AE23" s="29">
        <f t="shared" si="12"/>
        <v>30</v>
      </c>
      <c r="AF23" s="30">
        <v>100</v>
      </c>
      <c r="AG23" s="30">
        <v>100</v>
      </c>
      <c r="AH23" s="29">
        <f t="shared" si="10"/>
        <v>100</v>
      </c>
      <c r="AI23" s="30">
        <v>50</v>
      </c>
      <c r="AJ23" s="30">
        <v>50</v>
      </c>
      <c r="AK23" s="29">
        <f t="shared" si="11"/>
        <v>100</v>
      </c>
      <c r="AL23" s="30"/>
      <c r="AM23" s="30"/>
      <c r="AN23" s="29"/>
      <c r="AO23" s="30"/>
      <c r="AP23" s="30"/>
      <c r="AQ23" s="29"/>
      <c r="AR23" s="29"/>
      <c r="AS23" s="30"/>
      <c r="AT23" s="30"/>
      <c r="AU23" s="30"/>
      <c r="AV23" s="30"/>
      <c r="AW23" s="29"/>
      <c r="AX23" s="30">
        <v>0</v>
      </c>
      <c r="AY23" s="30">
        <v>0</v>
      </c>
      <c r="AZ23" s="29"/>
      <c r="BA23" s="29">
        <v>0</v>
      </c>
      <c r="BB23" s="29">
        <v>0</v>
      </c>
      <c r="BC23" s="29"/>
      <c r="BD23" s="29">
        <v>8013.4</v>
      </c>
      <c r="BE23" s="29"/>
      <c r="BF23" s="29">
        <f t="shared" si="0"/>
        <v>0</v>
      </c>
      <c r="BG23" s="30">
        <v>5065.8999999999996</v>
      </c>
      <c r="BH23" s="30">
        <v>2111.4953999999998</v>
      </c>
      <c r="BI23" s="29">
        <f t="shared" si="7"/>
        <v>41.68055824236562</v>
      </c>
      <c r="BJ23" s="29"/>
      <c r="BK23" s="29"/>
      <c r="BL23" s="29"/>
      <c r="BM23" s="30">
        <v>0</v>
      </c>
      <c r="BN23" s="30"/>
      <c r="BO23" s="29"/>
      <c r="BP23" s="30">
        <v>0</v>
      </c>
      <c r="BQ23" s="30">
        <v>0</v>
      </c>
      <c r="BR23" s="29"/>
      <c r="BS23" s="30">
        <v>8253</v>
      </c>
      <c r="BT23" s="30">
        <v>4126.46047</v>
      </c>
      <c r="BU23" s="30">
        <f t="shared" si="8"/>
        <v>49.999521022658428</v>
      </c>
      <c r="BV23" s="30">
        <v>5823.7</v>
      </c>
      <c r="BW23" s="30">
        <v>0</v>
      </c>
      <c r="BX23" s="30">
        <f t="shared" si="2"/>
        <v>0</v>
      </c>
      <c r="BY23" s="30">
        <v>25510.2</v>
      </c>
      <c r="BZ23" s="166"/>
      <c r="CA23" s="166"/>
      <c r="CB23" s="30">
        <v>3184.2</v>
      </c>
      <c r="CC23" s="166"/>
      <c r="CD23" s="166"/>
      <c r="CE23" s="30"/>
      <c r="CF23" s="166"/>
      <c r="CG23" s="166"/>
      <c r="CH23" s="30"/>
      <c r="CI23" s="166"/>
      <c r="CJ23" s="166"/>
      <c r="CK23" s="30"/>
      <c r="CL23" s="166"/>
      <c r="CM23" s="166"/>
      <c r="CN23" s="30"/>
      <c r="CO23" s="166"/>
      <c r="CP23" s="166"/>
      <c r="CQ23" s="30"/>
      <c r="CR23" s="166"/>
      <c r="CS23" s="166"/>
      <c r="CT23" s="30"/>
      <c r="CU23" s="166"/>
      <c r="CV23" s="166"/>
      <c r="CW23" s="30"/>
      <c r="CX23" s="166"/>
      <c r="CY23" s="166"/>
      <c r="CZ23" s="30"/>
      <c r="DA23" s="166"/>
      <c r="DB23" s="166"/>
      <c r="DC23" s="30"/>
      <c r="DD23" s="30"/>
      <c r="DE23" s="166"/>
      <c r="DF23" s="30"/>
      <c r="DG23" s="166"/>
      <c r="DH23" s="166"/>
      <c r="DI23" s="30"/>
      <c r="DJ23" s="166"/>
      <c r="DK23" s="166"/>
    </row>
    <row r="24" spans="1:115" ht="15.75" x14ac:dyDescent="0.25">
      <c r="A24" s="58" t="s">
        <v>139</v>
      </c>
      <c r="B24" s="176">
        <f t="shared" si="3"/>
        <v>57678.001039999996</v>
      </c>
      <c r="C24" s="176">
        <f t="shared" si="4"/>
        <v>9539.7530500000012</v>
      </c>
      <c r="D24" s="29">
        <f t="shared" si="1"/>
        <v>16.539673494204717</v>
      </c>
      <c r="E24" s="30">
        <v>1573</v>
      </c>
      <c r="F24" s="30"/>
      <c r="G24" s="29"/>
      <c r="H24" s="29">
        <v>0</v>
      </c>
      <c r="I24" s="29">
        <v>0</v>
      </c>
      <c r="J24" s="29"/>
      <c r="K24" s="30">
        <v>1000</v>
      </c>
      <c r="L24" s="30"/>
      <c r="M24" s="29">
        <f t="shared" ref="M24:M44" si="13">L24/K24*100</f>
        <v>0</v>
      </c>
      <c r="N24" s="30"/>
      <c r="O24" s="30"/>
      <c r="P24" s="29"/>
      <c r="Q24" s="30">
        <v>740.9</v>
      </c>
      <c r="R24" s="30"/>
      <c r="S24" s="29">
        <f t="shared" si="9"/>
        <v>0</v>
      </c>
      <c r="T24" s="51">
        <v>0</v>
      </c>
      <c r="U24" s="51">
        <v>0</v>
      </c>
      <c r="V24" s="50"/>
      <c r="W24" s="30">
        <v>23.54504</v>
      </c>
      <c r="X24" s="30">
        <v>23.54504</v>
      </c>
      <c r="Y24" s="29">
        <f t="shared" si="5"/>
        <v>100</v>
      </c>
      <c r="Z24" s="30">
        <v>190.65600000000001</v>
      </c>
      <c r="AA24" s="30">
        <v>190.65600000000001</v>
      </c>
      <c r="AB24" s="29">
        <f t="shared" si="6"/>
        <v>100</v>
      </c>
      <c r="AC24" s="30"/>
      <c r="AD24" s="30"/>
      <c r="AE24" s="29"/>
      <c r="AF24" s="30"/>
      <c r="AG24" s="30"/>
      <c r="AH24" s="29"/>
      <c r="AI24" s="30">
        <v>50</v>
      </c>
      <c r="AJ24" s="30">
        <v>50</v>
      </c>
      <c r="AK24" s="29">
        <f t="shared" si="11"/>
        <v>100</v>
      </c>
      <c r="AL24" s="30"/>
      <c r="AM24" s="30"/>
      <c r="AN24" s="29"/>
      <c r="AO24" s="30"/>
      <c r="AP24" s="30"/>
      <c r="AQ24" s="29"/>
      <c r="AR24" s="29"/>
      <c r="AS24" s="30"/>
      <c r="AT24" s="30"/>
      <c r="AU24" s="30"/>
      <c r="AV24" s="30"/>
      <c r="AW24" s="29"/>
      <c r="AX24" s="30">
        <v>3378.9</v>
      </c>
      <c r="AY24" s="30">
        <v>0</v>
      </c>
      <c r="AZ24" s="29"/>
      <c r="BA24" s="29">
        <v>0</v>
      </c>
      <c r="BB24" s="29">
        <v>0</v>
      </c>
      <c r="BC24" s="29"/>
      <c r="BD24" s="29">
        <v>11772.8</v>
      </c>
      <c r="BE24" s="29"/>
      <c r="BF24" s="29">
        <f t="shared" si="0"/>
        <v>0</v>
      </c>
      <c r="BG24" s="30">
        <v>10700.4</v>
      </c>
      <c r="BH24" s="30">
        <v>3827.62293</v>
      </c>
      <c r="BI24" s="29">
        <f t="shared" si="7"/>
        <v>35.770839688235952</v>
      </c>
      <c r="BJ24" s="29"/>
      <c r="BK24" s="29"/>
      <c r="BL24" s="29"/>
      <c r="BM24" s="30">
        <v>0</v>
      </c>
      <c r="BN24" s="30"/>
      <c r="BO24" s="29"/>
      <c r="BP24" s="30">
        <v>0</v>
      </c>
      <c r="BQ24" s="30">
        <v>0</v>
      </c>
      <c r="BR24" s="29"/>
      <c r="BS24" s="30">
        <v>11555</v>
      </c>
      <c r="BT24" s="30">
        <v>4668.2290800000001</v>
      </c>
      <c r="BU24" s="30">
        <f t="shared" si="8"/>
        <v>40.400078580700992</v>
      </c>
      <c r="BV24" s="30">
        <v>15100.7</v>
      </c>
      <c r="BW24" s="30">
        <v>779.7</v>
      </c>
      <c r="BX24" s="30">
        <f t="shared" si="2"/>
        <v>5.1633367989563395</v>
      </c>
      <c r="BY24" s="30"/>
      <c r="BZ24" s="30"/>
      <c r="CA24" s="166"/>
      <c r="CB24" s="30">
        <v>1592.1</v>
      </c>
      <c r="CC24" s="30"/>
      <c r="CD24" s="166"/>
      <c r="CE24" s="30"/>
      <c r="CF24" s="30"/>
      <c r="CG24" s="166"/>
      <c r="CH24" s="30"/>
      <c r="CI24" s="30"/>
      <c r="CJ24" s="166"/>
      <c r="CK24" s="30"/>
      <c r="CL24" s="30"/>
      <c r="CM24" s="166"/>
      <c r="CN24" s="30"/>
      <c r="CO24" s="30"/>
      <c r="CP24" s="166"/>
      <c r="CQ24" s="30"/>
      <c r="CR24" s="30"/>
      <c r="CS24" s="166"/>
      <c r="CT24" s="30"/>
      <c r="CU24" s="30"/>
      <c r="CV24" s="166"/>
      <c r="CW24" s="30"/>
      <c r="CX24" s="30"/>
      <c r="CY24" s="166"/>
      <c r="CZ24" s="30"/>
      <c r="DA24" s="30"/>
      <c r="DB24" s="166"/>
      <c r="DC24" s="30"/>
      <c r="DD24" s="30"/>
      <c r="DE24" s="166"/>
      <c r="DF24" s="30"/>
      <c r="DG24" s="30"/>
      <c r="DH24" s="166"/>
      <c r="DI24" s="30"/>
      <c r="DJ24" s="30"/>
      <c r="DK24" s="166"/>
    </row>
    <row r="25" spans="1:115" ht="15.75" x14ac:dyDescent="0.25">
      <c r="A25" s="58" t="s">
        <v>140</v>
      </c>
      <c r="B25" s="176">
        <f t="shared" si="3"/>
        <v>78724.800170000002</v>
      </c>
      <c r="C25" s="176">
        <f t="shared" si="4"/>
        <v>56383.779190000001</v>
      </c>
      <c r="D25" s="29">
        <f t="shared" si="1"/>
        <v>71.621368448371641</v>
      </c>
      <c r="E25" s="30"/>
      <c r="F25" s="30"/>
      <c r="G25" s="29"/>
      <c r="H25" s="29">
        <v>0</v>
      </c>
      <c r="I25" s="29">
        <v>0</v>
      </c>
      <c r="J25" s="29"/>
      <c r="K25" s="30">
        <v>1500</v>
      </c>
      <c r="L25" s="30">
        <v>445.98611999999997</v>
      </c>
      <c r="M25" s="29">
        <f>L25/K25*100</f>
        <v>29.732408</v>
      </c>
      <c r="N25" s="30"/>
      <c r="O25" s="30"/>
      <c r="P25" s="29"/>
      <c r="Q25" s="30">
        <v>481</v>
      </c>
      <c r="R25" s="30">
        <v>481.02850000000001</v>
      </c>
      <c r="S25" s="29">
        <f t="shared" si="9"/>
        <v>100.00592515592517</v>
      </c>
      <c r="T25" s="51">
        <v>0</v>
      </c>
      <c r="U25" s="51">
        <v>0</v>
      </c>
      <c r="V25" s="50"/>
      <c r="W25" s="30">
        <v>17.233970000000003</v>
      </c>
      <c r="X25" s="30">
        <v>17.233970000000003</v>
      </c>
      <c r="Y25" s="29">
        <f t="shared" si="5"/>
        <v>100</v>
      </c>
      <c r="Z25" s="30">
        <v>95.328000000000003</v>
      </c>
      <c r="AA25" s="30">
        <v>95.328000000000003</v>
      </c>
      <c r="AB25" s="29">
        <f t="shared" si="6"/>
        <v>100</v>
      </c>
      <c r="AC25" s="30"/>
      <c r="AD25" s="30"/>
      <c r="AE25" s="29"/>
      <c r="AF25" s="30"/>
      <c r="AG25" s="30"/>
      <c r="AH25" s="29"/>
      <c r="AI25" s="30">
        <v>100</v>
      </c>
      <c r="AJ25" s="30">
        <v>100</v>
      </c>
      <c r="AK25" s="29">
        <f t="shared" si="11"/>
        <v>100</v>
      </c>
      <c r="AL25" s="30"/>
      <c r="AM25" s="30"/>
      <c r="AN25" s="29"/>
      <c r="AO25" s="30"/>
      <c r="AP25" s="30"/>
      <c r="AQ25" s="29"/>
      <c r="AR25" s="29"/>
      <c r="AS25" s="30"/>
      <c r="AT25" s="30"/>
      <c r="AU25" s="30"/>
      <c r="AV25" s="30"/>
      <c r="AW25" s="29"/>
      <c r="AX25" s="30">
        <v>0</v>
      </c>
      <c r="AY25" s="30">
        <v>0</v>
      </c>
      <c r="AZ25" s="29"/>
      <c r="BA25" s="29">
        <v>0</v>
      </c>
      <c r="BB25" s="29">
        <v>0</v>
      </c>
      <c r="BC25" s="29"/>
      <c r="BD25" s="29">
        <v>6619.9</v>
      </c>
      <c r="BE25" s="29"/>
      <c r="BF25" s="29">
        <f t="shared" si="0"/>
        <v>0</v>
      </c>
      <c r="BG25" s="30">
        <v>8688.4</v>
      </c>
      <c r="BH25" s="30">
        <v>4085.3489199999999</v>
      </c>
      <c r="BI25" s="29">
        <f t="shared" si="7"/>
        <v>47.02072786704111</v>
      </c>
      <c r="BJ25" s="29"/>
      <c r="BK25" s="29"/>
      <c r="BL25" s="29"/>
      <c r="BM25" s="30">
        <v>0</v>
      </c>
      <c r="BN25" s="30"/>
      <c r="BO25" s="29"/>
      <c r="BP25" s="30">
        <v>0</v>
      </c>
      <c r="BQ25" s="30">
        <v>0</v>
      </c>
      <c r="BR25" s="29"/>
      <c r="BS25" s="30">
        <v>10827</v>
      </c>
      <c r="BT25" s="30">
        <v>4416.8356699999995</v>
      </c>
      <c r="BU25" s="30">
        <f t="shared" si="8"/>
        <v>40.794639974138725</v>
      </c>
      <c r="BV25" s="30">
        <v>2.2999999999999998</v>
      </c>
      <c r="BW25" s="30">
        <v>0</v>
      </c>
      <c r="BX25" s="30">
        <f t="shared" si="2"/>
        <v>0</v>
      </c>
      <c r="BY25" s="30"/>
      <c r="BZ25" s="166"/>
      <c r="CA25" s="166"/>
      <c r="CB25" s="30">
        <v>3184.2</v>
      </c>
      <c r="CC25" s="166"/>
      <c r="CD25" s="166"/>
      <c r="CE25" s="30"/>
      <c r="CF25" s="166"/>
      <c r="CG25" s="166"/>
      <c r="CH25" s="30"/>
      <c r="CI25" s="166"/>
      <c r="CJ25" s="166"/>
      <c r="CK25" s="30"/>
      <c r="CL25" s="166"/>
      <c r="CM25" s="166"/>
      <c r="CN25" s="30"/>
      <c r="CO25" s="166"/>
      <c r="CP25" s="166"/>
      <c r="CQ25" s="30"/>
      <c r="CR25" s="166"/>
      <c r="CS25" s="166"/>
      <c r="CT25" s="30"/>
      <c r="CU25" s="166"/>
      <c r="CV25" s="166"/>
      <c r="CW25" s="30"/>
      <c r="CX25" s="166"/>
      <c r="CY25" s="166"/>
      <c r="CZ25" s="30"/>
      <c r="DA25" s="166"/>
      <c r="DB25" s="166"/>
      <c r="DC25" s="30">
        <v>47209.438200000004</v>
      </c>
      <c r="DD25" s="30">
        <v>46742.01801</v>
      </c>
      <c r="DE25" s="30">
        <f>DD25/DC25*100</f>
        <v>99.009900969336258</v>
      </c>
      <c r="DF25" s="30"/>
      <c r="DG25" s="166"/>
      <c r="DH25" s="166"/>
      <c r="DI25" s="30"/>
      <c r="DJ25" s="166"/>
      <c r="DK25" s="166"/>
    </row>
    <row r="26" spans="1:115" ht="15.75" x14ac:dyDescent="0.25">
      <c r="A26" s="58" t="s">
        <v>141</v>
      </c>
      <c r="B26" s="176">
        <f t="shared" si="3"/>
        <v>25442.483670000001</v>
      </c>
      <c r="C26" s="176">
        <f t="shared" si="4"/>
        <v>4900.4679099999994</v>
      </c>
      <c r="D26" s="29">
        <f t="shared" si="1"/>
        <v>19.260965138314262</v>
      </c>
      <c r="E26" s="30"/>
      <c r="F26" s="30"/>
      <c r="G26" s="29"/>
      <c r="H26" s="29">
        <v>0</v>
      </c>
      <c r="I26" s="29">
        <v>0</v>
      </c>
      <c r="J26" s="29"/>
      <c r="K26" s="30"/>
      <c r="L26" s="30"/>
      <c r="M26" s="29"/>
      <c r="N26" s="30"/>
      <c r="O26" s="30"/>
      <c r="P26" s="29"/>
      <c r="Q26" s="30"/>
      <c r="R26" s="30"/>
      <c r="S26" s="29"/>
      <c r="T26" s="51">
        <v>0</v>
      </c>
      <c r="U26" s="51">
        <v>0</v>
      </c>
      <c r="V26" s="50"/>
      <c r="W26" s="30">
        <v>6.8556699999999999</v>
      </c>
      <c r="X26" s="30">
        <v>6.8556699999999999</v>
      </c>
      <c r="Y26" s="29">
        <f t="shared" si="5"/>
        <v>100</v>
      </c>
      <c r="Z26" s="30">
        <v>95.328000000000003</v>
      </c>
      <c r="AA26" s="30">
        <v>0</v>
      </c>
      <c r="AB26" s="29">
        <f t="shared" si="6"/>
        <v>0</v>
      </c>
      <c r="AC26" s="30"/>
      <c r="AD26" s="30"/>
      <c r="AE26" s="29"/>
      <c r="AF26" s="30"/>
      <c r="AG26" s="30"/>
      <c r="AH26" s="29"/>
      <c r="AI26" s="30">
        <v>50</v>
      </c>
      <c r="AJ26" s="30">
        <v>50</v>
      </c>
      <c r="AK26" s="29">
        <f t="shared" si="11"/>
        <v>100</v>
      </c>
      <c r="AL26" s="30"/>
      <c r="AM26" s="30"/>
      <c r="AN26" s="29"/>
      <c r="AO26" s="30"/>
      <c r="AP26" s="30"/>
      <c r="AQ26" s="29"/>
      <c r="AR26" s="29"/>
      <c r="AS26" s="30"/>
      <c r="AT26" s="30"/>
      <c r="AU26" s="30"/>
      <c r="AV26" s="30"/>
      <c r="AW26" s="29"/>
      <c r="AX26" s="30">
        <v>0</v>
      </c>
      <c r="AY26" s="30">
        <v>0</v>
      </c>
      <c r="AZ26" s="29"/>
      <c r="BA26" s="29">
        <v>0</v>
      </c>
      <c r="BB26" s="29">
        <v>0</v>
      </c>
      <c r="BC26" s="29"/>
      <c r="BD26" s="29">
        <v>6135.4</v>
      </c>
      <c r="BE26" s="29"/>
      <c r="BF26" s="29">
        <f t="shared" si="0"/>
        <v>0</v>
      </c>
      <c r="BG26" s="30">
        <v>5461.4</v>
      </c>
      <c r="BH26" s="30">
        <v>808.40813000000003</v>
      </c>
      <c r="BI26" s="29">
        <f t="shared" si="7"/>
        <v>14.802214267403963</v>
      </c>
      <c r="BJ26" s="29"/>
      <c r="BK26" s="29"/>
      <c r="BL26" s="29"/>
      <c r="BM26" s="30">
        <v>0</v>
      </c>
      <c r="BN26" s="30"/>
      <c r="BO26" s="29"/>
      <c r="BP26" s="30">
        <v>0</v>
      </c>
      <c r="BQ26" s="30">
        <v>0</v>
      </c>
      <c r="BR26" s="29"/>
      <c r="BS26" s="30">
        <v>8554</v>
      </c>
      <c r="BT26" s="30">
        <v>4035.2041099999997</v>
      </c>
      <c r="BU26" s="30">
        <f t="shared" si="8"/>
        <v>47.173300327332242</v>
      </c>
      <c r="BV26" s="30">
        <v>3547.4</v>
      </c>
      <c r="BW26" s="30">
        <v>0</v>
      </c>
      <c r="BX26" s="30">
        <f t="shared" si="2"/>
        <v>0</v>
      </c>
      <c r="BY26" s="30"/>
      <c r="BZ26" s="166"/>
      <c r="CA26" s="166"/>
      <c r="CB26" s="30">
        <v>1592.1</v>
      </c>
      <c r="CC26" s="166"/>
      <c r="CD26" s="166"/>
      <c r="CE26" s="30"/>
      <c r="CF26" s="166"/>
      <c r="CG26" s="166"/>
      <c r="CH26" s="30"/>
      <c r="CI26" s="166"/>
      <c r="CJ26" s="166"/>
      <c r="CK26" s="30"/>
      <c r="CL26" s="166"/>
      <c r="CM26" s="166"/>
      <c r="CN26" s="30"/>
      <c r="CO26" s="166"/>
      <c r="CP26" s="166"/>
      <c r="CQ26" s="30"/>
      <c r="CR26" s="166"/>
      <c r="CS26" s="166"/>
      <c r="CT26" s="30"/>
      <c r="CU26" s="166"/>
      <c r="CV26" s="166"/>
      <c r="CW26" s="30"/>
      <c r="CX26" s="166"/>
      <c r="CY26" s="166"/>
      <c r="CZ26" s="30"/>
      <c r="DA26" s="166"/>
      <c r="DB26" s="166"/>
      <c r="DC26" s="30"/>
      <c r="DD26" s="30"/>
      <c r="DE26" s="166"/>
      <c r="DF26" s="30"/>
      <c r="DG26" s="166"/>
      <c r="DH26" s="166"/>
      <c r="DI26" s="30"/>
      <c r="DJ26" s="166"/>
      <c r="DK26" s="166"/>
    </row>
    <row r="27" spans="1:115" ht="15.75" x14ac:dyDescent="0.25">
      <c r="A27" s="58" t="s">
        <v>142</v>
      </c>
      <c r="B27" s="176">
        <f t="shared" si="3"/>
        <v>30000.033589999999</v>
      </c>
      <c r="C27" s="176">
        <f t="shared" si="4"/>
        <v>11796.532279999999</v>
      </c>
      <c r="D27" s="29">
        <f t="shared" si="1"/>
        <v>39.321730239436043</v>
      </c>
      <c r="E27" s="30"/>
      <c r="F27" s="30"/>
      <c r="G27" s="29"/>
      <c r="H27" s="29">
        <v>0</v>
      </c>
      <c r="I27" s="29">
        <v>0</v>
      </c>
      <c r="J27" s="29"/>
      <c r="K27" s="30">
        <v>1200</v>
      </c>
      <c r="L27" s="30"/>
      <c r="M27" s="29"/>
      <c r="N27" s="30"/>
      <c r="O27" s="30"/>
      <c r="P27" s="29"/>
      <c r="Q27" s="30">
        <v>401.3</v>
      </c>
      <c r="R27" s="30">
        <v>401.31</v>
      </c>
      <c r="S27" s="29">
        <f t="shared" si="9"/>
        <v>100.00249190132071</v>
      </c>
      <c r="T27" s="51">
        <v>0</v>
      </c>
      <c r="U27" s="51">
        <v>0</v>
      </c>
      <c r="V27" s="50"/>
      <c r="W27" s="30">
        <v>9.9295400000000011</v>
      </c>
      <c r="X27" s="30">
        <v>9.9295400000000011</v>
      </c>
      <c r="Y27" s="29">
        <f t="shared" si="5"/>
        <v>100</v>
      </c>
      <c r="Z27" s="30">
        <v>95.328000000000003</v>
      </c>
      <c r="AA27" s="30">
        <v>95.328000000000003</v>
      </c>
      <c r="AB27" s="29">
        <f t="shared" si="6"/>
        <v>100</v>
      </c>
      <c r="AC27" s="30">
        <v>3105.5760499999997</v>
      </c>
      <c r="AD27" s="30">
        <v>931.67281000000003</v>
      </c>
      <c r="AE27" s="29">
        <f t="shared" si="12"/>
        <v>29.999999838999276</v>
      </c>
      <c r="AF27" s="30">
        <v>100</v>
      </c>
      <c r="AG27" s="30">
        <v>100</v>
      </c>
      <c r="AH27" s="29">
        <f t="shared" si="10"/>
        <v>100</v>
      </c>
      <c r="AI27" s="30"/>
      <c r="AJ27" s="30"/>
      <c r="AK27" s="29"/>
      <c r="AL27" s="30"/>
      <c r="AM27" s="30"/>
      <c r="AN27" s="29"/>
      <c r="AO27" s="30"/>
      <c r="AP27" s="30"/>
      <c r="AQ27" s="29"/>
      <c r="AR27" s="29"/>
      <c r="AS27" s="30"/>
      <c r="AT27" s="30"/>
      <c r="AU27" s="30"/>
      <c r="AV27" s="30"/>
      <c r="AW27" s="29"/>
      <c r="AX27" s="30">
        <v>0</v>
      </c>
      <c r="AY27" s="30">
        <v>0</v>
      </c>
      <c r="AZ27" s="29"/>
      <c r="BA27" s="29">
        <v>0</v>
      </c>
      <c r="BB27" s="29">
        <v>0</v>
      </c>
      <c r="BC27" s="29"/>
      <c r="BD27" s="29">
        <v>5064.3999999999996</v>
      </c>
      <c r="BE27" s="29"/>
      <c r="BF27" s="29">
        <f t="shared" si="0"/>
        <v>0</v>
      </c>
      <c r="BG27" s="30">
        <v>3202.8</v>
      </c>
      <c r="BH27" s="30">
        <v>1487.41607</v>
      </c>
      <c r="BI27" s="29">
        <f t="shared" si="7"/>
        <v>46.441116210815537</v>
      </c>
      <c r="BJ27" s="29"/>
      <c r="BK27" s="29"/>
      <c r="BL27" s="29"/>
      <c r="BM27" s="30">
        <v>0</v>
      </c>
      <c r="BN27" s="30"/>
      <c r="BO27" s="29"/>
      <c r="BP27" s="30">
        <v>0</v>
      </c>
      <c r="BQ27" s="30">
        <v>0</v>
      </c>
      <c r="BR27" s="29"/>
      <c r="BS27" s="30">
        <v>6710</v>
      </c>
      <c r="BT27" s="30">
        <v>2950.47586</v>
      </c>
      <c r="BU27" s="30">
        <f t="shared" si="8"/>
        <v>43.971324292101343</v>
      </c>
      <c r="BV27" s="30">
        <v>6926.5</v>
      </c>
      <c r="BW27" s="30">
        <v>5820.4</v>
      </c>
      <c r="BX27" s="30">
        <f t="shared" si="2"/>
        <v>84.03089583483721</v>
      </c>
      <c r="BY27" s="30"/>
      <c r="BZ27" s="166"/>
      <c r="CA27" s="166"/>
      <c r="CB27" s="30">
        <v>3184.2</v>
      </c>
      <c r="CC27" s="166"/>
      <c r="CD27" s="166"/>
      <c r="CE27" s="30"/>
      <c r="CF27" s="166"/>
      <c r="CG27" s="166"/>
      <c r="CH27" s="30"/>
      <c r="CI27" s="166"/>
      <c r="CJ27" s="166"/>
      <c r="CK27" s="30"/>
      <c r="CL27" s="166"/>
      <c r="CM27" s="166"/>
      <c r="CN27" s="30"/>
      <c r="CO27" s="166"/>
      <c r="CP27" s="166"/>
      <c r="CQ27" s="30"/>
      <c r="CR27" s="166"/>
      <c r="CS27" s="166"/>
      <c r="CT27" s="30"/>
      <c r="CU27" s="166"/>
      <c r="CV27" s="166"/>
      <c r="CW27" s="30"/>
      <c r="CX27" s="166"/>
      <c r="CY27" s="166"/>
      <c r="CZ27" s="30"/>
      <c r="DA27" s="166"/>
      <c r="DB27" s="166"/>
      <c r="DC27" s="30"/>
      <c r="DD27" s="166"/>
      <c r="DE27" s="166"/>
      <c r="DF27" s="30"/>
      <c r="DG27" s="166"/>
      <c r="DH27" s="166"/>
      <c r="DI27" s="30"/>
      <c r="DJ27" s="166"/>
      <c r="DK27" s="166"/>
    </row>
    <row r="28" spans="1:115" ht="15.75" x14ac:dyDescent="0.25">
      <c r="A28" s="58" t="s">
        <v>143</v>
      </c>
      <c r="B28" s="176">
        <f t="shared" si="3"/>
        <v>53279.712989999993</v>
      </c>
      <c r="C28" s="176">
        <f t="shared" si="4"/>
        <v>17592.057199999999</v>
      </c>
      <c r="D28" s="29">
        <f t="shared" si="1"/>
        <v>33.018303239174415</v>
      </c>
      <c r="E28" s="30"/>
      <c r="F28" s="30"/>
      <c r="G28" s="29"/>
      <c r="H28" s="29">
        <v>0</v>
      </c>
      <c r="I28" s="29">
        <v>0</v>
      </c>
      <c r="J28" s="29"/>
      <c r="K28" s="30"/>
      <c r="L28" s="30"/>
      <c r="M28" s="29"/>
      <c r="N28" s="30"/>
      <c r="O28" s="30"/>
      <c r="P28" s="29"/>
      <c r="Q28" s="30">
        <v>3566.2</v>
      </c>
      <c r="R28" s="30">
        <v>3566.2</v>
      </c>
      <c r="S28" s="29">
        <f t="shared" si="9"/>
        <v>100</v>
      </c>
      <c r="T28" s="51">
        <v>0</v>
      </c>
      <c r="U28" s="51">
        <v>0</v>
      </c>
      <c r="V28" s="50"/>
      <c r="W28" s="30">
        <v>32.456990000000005</v>
      </c>
      <c r="X28" s="30">
        <v>32.456990000000005</v>
      </c>
      <c r="Y28" s="29">
        <f t="shared" si="5"/>
        <v>100</v>
      </c>
      <c r="Z28" s="30">
        <v>190.65600000000001</v>
      </c>
      <c r="AA28" s="30">
        <v>190.65600000000001</v>
      </c>
      <c r="AB28" s="29">
        <f t="shared" si="6"/>
        <v>100</v>
      </c>
      <c r="AC28" s="30"/>
      <c r="AD28" s="30"/>
      <c r="AE28" s="29"/>
      <c r="AF28" s="30">
        <v>100</v>
      </c>
      <c r="AG28" s="30">
        <v>100</v>
      </c>
      <c r="AH28" s="29">
        <f t="shared" si="10"/>
        <v>100</v>
      </c>
      <c r="AI28" s="30"/>
      <c r="AJ28" s="30"/>
      <c r="AK28" s="29"/>
      <c r="AL28" s="30"/>
      <c r="AM28" s="30"/>
      <c r="AN28" s="29"/>
      <c r="AO28" s="30"/>
      <c r="AP28" s="30"/>
      <c r="AQ28" s="29"/>
      <c r="AR28" s="29"/>
      <c r="AS28" s="30"/>
      <c r="AT28" s="30"/>
      <c r="AU28" s="30"/>
      <c r="AV28" s="30"/>
      <c r="AW28" s="29"/>
      <c r="AX28" s="30">
        <v>0</v>
      </c>
      <c r="AY28" s="30">
        <v>0</v>
      </c>
      <c r="AZ28" s="29"/>
      <c r="BA28" s="29">
        <v>0</v>
      </c>
      <c r="BB28" s="29">
        <v>0</v>
      </c>
      <c r="BC28" s="29"/>
      <c r="BD28" s="29">
        <v>12855.5</v>
      </c>
      <c r="BE28" s="29"/>
      <c r="BF28" s="29">
        <f t="shared" si="0"/>
        <v>0</v>
      </c>
      <c r="BG28" s="30">
        <v>11006.6</v>
      </c>
      <c r="BH28" s="30">
        <v>4184.8029200000001</v>
      </c>
      <c r="BI28" s="29">
        <f t="shared" si="7"/>
        <v>38.0208503988516</v>
      </c>
      <c r="BJ28" s="29"/>
      <c r="BK28" s="29"/>
      <c r="BL28" s="29"/>
      <c r="BM28" s="30">
        <v>0</v>
      </c>
      <c r="BN28" s="30"/>
      <c r="BO28" s="29"/>
      <c r="BP28" s="30">
        <v>0</v>
      </c>
      <c r="BQ28" s="30">
        <v>0</v>
      </c>
      <c r="BR28" s="29"/>
      <c r="BS28" s="30">
        <v>16735</v>
      </c>
      <c r="BT28" s="30">
        <v>8367.5</v>
      </c>
      <c r="BU28" s="30">
        <f t="shared" si="8"/>
        <v>50</v>
      </c>
      <c r="BV28" s="30">
        <v>4017.1</v>
      </c>
      <c r="BW28" s="30">
        <v>1150.44129</v>
      </c>
      <c r="BX28" s="30">
        <f t="shared" si="2"/>
        <v>28.63860222548605</v>
      </c>
      <c r="BY28" s="30"/>
      <c r="BZ28" s="166"/>
      <c r="CA28" s="166"/>
      <c r="CB28" s="30">
        <v>4776.2</v>
      </c>
      <c r="CC28" s="166"/>
      <c r="CD28" s="166"/>
      <c r="CE28" s="30"/>
      <c r="CF28" s="166"/>
      <c r="CG28" s="166"/>
      <c r="CH28" s="30"/>
      <c r="CI28" s="166"/>
      <c r="CJ28" s="166"/>
      <c r="CK28" s="30"/>
      <c r="CL28" s="166"/>
      <c r="CM28" s="166"/>
      <c r="CN28" s="30"/>
      <c r="CO28" s="166"/>
      <c r="CP28" s="166"/>
      <c r="CQ28" s="30"/>
      <c r="CR28" s="166"/>
      <c r="CS28" s="166"/>
      <c r="CT28" s="30"/>
      <c r="CU28" s="166"/>
      <c r="CV28" s="166"/>
      <c r="CW28" s="30"/>
      <c r="CX28" s="166"/>
      <c r="CY28" s="166"/>
      <c r="CZ28" s="30"/>
      <c r="DA28" s="166"/>
      <c r="DB28" s="166"/>
      <c r="DC28" s="30"/>
      <c r="DD28" s="166"/>
      <c r="DE28" s="166"/>
      <c r="DF28" s="30"/>
      <c r="DG28" s="166"/>
      <c r="DH28" s="166"/>
      <c r="DI28" s="30"/>
      <c r="DJ28" s="166"/>
      <c r="DK28" s="166"/>
    </row>
    <row r="29" spans="1:115" ht="15" customHeight="1" x14ac:dyDescent="0.25">
      <c r="A29" s="58" t="s">
        <v>144</v>
      </c>
      <c r="B29" s="176">
        <f t="shared" si="3"/>
        <v>25715.085610000002</v>
      </c>
      <c r="C29" s="176">
        <f t="shared" si="4"/>
        <v>6650.3294100000003</v>
      </c>
      <c r="D29" s="29">
        <f t="shared" si="1"/>
        <v>25.86158767215553</v>
      </c>
      <c r="E29" s="30"/>
      <c r="F29" s="30"/>
      <c r="G29" s="29"/>
      <c r="H29" s="29">
        <v>0</v>
      </c>
      <c r="I29" s="29">
        <v>0</v>
      </c>
      <c r="J29" s="29"/>
      <c r="K29" s="30"/>
      <c r="L29" s="30"/>
      <c r="M29" s="29"/>
      <c r="N29" s="30"/>
      <c r="O29" s="30"/>
      <c r="P29" s="29"/>
      <c r="Q29" s="30"/>
      <c r="R29" s="30"/>
      <c r="S29" s="29"/>
      <c r="T29" s="51">
        <v>0</v>
      </c>
      <c r="U29" s="51">
        <v>0</v>
      </c>
      <c r="V29" s="50"/>
      <c r="W29" s="30">
        <v>8.2576100000000014</v>
      </c>
      <c r="X29" s="30">
        <v>8.2576100000000014</v>
      </c>
      <c r="Y29" s="29">
        <f t="shared" si="5"/>
        <v>100</v>
      </c>
      <c r="Z29" s="30">
        <v>95.328000000000003</v>
      </c>
      <c r="AA29" s="30">
        <v>95.328000000000003</v>
      </c>
      <c r="AB29" s="29">
        <f t="shared" si="6"/>
        <v>100</v>
      </c>
      <c r="AC29" s="30"/>
      <c r="AD29" s="30"/>
      <c r="AE29" s="29"/>
      <c r="AF29" s="30"/>
      <c r="AG29" s="30"/>
      <c r="AH29" s="29"/>
      <c r="AI29" s="30"/>
      <c r="AJ29" s="30"/>
      <c r="AK29" s="29"/>
      <c r="AL29" s="30"/>
      <c r="AM29" s="30"/>
      <c r="AN29" s="29"/>
      <c r="AO29" s="30"/>
      <c r="AP29" s="30"/>
      <c r="AQ29" s="29"/>
      <c r="AR29" s="29"/>
      <c r="AS29" s="30"/>
      <c r="AT29" s="30"/>
      <c r="AU29" s="30"/>
      <c r="AV29" s="30"/>
      <c r="AW29" s="29"/>
      <c r="AX29" s="30">
        <v>0</v>
      </c>
      <c r="AY29" s="30">
        <v>0</v>
      </c>
      <c r="AZ29" s="29"/>
      <c r="BA29" s="29">
        <v>0</v>
      </c>
      <c r="BB29" s="29">
        <v>0</v>
      </c>
      <c r="BC29" s="29"/>
      <c r="BD29" s="29">
        <v>6227.3</v>
      </c>
      <c r="BE29" s="29"/>
      <c r="BF29" s="29">
        <f t="shared" si="0"/>
        <v>0</v>
      </c>
      <c r="BG29" s="30">
        <v>5616.2</v>
      </c>
      <c r="BH29" s="30">
        <v>2417.4891499999999</v>
      </c>
      <c r="BI29" s="29">
        <f t="shared" si="7"/>
        <v>43.044926284676471</v>
      </c>
      <c r="BJ29" s="29"/>
      <c r="BK29" s="29"/>
      <c r="BL29" s="29"/>
      <c r="BM29" s="30">
        <v>0</v>
      </c>
      <c r="BN29" s="30"/>
      <c r="BO29" s="29"/>
      <c r="BP29" s="30">
        <v>0</v>
      </c>
      <c r="BQ29" s="30">
        <v>0</v>
      </c>
      <c r="BR29" s="29"/>
      <c r="BS29" s="30">
        <v>8259</v>
      </c>
      <c r="BT29" s="30">
        <v>4129.2546499999999</v>
      </c>
      <c r="BU29" s="30">
        <f t="shared" si="8"/>
        <v>49.997029301368201</v>
      </c>
      <c r="BV29" s="30">
        <v>3916.9</v>
      </c>
      <c r="BW29" s="30">
        <v>0</v>
      </c>
      <c r="BX29" s="30">
        <f t="shared" si="2"/>
        <v>0</v>
      </c>
      <c r="BY29" s="30"/>
      <c r="BZ29" s="166"/>
      <c r="CA29" s="166"/>
      <c r="CB29" s="30">
        <v>1592.1</v>
      </c>
      <c r="CC29" s="166"/>
      <c r="CD29" s="166"/>
      <c r="CE29" s="30"/>
      <c r="CF29" s="166"/>
      <c r="CG29" s="166"/>
      <c r="CH29" s="30"/>
      <c r="CI29" s="166"/>
      <c r="CJ29" s="166"/>
      <c r="CK29" s="30"/>
      <c r="CL29" s="166"/>
      <c r="CM29" s="166"/>
      <c r="CN29" s="30"/>
      <c r="CO29" s="166"/>
      <c r="CP29" s="166"/>
      <c r="CQ29" s="30"/>
      <c r="CR29" s="166"/>
      <c r="CS29" s="166"/>
      <c r="CT29" s="30"/>
      <c r="CU29" s="166"/>
      <c r="CV29" s="166"/>
      <c r="CW29" s="30"/>
      <c r="CX29" s="166"/>
      <c r="CY29" s="166"/>
      <c r="CZ29" s="30"/>
      <c r="DA29" s="166"/>
      <c r="DB29" s="166"/>
      <c r="DC29" s="30"/>
      <c r="DD29" s="166"/>
      <c r="DE29" s="166"/>
      <c r="DF29" s="30"/>
      <c r="DG29" s="166"/>
      <c r="DH29" s="166"/>
      <c r="DI29" s="30"/>
      <c r="DJ29" s="166"/>
      <c r="DK29" s="166"/>
    </row>
    <row r="30" spans="1:115" ht="15.75" x14ac:dyDescent="0.25">
      <c r="A30" s="58" t="s">
        <v>145</v>
      </c>
      <c r="B30" s="176">
        <f t="shared" si="3"/>
        <v>70513.940250000014</v>
      </c>
      <c r="C30" s="176">
        <f t="shared" si="4"/>
        <v>36114.058350000007</v>
      </c>
      <c r="D30" s="29">
        <f t="shared" si="1"/>
        <v>51.215487635439573</v>
      </c>
      <c r="E30" s="30"/>
      <c r="F30" s="30"/>
      <c r="G30" s="29"/>
      <c r="H30" s="29">
        <v>0</v>
      </c>
      <c r="I30" s="29">
        <v>0</v>
      </c>
      <c r="J30" s="29"/>
      <c r="K30" s="30"/>
      <c r="L30" s="30"/>
      <c r="M30" s="29"/>
      <c r="N30" s="30"/>
      <c r="O30" s="30"/>
      <c r="P30" s="29"/>
      <c r="Q30" s="30">
        <v>191.1</v>
      </c>
      <c r="R30" s="30">
        <v>191.1369</v>
      </c>
      <c r="S30" s="29">
        <f t="shared" si="9"/>
        <v>100.0193092621664</v>
      </c>
      <c r="T30" s="51">
        <v>0</v>
      </c>
      <c r="U30" s="51">
        <v>0</v>
      </c>
      <c r="V30" s="50"/>
      <c r="W30" s="30">
        <v>15.11225</v>
      </c>
      <c r="X30" s="30">
        <v>15.11225</v>
      </c>
      <c r="Y30" s="29">
        <f t="shared" si="5"/>
        <v>100</v>
      </c>
      <c r="Z30" s="30">
        <v>95.328000000000003</v>
      </c>
      <c r="AA30" s="30">
        <v>95.328000000000003</v>
      </c>
      <c r="AB30" s="29">
        <f t="shared" si="6"/>
        <v>100</v>
      </c>
      <c r="AC30" s="30"/>
      <c r="AD30" s="30"/>
      <c r="AE30" s="29"/>
      <c r="AF30" s="30">
        <v>100</v>
      </c>
      <c r="AG30" s="30">
        <v>100</v>
      </c>
      <c r="AH30" s="29">
        <f t="shared" si="10"/>
        <v>100</v>
      </c>
      <c r="AI30" s="30">
        <v>50</v>
      </c>
      <c r="AJ30" s="30">
        <v>50</v>
      </c>
      <c r="AK30" s="29">
        <f t="shared" si="11"/>
        <v>100</v>
      </c>
      <c r="AL30" s="30"/>
      <c r="AM30" s="30"/>
      <c r="AN30" s="29"/>
      <c r="AO30" s="30"/>
      <c r="AP30" s="30"/>
      <c r="AQ30" s="29"/>
      <c r="AR30" s="29"/>
      <c r="AS30" s="30"/>
      <c r="AT30" s="30"/>
      <c r="AU30" s="30"/>
      <c r="AV30" s="30"/>
      <c r="AW30" s="29"/>
      <c r="AX30" s="30">
        <v>0</v>
      </c>
      <c r="AY30" s="30">
        <v>0</v>
      </c>
      <c r="AZ30" s="29"/>
      <c r="BA30" s="29">
        <v>0</v>
      </c>
      <c r="BB30" s="29">
        <v>0</v>
      </c>
      <c r="BC30" s="29"/>
      <c r="BD30" s="29">
        <v>10098.6</v>
      </c>
      <c r="BE30" s="29"/>
      <c r="BF30" s="29">
        <f t="shared" si="0"/>
        <v>0</v>
      </c>
      <c r="BG30" s="30">
        <v>17237.2</v>
      </c>
      <c r="BH30" s="30">
        <v>7325.56322</v>
      </c>
      <c r="BI30" s="29">
        <f t="shared" si="7"/>
        <v>42.498568328962939</v>
      </c>
      <c r="BJ30" s="29"/>
      <c r="BK30" s="29"/>
      <c r="BL30" s="29"/>
      <c r="BM30" s="30">
        <v>0</v>
      </c>
      <c r="BN30" s="30"/>
      <c r="BO30" s="29"/>
      <c r="BP30" s="30">
        <v>0</v>
      </c>
      <c r="BQ30" s="30">
        <v>0</v>
      </c>
      <c r="BR30" s="29"/>
      <c r="BS30" s="30">
        <v>15132</v>
      </c>
      <c r="BT30" s="30">
        <v>5181.5179800000005</v>
      </c>
      <c r="BU30" s="30">
        <f t="shared" si="8"/>
        <v>34.242122521808092</v>
      </c>
      <c r="BV30" s="30">
        <v>26002.5</v>
      </c>
      <c r="BW30" s="30">
        <v>23155.4</v>
      </c>
      <c r="BX30" s="30">
        <f t="shared" si="2"/>
        <v>89.050668204980298</v>
      </c>
      <c r="BY30" s="30"/>
      <c r="BZ30" s="166"/>
      <c r="CA30" s="166"/>
      <c r="CB30" s="30">
        <v>1592.1</v>
      </c>
      <c r="CC30" s="166"/>
      <c r="CD30" s="166"/>
      <c r="CE30" s="30"/>
      <c r="CF30" s="166"/>
      <c r="CG30" s="166"/>
      <c r="CH30" s="30"/>
      <c r="CI30" s="166"/>
      <c r="CJ30" s="166"/>
      <c r="CK30" s="30"/>
      <c r="CL30" s="166"/>
      <c r="CM30" s="166"/>
      <c r="CN30" s="30"/>
      <c r="CO30" s="166"/>
      <c r="CP30" s="166"/>
      <c r="CQ30" s="30"/>
      <c r="CR30" s="166"/>
      <c r="CS30" s="166"/>
      <c r="CT30" s="30"/>
      <c r="CU30" s="166"/>
      <c r="CV30" s="166"/>
      <c r="CW30" s="30"/>
      <c r="CX30" s="166"/>
      <c r="CY30" s="166"/>
      <c r="CZ30" s="30"/>
      <c r="DA30" s="166"/>
      <c r="DB30" s="166"/>
      <c r="DC30" s="30"/>
      <c r="DD30" s="166"/>
      <c r="DE30" s="166"/>
      <c r="DF30" s="30"/>
      <c r="DG30" s="166"/>
      <c r="DH30" s="166"/>
      <c r="DI30" s="30"/>
      <c r="DJ30" s="166"/>
      <c r="DK30" s="166"/>
    </row>
    <row r="31" spans="1:115" ht="15.75" x14ac:dyDescent="0.25">
      <c r="A31" s="58" t="s">
        <v>146</v>
      </c>
      <c r="B31" s="176">
        <f t="shared" si="3"/>
        <v>76562.174570000003</v>
      </c>
      <c r="C31" s="176">
        <f t="shared" si="4"/>
        <v>8653.7700299999997</v>
      </c>
      <c r="D31" s="29">
        <f t="shared" si="1"/>
        <v>11.302931347760961</v>
      </c>
      <c r="E31" s="30"/>
      <c r="F31" s="30"/>
      <c r="G31" s="29"/>
      <c r="H31" s="29">
        <v>0</v>
      </c>
      <c r="I31" s="29">
        <v>0</v>
      </c>
      <c r="J31" s="29"/>
      <c r="K31" s="30">
        <v>1000</v>
      </c>
      <c r="L31" s="30"/>
      <c r="M31" s="29"/>
      <c r="N31" s="30"/>
      <c r="O31" s="30"/>
      <c r="P31" s="29"/>
      <c r="Q31" s="30">
        <v>474.9</v>
      </c>
      <c r="R31" s="30">
        <v>474.94</v>
      </c>
      <c r="S31" s="29">
        <f t="shared" si="9"/>
        <v>100.00842282585809</v>
      </c>
      <c r="T31" s="51">
        <v>0</v>
      </c>
      <c r="U31" s="51">
        <v>0</v>
      </c>
      <c r="V31" s="50"/>
      <c r="W31" s="30">
        <v>8.7465700000000002</v>
      </c>
      <c r="X31" s="30">
        <v>8.7465700000000002</v>
      </c>
      <c r="Y31" s="29">
        <f t="shared" si="5"/>
        <v>100</v>
      </c>
      <c r="Z31" s="30">
        <v>95.328000000000003</v>
      </c>
      <c r="AA31" s="30">
        <v>95.328000000000003</v>
      </c>
      <c r="AB31" s="29">
        <f t="shared" si="6"/>
        <v>100</v>
      </c>
      <c r="AC31" s="30"/>
      <c r="AD31" s="30"/>
      <c r="AE31" s="29"/>
      <c r="AF31" s="30"/>
      <c r="AG31" s="30"/>
      <c r="AH31" s="29"/>
      <c r="AI31" s="30"/>
      <c r="AJ31" s="30"/>
      <c r="AK31" s="29"/>
      <c r="AL31" s="30"/>
      <c r="AM31" s="30"/>
      <c r="AN31" s="29"/>
      <c r="AO31" s="30"/>
      <c r="AP31" s="30"/>
      <c r="AQ31" s="29"/>
      <c r="AR31" s="29"/>
      <c r="AS31" s="30"/>
      <c r="AT31" s="30"/>
      <c r="AU31" s="30"/>
      <c r="AV31" s="30"/>
      <c r="AW31" s="29"/>
      <c r="AX31" s="30">
        <v>0</v>
      </c>
      <c r="AY31" s="30">
        <v>0</v>
      </c>
      <c r="AZ31" s="29"/>
      <c r="BA31" s="29">
        <v>0</v>
      </c>
      <c r="BB31" s="29">
        <v>0</v>
      </c>
      <c r="BC31" s="29"/>
      <c r="BD31" s="29">
        <v>4892.3</v>
      </c>
      <c r="BE31" s="29"/>
      <c r="BF31" s="29">
        <f t="shared" si="0"/>
        <v>0</v>
      </c>
      <c r="BG31" s="30">
        <v>8114.6</v>
      </c>
      <c r="BH31" s="30">
        <v>3389.3175899999997</v>
      </c>
      <c r="BI31" s="29">
        <f t="shared" si="7"/>
        <v>41.768141251571237</v>
      </c>
      <c r="BJ31" s="29"/>
      <c r="BK31" s="29"/>
      <c r="BL31" s="29"/>
      <c r="BM31" s="30">
        <v>0</v>
      </c>
      <c r="BN31" s="30"/>
      <c r="BO31" s="29"/>
      <c r="BP31" s="30">
        <v>0</v>
      </c>
      <c r="BQ31" s="30">
        <v>0</v>
      </c>
      <c r="BR31" s="29"/>
      <c r="BS31" s="30">
        <v>11091</v>
      </c>
      <c r="BT31" s="30">
        <v>4685.4378699999997</v>
      </c>
      <c r="BU31" s="30">
        <f t="shared" si="8"/>
        <v>42.245405013073665</v>
      </c>
      <c r="BV31" s="30">
        <v>530.9</v>
      </c>
      <c r="BW31" s="30">
        <v>0</v>
      </c>
      <c r="BX31" s="30">
        <f t="shared" si="2"/>
        <v>0</v>
      </c>
      <c r="BY31" s="30"/>
      <c r="BZ31" s="166"/>
      <c r="CA31" s="166"/>
      <c r="CB31" s="30">
        <v>1592.1</v>
      </c>
      <c r="CC31" s="166"/>
      <c r="CD31" s="166"/>
      <c r="CE31" s="30"/>
      <c r="CF31" s="166"/>
      <c r="CG31" s="166"/>
      <c r="CH31" s="30">
        <v>4999.6000000000004</v>
      </c>
      <c r="CI31" s="166"/>
      <c r="CJ31" s="166"/>
      <c r="CK31" s="30"/>
      <c r="CL31" s="166"/>
      <c r="CM31" s="166"/>
      <c r="CN31" s="30"/>
      <c r="CO31" s="166"/>
      <c r="CP31" s="166"/>
      <c r="CQ31" s="30"/>
      <c r="CR31" s="166"/>
      <c r="CS31" s="166"/>
      <c r="CT31" s="30"/>
      <c r="CU31" s="166"/>
      <c r="CV31" s="166"/>
      <c r="CW31" s="30"/>
      <c r="CX31" s="166"/>
      <c r="CY31" s="166"/>
      <c r="CZ31" s="30">
        <v>43762.7</v>
      </c>
      <c r="DA31" s="30"/>
      <c r="DB31" s="30">
        <f>DA31/CZ31*100</f>
        <v>0</v>
      </c>
      <c r="DC31" s="30"/>
      <c r="DD31" s="166"/>
      <c r="DE31" s="166"/>
      <c r="DF31" s="30"/>
      <c r="DG31" s="166"/>
      <c r="DH31" s="166"/>
      <c r="DI31" s="30"/>
      <c r="DJ31" s="166"/>
      <c r="DK31" s="166"/>
    </row>
    <row r="32" spans="1:115" ht="15.75" x14ac:dyDescent="0.25">
      <c r="A32" s="58" t="s">
        <v>147</v>
      </c>
      <c r="B32" s="176">
        <f t="shared" si="3"/>
        <v>38153.495779999997</v>
      </c>
      <c r="C32" s="176">
        <f t="shared" si="4"/>
        <v>13140.692849999999</v>
      </c>
      <c r="D32" s="29">
        <f t="shared" si="1"/>
        <v>34.441648350577431</v>
      </c>
      <c r="E32" s="30"/>
      <c r="F32" s="30"/>
      <c r="G32" s="29"/>
      <c r="H32" s="29">
        <v>0</v>
      </c>
      <c r="I32" s="29">
        <v>0</v>
      </c>
      <c r="J32" s="29"/>
      <c r="K32" s="30">
        <v>1400</v>
      </c>
      <c r="L32" s="30"/>
      <c r="M32" s="29"/>
      <c r="N32" s="30"/>
      <c r="O32" s="30"/>
      <c r="P32" s="29"/>
      <c r="Q32" s="30"/>
      <c r="R32" s="30"/>
      <c r="S32" s="29"/>
      <c r="T32" s="51">
        <v>0</v>
      </c>
      <c r="U32" s="51">
        <v>0</v>
      </c>
      <c r="V32" s="50"/>
      <c r="W32" s="30">
        <v>6.8087799999999996</v>
      </c>
      <c r="X32" s="30">
        <v>6.8087799999999996</v>
      </c>
      <c r="Y32" s="29">
        <f t="shared" si="5"/>
        <v>100</v>
      </c>
      <c r="Z32" s="30">
        <v>95.328000000000003</v>
      </c>
      <c r="AA32" s="30">
        <v>95.328000000000003</v>
      </c>
      <c r="AB32" s="29">
        <f t="shared" si="6"/>
        <v>100</v>
      </c>
      <c r="AC32" s="30">
        <v>3091.4589999999998</v>
      </c>
      <c r="AD32" s="30">
        <v>927.43769999999995</v>
      </c>
      <c r="AE32" s="29">
        <f t="shared" si="12"/>
        <v>30</v>
      </c>
      <c r="AF32" s="30"/>
      <c r="AG32" s="30"/>
      <c r="AH32" s="29"/>
      <c r="AI32" s="30"/>
      <c r="AJ32" s="30"/>
      <c r="AK32" s="29"/>
      <c r="AL32" s="30"/>
      <c r="AM32" s="30"/>
      <c r="AN32" s="29"/>
      <c r="AO32" s="30"/>
      <c r="AP32" s="30"/>
      <c r="AQ32" s="29"/>
      <c r="AR32" s="29"/>
      <c r="AS32" s="30"/>
      <c r="AT32" s="30"/>
      <c r="AU32" s="30"/>
      <c r="AV32" s="30"/>
      <c r="AW32" s="29"/>
      <c r="AX32" s="30">
        <v>0</v>
      </c>
      <c r="AY32" s="30">
        <v>0</v>
      </c>
      <c r="AZ32" s="29"/>
      <c r="BA32" s="29">
        <v>0</v>
      </c>
      <c r="BB32" s="29">
        <v>0</v>
      </c>
      <c r="BC32" s="29"/>
      <c r="BD32" s="29">
        <v>6710.1</v>
      </c>
      <c r="BE32" s="29"/>
      <c r="BF32" s="29">
        <f t="shared" si="0"/>
        <v>0</v>
      </c>
      <c r="BG32" s="30">
        <v>5743.8</v>
      </c>
      <c r="BH32" s="30">
        <v>2268.6055799999999</v>
      </c>
      <c r="BI32" s="29">
        <f t="shared" si="7"/>
        <v>39.496597722761933</v>
      </c>
      <c r="BJ32" s="29"/>
      <c r="BK32" s="29"/>
      <c r="BL32" s="29"/>
      <c r="BM32" s="30">
        <v>0</v>
      </c>
      <c r="BN32" s="30"/>
      <c r="BO32" s="29"/>
      <c r="BP32" s="30">
        <v>0</v>
      </c>
      <c r="BQ32" s="30">
        <v>0</v>
      </c>
      <c r="BR32" s="29"/>
      <c r="BS32" s="30">
        <v>7458</v>
      </c>
      <c r="BT32" s="30">
        <v>3088.71279</v>
      </c>
      <c r="BU32" s="30">
        <f t="shared" si="8"/>
        <v>41.414759855189061</v>
      </c>
      <c r="BV32" s="30">
        <v>7055.7</v>
      </c>
      <c r="BW32" s="30">
        <v>6753.8</v>
      </c>
      <c r="BX32" s="30">
        <f t="shared" si="2"/>
        <v>95.72118995989058</v>
      </c>
      <c r="BY32" s="30"/>
      <c r="BZ32" s="166"/>
      <c r="CA32" s="166"/>
      <c r="CB32" s="30">
        <v>1592.1</v>
      </c>
      <c r="CC32" s="166"/>
      <c r="CD32" s="166"/>
      <c r="CE32" s="30"/>
      <c r="CF32" s="166"/>
      <c r="CG32" s="166"/>
      <c r="CH32" s="30">
        <v>5000.2</v>
      </c>
      <c r="CI32" s="166"/>
      <c r="CJ32" s="166"/>
      <c r="CK32" s="30"/>
      <c r="CL32" s="166"/>
      <c r="CM32" s="166"/>
      <c r="CN32" s="30"/>
      <c r="CO32" s="166"/>
      <c r="CP32" s="166"/>
      <c r="CQ32" s="30"/>
      <c r="CR32" s="166"/>
      <c r="CS32" s="166"/>
      <c r="CT32" s="30"/>
      <c r="CU32" s="166"/>
      <c r="CV32" s="166"/>
      <c r="CW32" s="30"/>
      <c r="CX32" s="166"/>
      <c r="CY32" s="166"/>
      <c r="CZ32" s="30"/>
      <c r="DA32" s="166"/>
      <c r="DB32" s="166"/>
      <c r="DC32" s="30"/>
      <c r="DD32" s="166"/>
      <c r="DE32" s="166"/>
      <c r="DF32" s="30"/>
      <c r="DG32" s="166"/>
      <c r="DH32" s="166"/>
      <c r="DI32" s="30"/>
      <c r="DJ32" s="166"/>
      <c r="DK32" s="166"/>
    </row>
    <row r="33" spans="1:115" ht="15.75" x14ac:dyDescent="0.25">
      <c r="A33" s="58" t="s">
        <v>148</v>
      </c>
      <c r="B33" s="176">
        <f t="shared" si="3"/>
        <v>49248.773469999993</v>
      </c>
      <c r="C33" s="176">
        <f t="shared" si="4"/>
        <v>13769.303900000001</v>
      </c>
      <c r="D33" s="29">
        <f t="shared" si="1"/>
        <v>27.958673749281505</v>
      </c>
      <c r="E33" s="30"/>
      <c r="F33" s="30"/>
      <c r="G33" s="29"/>
      <c r="H33" s="29">
        <v>0</v>
      </c>
      <c r="I33" s="29">
        <v>0</v>
      </c>
      <c r="J33" s="29"/>
      <c r="K33" s="30">
        <v>1400</v>
      </c>
      <c r="L33" s="30"/>
      <c r="M33" s="29"/>
      <c r="N33" s="30"/>
      <c r="O33" s="30"/>
      <c r="P33" s="29"/>
      <c r="Q33" s="30">
        <v>6714.7</v>
      </c>
      <c r="R33" s="30">
        <v>2313.8562200000001</v>
      </c>
      <c r="S33" s="29">
        <f t="shared" si="9"/>
        <v>34.459562154675567</v>
      </c>
      <c r="T33" s="51">
        <v>0</v>
      </c>
      <c r="U33" s="51">
        <v>0</v>
      </c>
      <c r="V33" s="50"/>
      <c r="W33" s="30">
        <v>21.44547</v>
      </c>
      <c r="X33" s="30">
        <v>21.44547</v>
      </c>
      <c r="Y33" s="29">
        <f t="shared" si="5"/>
        <v>100</v>
      </c>
      <c r="Z33" s="30">
        <v>95.328000000000003</v>
      </c>
      <c r="AA33" s="30">
        <v>95.328000000000003</v>
      </c>
      <c r="AB33" s="29">
        <f t="shared" si="6"/>
        <v>100</v>
      </c>
      <c r="AC33" s="30"/>
      <c r="AD33" s="30"/>
      <c r="AE33" s="29"/>
      <c r="AF33" s="30">
        <v>100</v>
      </c>
      <c r="AG33" s="30">
        <v>100</v>
      </c>
      <c r="AH33" s="29">
        <f t="shared" si="10"/>
        <v>100</v>
      </c>
      <c r="AI33" s="30"/>
      <c r="AJ33" s="30"/>
      <c r="AK33" s="29"/>
      <c r="AL33" s="30"/>
      <c r="AM33" s="30"/>
      <c r="AN33" s="29"/>
      <c r="AO33" s="30"/>
      <c r="AP33" s="30"/>
      <c r="AQ33" s="29"/>
      <c r="AR33" s="29"/>
      <c r="AS33" s="30"/>
      <c r="AT33" s="30"/>
      <c r="AU33" s="30"/>
      <c r="AV33" s="30"/>
      <c r="AW33" s="29"/>
      <c r="AX33" s="30">
        <v>0</v>
      </c>
      <c r="AY33" s="30">
        <v>0</v>
      </c>
      <c r="AZ33" s="29"/>
      <c r="BA33" s="29">
        <v>0</v>
      </c>
      <c r="BB33" s="29">
        <v>0</v>
      </c>
      <c r="BC33" s="29"/>
      <c r="BD33" s="29">
        <v>9986.7000000000007</v>
      </c>
      <c r="BE33" s="29"/>
      <c r="BF33" s="29">
        <f t="shared" si="0"/>
        <v>0</v>
      </c>
      <c r="BG33" s="30">
        <v>5164.8</v>
      </c>
      <c r="BH33" s="30">
        <v>2190.9417899999999</v>
      </c>
      <c r="BI33" s="29">
        <f t="shared" si="7"/>
        <v>42.420651138475833</v>
      </c>
      <c r="BJ33" s="29"/>
      <c r="BK33" s="29"/>
      <c r="BL33" s="29"/>
      <c r="BM33" s="30">
        <v>0</v>
      </c>
      <c r="BN33" s="30"/>
      <c r="BO33" s="29"/>
      <c r="BP33" s="30"/>
      <c r="BQ33" s="30">
        <v>0</v>
      </c>
      <c r="BR33" s="29"/>
      <c r="BS33" s="30">
        <v>12112</v>
      </c>
      <c r="BT33" s="30">
        <v>4754.8324199999997</v>
      </c>
      <c r="BU33" s="30">
        <f t="shared" si="8"/>
        <v>39.257202939233814</v>
      </c>
      <c r="BV33" s="30">
        <v>12061.7</v>
      </c>
      <c r="BW33" s="30">
        <v>4292.8999999999996</v>
      </c>
      <c r="BX33" s="30">
        <f t="shared" si="2"/>
        <v>35.591168740724768</v>
      </c>
      <c r="BY33" s="30"/>
      <c r="BZ33" s="166"/>
      <c r="CA33" s="166"/>
      <c r="CB33" s="30">
        <v>1592.1</v>
      </c>
      <c r="CC33" s="166"/>
      <c r="CD33" s="166"/>
      <c r="CE33" s="30"/>
      <c r="CF33" s="166"/>
      <c r="CG33" s="166"/>
      <c r="CH33" s="30"/>
      <c r="CI33" s="166"/>
      <c r="CJ33" s="166"/>
      <c r="CK33" s="30"/>
      <c r="CL33" s="166"/>
      <c r="CM33" s="166"/>
      <c r="CN33" s="30"/>
      <c r="CO33" s="166"/>
      <c r="CP33" s="166"/>
      <c r="CQ33" s="30"/>
      <c r="CR33" s="166"/>
      <c r="CS33" s="166"/>
      <c r="CT33" s="30"/>
      <c r="CU33" s="166"/>
      <c r="CV33" s="166"/>
      <c r="CW33" s="30"/>
      <c r="CX33" s="166"/>
      <c r="CY33" s="166"/>
      <c r="CZ33" s="30"/>
      <c r="DA33" s="166"/>
      <c r="DB33" s="166"/>
      <c r="DC33" s="30"/>
      <c r="DD33" s="166"/>
      <c r="DE33" s="166"/>
      <c r="DF33" s="30"/>
      <c r="DG33" s="166"/>
      <c r="DH33" s="166"/>
      <c r="DI33" s="30"/>
      <c r="DJ33" s="166"/>
      <c r="DK33" s="166"/>
    </row>
    <row r="34" spans="1:115" ht="15.75" x14ac:dyDescent="0.25">
      <c r="A34" s="58" t="s">
        <v>149</v>
      </c>
      <c r="B34" s="176">
        <f t="shared" si="3"/>
        <v>32265.924829999996</v>
      </c>
      <c r="C34" s="176">
        <f t="shared" si="4"/>
        <v>11719.87176</v>
      </c>
      <c r="D34" s="29">
        <f t="shared" si="1"/>
        <v>36.322751700900191</v>
      </c>
      <c r="E34" s="30"/>
      <c r="F34" s="30"/>
      <c r="G34" s="29"/>
      <c r="H34" s="29">
        <v>0</v>
      </c>
      <c r="I34" s="29">
        <v>0</v>
      </c>
      <c r="J34" s="29"/>
      <c r="K34" s="30"/>
      <c r="L34" s="30"/>
      <c r="M34" s="29"/>
      <c r="N34" s="30"/>
      <c r="O34" s="30"/>
      <c r="P34" s="29"/>
      <c r="Q34" s="30">
        <v>210.5</v>
      </c>
      <c r="R34" s="30"/>
      <c r="S34" s="29">
        <f t="shared" si="9"/>
        <v>0</v>
      </c>
      <c r="T34" s="51">
        <v>0</v>
      </c>
      <c r="U34" s="51">
        <v>0</v>
      </c>
      <c r="V34" s="50"/>
      <c r="W34" s="30">
        <v>8.3297399999999993</v>
      </c>
      <c r="X34" s="30">
        <v>8.3297399999999993</v>
      </c>
      <c r="Y34" s="29">
        <f t="shared" si="5"/>
        <v>100</v>
      </c>
      <c r="Z34" s="30">
        <v>95.328000000000003</v>
      </c>
      <c r="AA34" s="30">
        <v>95.328000000000003</v>
      </c>
      <c r="AB34" s="29">
        <f t="shared" si="6"/>
        <v>100</v>
      </c>
      <c r="AC34" s="30">
        <v>2679.7130000000002</v>
      </c>
      <c r="AD34" s="30">
        <v>763.99921999999992</v>
      </c>
      <c r="AE34" s="29">
        <f t="shared" si="12"/>
        <v>28.510486757350499</v>
      </c>
      <c r="AF34" s="30">
        <v>100</v>
      </c>
      <c r="AG34" s="30">
        <v>100</v>
      </c>
      <c r="AH34" s="29">
        <f t="shared" si="10"/>
        <v>100</v>
      </c>
      <c r="AI34" s="30"/>
      <c r="AJ34" s="30"/>
      <c r="AK34" s="29"/>
      <c r="AL34" s="30"/>
      <c r="AM34" s="30"/>
      <c r="AN34" s="29"/>
      <c r="AO34" s="30"/>
      <c r="AP34" s="30"/>
      <c r="AQ34" s="29"/>
      <c r="AR34" s="29"/>
      <c r="AS34" s="30"/>
      <c r="AT34" s="30"/>
      <c r="AU34" s="30"/>
      <c r="AV34" s="30"/>
      <c r="AW34" s="29"/>
      <c r="AX34" s="30">
        <v>0</v>
      </c>
      <c r="AY34" s="30">
        <v>0</v>
      </c>
      <c r="AZ34" s="29"/>
      <c r="BA34" s="29">
        <v>0</v>
      </c>
      <c r="BB34" s="29">
        <v>0</v>
      </c>
      <c r="BC34" s="29"/>
      <c r="BD34" s="29">
        <v>4021.7</v>
      </c>
      <c r="BE34" s="29"/>
      <c r="BF34" s="29">
        <f t="shared" si="0"/>
        <v>0</v>
      </c>
      <c r="BG34" s="30">
        <v>4239.8</v>
      </c>
      <c r="BH34" s="30">
        <v>1506.7321499999998</v>
      </c>
      <c r="BI34" s="29">
        <f t="shared" si="7"/>
        <v>35.5378119250908</v>
      </c>
      <c r="BJ34" s="29"/>
      <c r="BK34" s="29"/>
      <c r="BL34" s="29"/>
      <c r="BM34" s="30">
        <v>0</v>
      </c>
      <c r="BN34" s="30"/>
      <c r="BO34" s="29"/>
      <c r="BP34" s="30">
        <v>0</v>
      </c>
      <c r="BQ34" s="30">
        <v>0</v>
      </c>
      <c r="BR34" s="29"/>
      <c r="BS34" s="30">
        <v>8224</v>
      </c>
      <c r="BT34" s="30">
        <v>3425.88265</v>
      </c>
      <c r="BU34" s="30">
        <f t="shared" si="8"/>
        <v>41.657133390077824</v>
      </c>
      <c r="BV34" s="30">
        <v>6335.5</v>
      </c>
      <c r="BW34" s="30">
        <v>5819.6</v>
      </c>
      <c r="BX34" s="30">
        <f t="shared" si="2"/>
        <v>91.856996290742643</v>
      </c>
      <c r="BY34" s="30"/>
      <c r="BZ34" s="166"/>
      <c r="CA34" s="166"/>
      <c r="CB34" s="30">
        <v>1592.1</v>
      </c>
      <c r="CC34" s="166"/>
      <c r="CD34" s="166"/>
      <c r="CE34" s="30"/>
      <c r="CF34" s="166"/>
      <c r="CG34" s="166"/>
      <c r="CH34" s="30"/>
      <c r="CI34" s="166"/>
      <c r="CJ34" s="166"/>
      <c r="CK34" s="30"/>
      <c r="CL34" s="166"/>
      <c r="CM34" s="166"/>
      <c r="CN34" s="30"/>
      <c r="CO34" s="166"/>
      <c r="CP34" s="166"/>
      <c r="CQ34" s="30"/>
      <c r="CR34" s="166"/>
      <c r="CS34" s="166"/>
      <c r="CT34" s="30"/>
      <c r="CU34" s="166"/>
      <c r="CV34" s="166"/>
      <c r="CW34" s="30"/>
      <c r="CX34" s="166"/>
      <c r="CY34" s="166"/>
      <c r="CZ34" s="30"/>
      <c r="DA34" s="166"/>
      <c r="DB34" s="166"/>
      <c r="DC34" s="30"/>
      <c r="DD34" s="166"/>
      <c r="DE34" s="166"/>
      <c r="DF34" s="30">
        <v>4758.9540900000002</v>
      </c>
      <c r="DG34" s="166"/>
      <c r="DH34" s="166"/>
      <c r="DI34" s="30"/>
      <c r="DJ34" s="166"/>
      <c r="DK34" s="166"/>
    </row>
    <row r="35" spans="1:115" ht="15.75" x14ac:dyDescent="0.25">
      <c r="A35" s="58" t="s">
        <v>150</v>
      </c>
      <c r="B35" s="176">
        <f t="shared" si="3"/>
        <v>124564.65431</v>
      </c>
      <c r="C35" s="176">
        <f t="shared" si="4"/>
        <v>60252.948080000002</v>
      </c>
      <c r="D35" s="29">
        <f t="shared" si="1"/>
        <v>48.370822697464767</v>
      </c>
      <c r="E35" s="30"/>
      <c r="F35" s="30"/>
      <c r="G35" s="29"/>
      <c r="H35" s="29">
        <v>0</v>
      </c>
      <c r="I35" s="29">
        <v>0</v>
      </c>
      <c r="J35" s="29"/>
      <c r="K35" s="30"/>
      <c r="L35" s="30"/>
      <c r="M35" s="29"/>
      <c r="N35" s="30"/>
      <c r="O35" s="30"/>
      <c r="P35" s="29"/>
      <c r="Q35" s="30">
        <v>7164.1</v>
      </c>
      <c r="R35" s="30">
        <v>6977.2104500000005</v>
      </c>
      <c r="S35" s="29">
        <f t="shared" si="9"/>
        <v>97.391304560237856</v>
      </c>
      <c r="T35" s="51">
        <v>0</v>
      </c>
      <c r="U35" s="51">
        <v>0</v>
      </c>
      <c r="V35" s="50"/>
      <c r="W35" s="30">
        <v>29.99831</v>
      </c>
      <c r="X35" s="30">
        <v>29.99831</v>
      </c>
      <c r="Y35" s="29">
        <f t="shared" si="5"/>
        <v>100</v>
      </c>
      <c r="Z35" s="30">
        <v>190.65600000000001</v>
      </c>
      <c r="AA35" s="30">
        <v>190.65600000000001</v>
      </c>
      <c r="AB35" s="29">
        <f t="shared" si="6"/>
        <v>100</v>
      </c>
      <c r="AC35" s="30">
        <v>2500</v>
      </c>
      <c r="AD35" s="30">
        <v>321.78217999999998</v>
      </c>
      <c r="AE35" s="29">
        <f t="shared" si="12"/>
        <v>12.871287200000001</v>
      </c>
      <c r="AF35" s="30">
        <v>100</v>
      </c>
      <c r="AG35" s="30">
        <v>100</v>
      </c>
      <c r="AH35" s="29">
        <f t="shared" si="10"/>
        <v>100</v>
      </c>
      <c r="AI35" s="30">
        <v>50</v>
      </c>
      <c r="AJ35" s="30">
        <v>50</v>
      </c>
      <c r="AK35" s="29">
        <f t="shared" si="11"/>
        <v>100</v>
      </c>
      <c r="AL35" s="30"/>
      <c r="AM35" s="30"/>
      <c r="AN35" s="29"/>
      <c r="AO35" s="30"/>
      <c r="AP35" s="30"/>
      <c r="AQ35" s="29"/>
      <c r="AR35" s="29"/>
      <c r="AS35" s="30"/>
      <c r="AT35" s="30"/>
      <c r="AU35" s="30"/>
      <c r="AV35" s="30"/>
      <c r="AW35" s="29"/>
      <c r="AX35" s="30">
        <v>0</v>
      </c>
      <c r="AY35" s="30">
        <v>0</v>
      </c>
      <c r="AZ35" s="29"/>
      <c r="BA35" s="29">
        <v>0</v>
      </c>
      <c r="BB35" s="29">
        <v>0</v>
      </c>
      <c r="BC35" s="29"/>
      <c r="BD35" s="29">
        <v>13594.1</v>
      </c>
      <c r="BE35" s="29"/>
      <c r="BF35" s="29">
        <f t="shared" si="0"/>
        <v>0</v>
      </c>
      <c r="BG35" s="30">
        <v>14537.8</v>
      </c>
      <c r="BH35" s="30">
        <v>6242.0267800000001</v>
      </c>
      <c r="BI35" s="29">
        <f t="shared" si="7"/>
        <v>42.936529461128927</v>
      </c>
      <c r="BJ35" s="29"/>
      <c r="BK35" s="29"/>
      <c r="BL35" s="29"/>
      <c r="BM35" s="30">
        <v>0</v>
      </c>
      <c r="BN35" s="30"/>
      <c r="BO35" s="29"/>
      <c r="BP35" s="30">
        <v>0</v>
      </c>
      <c r="BQ35" s="30">
        <v>0</v>
      </c>
      <c r="BR35" s="29"/>
      <c r="BS35" s="30">
        <v>22268</v>
      </c>
      <c r="BT35" s="30">
        <v>10005.424560000001</v>
      </c>
      <c r="BU35" s="30">
        <f t="shared" si="8"/>
        <v>44.931850907131313</v>
      </c>
      <c r="BV35" s="30">
        <v>59353.7</v>
      </c>
      <c r="BW35" s="30">
        <v>36335.849799999996</v>
      </c>
      <c r="BX35" s="30">
        <f t="shared" si="2"/>
        <v>61.219182291921136</v>
      </c>
      <c r="BY35" s="30"/>
      <c r="BZ35" s="166"/>
      <c r="CA35" s="166"/>
      <c r="CB35" s="30">
        <v>4776.3</v>
      </c>
      <c r="CC35" s="166"/>
      <c r="CD35" s="166"/>
      <c r="CE35" s="30"/>
      <c r="CF35" s="166"/>
      <c r="CG35" s="166"/>
      <c r="CH35" s="30"/>
      <c r="CI35" s="166"/>
      <c r="CJ35" s="166"/>
      <c r="CK35" s="30"/>
      <c r="CL35" s="166"/>
      <c r="CM35" s="166"/>
      <c r="CN35" s="30"/>
      <c r="CO35" s="166"/>
      <c r="CP35" s="166"/>
      <c r="CQ35" s="30"/>
      <c r="CR35" s="166"/>
      <c r="CS35" s="166"/>
      <c r="CT35" s="30"/>
      <c r="CU35" s="166"/>
      <c r="CV35" s="166"/>
      <c r="CW35" s="30"/>
      <c r="CX35" s="166"/>
      <c r="CY35" s="166"/>
      <c r="CZ35" s="30"/>
      <c r="DA35" s="166"/>
      <c r="DB35" s="166"/>
      <c r="DC35" s="30"/>
      <c r="DD35" s="166"/>
      <c r="DE35" s="166"/>
      <c r="DF35" s="30"/>
      <c r="DG35" s="166"/>
      <c r="DH35" s="166"/>
      <c r="DI35" s="30"/>
      <c r="DJ35" s="166"/>
      <c r="DK35" s="166"/>
    </row>
    <row r="36" spans="1:115" ht="15.75" x14ac:dyDescent="0.25">
      <c r="A36" s="58" t="s">
        <v>151</v>
      </c>
      <c r="B36" s="176">
        <f t="shared" si="3"/>
        <v>20215.61162</v>
      </c>
      <c r="C36" s="176">
        <f t="shared" si="4"/>
        <v>4668.6386700000003</v>
      </c>
      <c r="D36" s="29">
        <f t="shared" si="1"/>
        <v>23.094224195429021</v>
      </c>
      <c r="E36" s="30"/>
      <c r="F36" s="30"/>
      <c r="G36" s="29"/>
      <c r="H36" s="29">
        <v>0</v>
      </c>
      <c r="I36" s="29">
        <v>0</v>
      </c>
      <c r="J36" s="29"/>
      <c r="K36" s="30">
        <v>1200</v>
      </c>
      <c r="L36" s="30"/>
      <c r="M36" s="29">
        <f t="shared" ref="M36:M37" si="14">L36/K36*100</f>
        <v>0</v>
      </c>
      <c r="N36" s="30"/>
      <c r="O36" s="30"/>
      <c r="P36" s="29"/>
      <c r="Q36" s="30">
        <v>414.4</v>
      </c>
      <c r="R36" s="30"/>
      <c r="S36" s="29">
        <f t="shared" si="9"/>
        <v>0</v>
      </c>
      <c r="T36" s="51">
        <v>0</v>
      </c>
      <c r="U36" s="51">
        <v>0</v>
      </c>
      <c r="V36" s="50"/>
      <c r="W36" s="30">
        <v>8.8836200000000005</v>
      </c>
      <c r="X36" s="30">
        <v>8.8836200000000005</v>
      </c>
      <c r="Y36" s="29">
        <f t="shared" si="5"/>
        <v>100</v>
      </c>
      <c r="Z36" s="30">
        <v>95.328000000000003</v>
      </c>
      <c r="AA36" s="30">
        <v>95.328000000000003</v>
      </c>
      <c r="AB36" s="29">
        <f t="shared" si="6"/>
        <v>100</v>
      </c>
      <c r="AC36" s="30"/>
      <c r="AD36" s="30"/>
      <c r="AE36" s="29"/>
      <c r="AF36" s="30">
        <v>100</v>
      </c>
      <c r="AG36" s="30">
        <v>100</v>
      </c>
      <c r="AH36" s="29">
        <f t="shared" si="10"/>
        <v>100</v>
      </c>
      <c r="AI36" s="30"/>
      <c r="AJ36" s="30"/>
      <c r="AK36" s="29"/>
      <c r="AL36" s="30"/>
      <c r="AM36" s="30"/>
      <c r="AN36" s="29"/>
      <c r="AO36" s="30"/>
      <c r="AP36" s="30"/>
      <c r="AQ36" s="29"/>
      <c r="AR36" s="29"/>
      <c r="AS36" s="30"/>
      <c r="AT36" s="30"/>
      <c r="AU36" s="30"/>
      <c r="AV36" s="30"/>
      <c r="AW36" s="29"/>
      <c r="AX36" s="30">
        <v>0</v>
      </c>
      <c r="AY36" s="30">
        <v>0</v>
      </c>
      <c r="AZ36" s="29"/>
      <c r="BA36" s="29">
        <v>0</v>
      </c>
      <c r="BB36" s="29">
        <v>0</v>
      </c>
      <c r="BC36" s="29"/>
      <c r="BD36" s="29">
        <v>4003.4</v>
      </c>
      <c r="BE36" s="29"/>
      <c r="BF36" s="29">
        <f t="shared" si="0"/>
        <v>0</v>
      </c>
      <c r="BG36" s="30">
        <v>4705.8</v>
      </c>
      <c r="BH36" s="30">
        <v>1853.60123</v>
      </c>
      <c r="BI36" s="29">
        <f t="shared" si="7"/>
        <v>39.389715457520502</v>
      </c>
      <c r="BJ36" s="29"/>
      <c r="BK36" s="29"/>
      <c r="BL36" s="29"/>
      <c r="BM36" s="30">
        <v>0</v>
      </c>
      <c r="BN36" s="30"/>
      <c r="BO36" s="29"/>
      <c r="BP36" s="30">
        <v>0</v>
      </c>
      <c r="BQ36" s="30">
        <v>0</v>
      </c>
      <c r="BR36" s="29"/>
      <c r="BS36" s="30">
        <v>6342</v>
      </c>
      <c r="BT36" s="30">
        <v>2610.82582</v>
      </c>
      <c r="BU36" s="30">
        <f t="shared" si="8"/>
        <v>41.167231472721539</v>
      </c>
      <c r="BV36" s="30">
        <v>1753.7</v>
      </c>
      <c r="BW36" s="30">
        <v>0</v>
      </c>
      <c r="BX36" s="30">
        <f t="shared" si="2"/>
        <v>0</v>
      </c>
      <c r="BY36" s="30"/>
      <c r="BZ36" s="166"/>
      <c r="CA36" s="166"/>
      <c r="CB36" s="30">
        <v>1592.1</v>
      </c>
      <c r="CC36" s="166"/>
      <c r="CD36" s="166"/>
      <c r="CE36" s="30"/>
      <c r="CF36" s="166"/>
      <c r="CG36" s="166"/>
      <c r="CH36" s="30"/>
      <c r="CI36" s="166"/>
      <c r="CJ36" s="166"/>
      <c r="CK36" s="30"/>
      <c r="CL36" s="166"/>
      <c r="CM36" s="166"/>
      <c r="CN36" s="30"/>
      <c r="CO36" s="166"/>
      <c r="CP36" s="166"/>
      <c r="CQ36" s="30"/>
      <c r="CR36" s="166"/>
      <c r="CS36" s="166"/>
      <c r="CT36" s="30"/>
      <c r="CU36" s="166"/>
      <c r="CV36" s="166"/>
      <c r="CW36" s="30"/>
      <c r="CX36" s="166"/>
      <c r="CY36" s="166"/>
      <c r="CZ36" s="30"/>
      <c r="DA36" s="166"/>
      <c r="DB36" s="166"/>
      <c r="DC36" s="30"/>
      <c r="DD36" s="166"/>
      <c r="DE36" s="166"/>
      <c r="DF36" s="30"/>
      <c r="DG36" s="166"/>
      <c r="DH36" s="166"/>
      <c r="DI36" s="30"/>
      <c r="DJ36" s="166"/>
      <c r="DK36" s="166"/>
    </row>
    <row r="37" spans="1:115" ht="15.75" x14ac:dyDescent="0.25">
      <c r="A37" s="58" t="s">
        <v>152</v>
      </c>
      <c r="B37" s="176">
        <f t="shared" si="3"/>
        <v>28760.164600000004</v>
      </c>
      <c r="C37" s="176">
        <f t="shared" si="4"/>
        <v>5174.0720199999996</v>
      </c>
      <c r="D37" s="29">
        <f t="shared" si="1"/>
        <v>17.990411709952451</v>
      </c>
      <c r="E37" s="30"/>
      <c r="F37" s="30"/>
      <c r="G37" s="29"/>
      <c r="H37" s="29">
        <v>0</v>
      </c>
      <c r="I37" s="29">
        <v>0</v>
      </c>
      <c r="J37" s="29"/>
      <c r="K37" s="30">
        <v>1000</v>
      </c>
      <c r="L37" s="30"/>
      <c r="M37" s="29">
        <f t="shared" si="14"/>
        <v>0</v>
      </c>
      <c r="N37" s="30"/>
      <c r="O37" s="30"/>
      <c r="P37" s="29"/>
      <c r="Q37" s="30">
        <v>1565.8</v>
      </c>
      <c r="R37" s="30">
        <v>1422.3074199999999</v>
      </c>
      <c r="S37" s="29">
        <f t="shared" si="9"/>
        <v>90.835829607868178</v>
      </c>
      <c r="T37" s="51">
        <v>0</v>
      </c>
      <c r="U37" s="51">
        <v>0</v>
      </c>
      <c r="V37" s="50"/>
      <c r="W37" s="30">
        <v>7.2230299999999996</v>
      </c>
      <c r="X37" s="30">
        <v>7.2230299999999996</v>
      </c>
      <c r="Y37" s="29">
        <f t="shared" si="5"/>
        <v>100</v>
      </c>
      <c r="Z37" s="30"/>
      <c r="AA37" s="30"/>
      <c r="AB37" s="29"/>
      <c r="AC37" s="30"/>
      <c r="AD37" s="30"/>
      <c r="AE37" s="29"/>
      <c r="AF37" s="30">
        <v>100</v>
      </c>
      <c r="AG37" s="30">
        <v>100</v>
      </c>
      <c r="AH37" s="29">
        <f t="shared" si="10"/>
        <v>100</v>
      </c>
      <c r="AI37" s="30">
        <v>50</v>
      </c>
      <c r="AJ37" s="30">
        <v>50</v>
      </c>
      <c r="AK37" s="29">
        <f t="shared" si="11"/>
        <v>100</v>
      </c>
      <c r="AL37" s="30"/>
      <c r="AM37" s="30"/>
      <c r="AN37" s="29"/>
      <c r="AO37" s="30"/>
      <c r="AP37" s="30"/>
      <c r="AQ37" s="29"/>
      <c r="AR37" s="29"/>
      <c r="AS37" s="30"/>
      <c r="AT37" s="30"/>
      <c r="AU37" s="30"/>
      <c r="AV37" s="30"/>
      <c r="AW37" s="29"/>
      <c r="AX37" s="30">
        <v>0</v>
      </c>
      <c r="AY37" s="30">
        <v>0</v>
      </c>
      <c r="AZ37" s="29"/>
      <c r="BA37" s="29">
        <v>0</v>
      </c>
      <c r="BB37" s="29">
        <v>0</v>
      </c>
      <c r="BC37" s="29"/>
      <c r="BD37" s="29">
        <v>4995.8999999999996</v>
      </c>
      <c r="BE37" s="29"/>
      <c r="BF37" s="29">
        <f t="shared" si="0"/>
        <v>0</v>
      </c>
      <c r="BG37" s="30">
        <v>2962.3</v>
      </c>
      <c r="BH37" s="30">
        <v>920.11633999999992</v>
      </c>
      <c r="BI37" s="29">
        <f t="shared" si="7"/>
        <v>31.060876346082434</v>
      </c>
      <c r="BJ37" s="29"/>
      <c r="BK37" s="29"/>
      <c r="BL37" s="29"/>
      <c r="BM37" s="30">
        <v>0</v>
      </c>
      <c r="BN37" s="30"/>
      <c r="BO37" s="29"/>
      <c r="BP37" s="30">
        <v>0</v>
      </c>
      <c r="BQ37" s="30">
        <v>0</v>
      </c>
      <c r="BR37" s="29"/>
      <c r="BS37" s="30">
        <v>5349</v>
      </c>
      <c r="BT37" s="30">
        <v>2674.4252299999998</v>
      </c>
      <c r="BU37" s="30">
        <f t="shared" si="8"/>
        <v>49.998602168629645</v>
      </c>
      <c r="BV37" s="30">
        <v>1640.9</v>
      </c>
      <c r="BW37" s="30">
        <v>0</v>
      </c>
      <c r="BX37" s="30">
        <f t="shared" si="2"/>
        <v>0</v>
      </c>
      <c r="BY37" s="30"/>
      <c r="BZ37" s="166"/>
      <c r="CA37" s="166"/>
      <c r="CB37" s="30">
        <v>1592.1</v>
      </c>
      <c r="CC37" s="166"/>
      <c r="CD37" s="166"/>
      <c r="CE37" s="30"/>
      <c r="CF37" s="166"/>
      <c r="CG37" s="166"/>
      <c r="CH37" s="30">
        <v>5000.2</v>
      </c>
      <c r="CI37" s="166"/>
      <c r="CJ37" s="166"/>
      <c r="CK37" s="30"/>
      <c r="CL37" s="166"/>
      <c r="CM37" s="166"/>
      <c r="CN37" s="30"/>
      <c r="CO37" s="166"/>
      <c r="CP37" s="166"/>
      <c r="CQ37" s="30"/>
      <c r="CR37" s="166"/>
      <c r="CS37" s="166"/>
      <c r="CT37" s="30"/>
      <c r="CU37" s="166"/>
      <c r="CV37" s="166"/>
      <c r="CW37" s="30"/>
      <c r="CX37" s="166"/>
      <c r="CY37" s="166"/>
      <c r="CZ37" s="30"/>
      <c r="DA37" s="166"/>
      <c r="DB37" s="166"/>
      <c r="DC37" s="30">
        <v>4496.7415700000001</v>
      </c>
      <c r="DD37" s="166"/>
      <c r="DE37" s="166"/>
      <c r="DF37" s="30"/>
      <c r="DG37" s="166"/>
      <c r="DH37" s="166"/>
      <c r="DI37" s="30"/>
      <c r="DJ37" s="166"/>
      <c r="DK37" s="166"/>
    </row>
    <row r="38" spans="1:115" ht="15.75" x14ac:dyDescent="0.25">
      <c r="A38" s="58" t="s">
        <v>153</v>
      </c>
      <c r="B38" s="176">
        <f t="shared" si="3"/>
        <v>58321.78875</v>
      </c>
      <c r="C38" s="176">
        <f t="shared" si="4"/>
        <v>14801.607759999999</v>
      </c>
      <c r="D38" s="29">
        <f t="shared" si="1"/>
        <v>25.379207457864535</v>
      </c>
      <c r="E38" s="30"/>
      <c r="F38" s="30"/>
      <c r="G38" s="29"/>
      <c r="H38" s="29">
        <v>0</v>
      </c>
      <c r="I38" s="29">
        <v>0</v>
      </c>
      <c r="J38" s="29"/>
      <c r="K38" s="30"/>
      <c r="L38" s="30"/>
      <c r="M38" s="29"/>
      <c r="N38" s="30"/>
      <c r="O38" s="30"/>
      <c r="P38" s="29"/>
      <c r="Q38" s="30">
        <v>844.7</v>
      </c>
      <c r="R38" s="30">
        <v>676.95901000000003</v>
      </c>
      <c r="S38" s="29">
        <f t="shared" si="9"/>
        <v>80.141945069255357</v>
      </c>
      <c r="T38" s="51">
        <v>0</v>
      </c>
      <c r="U38" s="51">
        <v>0</v>
      </c>
      <c r="V38" s="50"/>
      <c r="W38" s="30">
        <v>27.932749999999999</v>
      </c>
      <c r="X38" s="30">
        <v>27.932749999999999</v>
      </c>
      <c r="Y38" s="29">
        <f t="shared" si="5"/>
        <v>100</v>
      </c>
      <c r="Z38" s="30">
        <v>190.65600000000001</v>
      </c>
      <c r="AA38" s="30">
        <v>190.65600000000001</v>
      </c>
      <c r="AB38" s="29">
        <f t="shared" si="6"/>
        <v>100</v>
      </c>
      <c r="AC38" s="30"/>
      <c r="AD38" s="30"/>
      <c r="AE38" s="29"/>
      <c r="AF38" s="30">
        <v>100</v>
      </c>
      <c r="AG38" s="30">
        <v>100</v>
      </c>
      <c r="AH38" s="29">
        <f t="shared" si="10"/>
        <v>100</v>
      </c>
      <c r="AI38" s="30"/>
      <c r="AJ38" s="30"/>
      <c r="AK38" s="29"/>
      <c r="AL38" s="30"/>
      <c r="AM38" s="30"/>
      <c r="AN38" s="29"/>
      <c r="AO38" s="30"/>
      <c r="AP38" s="30"/>
      <c r="AQ38" s="29"/>
      <c r="AR38" s="29"/>
      <c r="AS38" s="30"/>
      <c r="AT38" s="30"/>
      <c r="AU38" s="30"/>
      <c r="AV38" s="30"/>
      <c r="AW38" s="29"/>
      <c r="AX38" s="30">
        <v>0</v>
      </c>
      <c r="AY38" s="30">
        <v>0</v>
      </c>
      <c r="AZ38" s="29"/>
      <c r="BA38" s="29">
        <v>0</v>
      </c>
      <c r="BB38" s="29">
        <v>0</v>
      </c>
      <c r="BC38" s="29"/>
      <c r="BD38" s="29">
        <v>10571.5</v>
      </c>
      <c r="BE38" s="29"/>
      <c r="BF38" s="29">
        <f t="shared" si="0"/>
        <v>0</v>
      </c>
      <c r="BG38" s="30">
        <v>14227.6</v>
      </c>
      <c r="BH38" s="30">
        <v>5013.8361799999993</v>
      </c>
      <c r="BI38" s="29">
        <f t="shared" si="7"/>
        <v>35.240210436053857</v>
      </c>
      <c r="BJ38" s="29"/>
      <c r="BK38" s="29"/>
      <c r="BL38" s="29"/>
      <c r="BM38" s="30">
        <v>0</v>
      </c>
      <c r="BN38" s="30"/>
      <c r="BO38" s="29"/>
      <c r="BP38" s="30">
        <v>0</v>
      </c>
      <c r="BQ38" s="30">
        <v>0</v>
      </c>
      <c r="BR38" s="29"/>
      <c r="BS38" s="30">
        <v>14195</v>
      </c>
      <c r="BT38" s="30">
        <v>6875.8691699999999</v>
      </c>
      <c r="BU38" s="30">
        <f t="shared" si="8"/>
        <v>48.438669742867205</v>
      </c>
      <c r="BV38" s="30">
        <v>11796</v>
      </c>
      <c r="BW38" s="30">
        <v>1916.35465</v>
      </c>
      <c r="BX38" s="30">
        <f t="shared" si="2"/>
        <v>16.245800695150901</v>
      </c>
      <c r="BY38" s="30"/>
      <c r="BZ38" s="166"/>
      <c r="CA38" s="166"/>
      <c r="CB38" s="30">
        <v>6368.4</v>
      </c>
      <c r="CC38" s="166"/>
      <c r="CD38" s="166"/>
      <c r="CE38" s="30"/>
      <c r="CF38" s="166"/>
      <c r="CG38" s="166"/>
      <c r="CH38" s="30"/>
      <c r="CI38" s="166"/>
      <c r="CJ38" s="166"/>
      <c r="CK38" s="30"/>
      <c r="CL38" s="166"/>
      <c r="CM38" s="166"/>
      <c r="CN38" s="30"/>
      <c r="CO38" s="166"/>
      <c r="CP38" s="166"/>
      <c r="CQ38" s="30"/>
      <c r="CR38" s="166"/>
      <c r="CS38" s="166"/>
      <c r="CT38" s="30"/>
      <c r="CU38" s="166"/>
      <c r="CV38" s="166"/>
      <c r="CW38" s="30"/>
      <c r="CX38" s="166"/>
      <c r="CY38" s="166"/>
      <c r="CZ38" s="30"/>
      <c r="DA38" s="166"/>
      <c r="DB38" s="166"/>
      <c r="DC38" s="30"/>
      <c r="DD38" s="166"/>
      <c r="DE38" s="166"/>
      <c r="DF38" s="30"/>
      <c r="DG38" s="166"/>
      <c r="DH38" s="166"/>
      <c r="DI38" s="30"/>
      <c r="DJ38" s="166"/>
      <c r="DK38" s="166"/>
    </row>
    <row r="39" spans="1:115" ht="15.75" x14ac:dyDescent="0.25">
      <c r="A39" s="58" t="s">
        <v>154</v>
      </c>
      <c r="B39" s="176">
        <f t="shared" si="3"/>
        <v>247018.30486</v>
      </c>
      <c r="C39" s="176">
        <f t="shared" si="4"/>
        <v>6965.4281900000005</v>
      </c>
      <c r="D39" s="29">
        <f t="shared" si="1"/>
        <v>2.8198024409355913</v>
      </c>
      <c r="E39" s="30"/>
      <c r="F39" s="30"/>
      <c r="G39" s="29"/>
      <c r="H39" s="29">
        <v>0</v>
      </c>
      <c r="I39" s="29">
        <v>0</v>
      </c>
      <c r="J39" s="29"/>
      <c r="K39" s="30">
        <v>1400</v>
      </c>
      <c r="L39" s="30"/>
      <c r="M39" s="29">
        <f t="shared" si="13"/>
        <v>0</v>
      </c>
      <c r="N39" s="30"/>
      <c r="O39" s="30"/>
      <c r="P39" s="29"/>
      <c r="Q39" s="30">
        <v>224.5</v>
      </c>
      <c r="R39" s="30">
        <v>224.53200000000001</v>
      </c>
      <c r="S39" s="29">
        <f t="shared" si="9"/>
        <v>100.01425389755012</v>
      </c>
      <c r="T39" s="51">
        <v>0</v>
      </c>
      <c r="U39" s="51">
        <v>0</v>
      </c>
      <c r="V39" s="50"/>
      <c r="W39" s="30">
        <v>9.3148600000000012</v>
      </c>
      <c r="X39" s="30">
        <v>9.3148499999999999</v>
      </c>
      <c r="Y39" s="29">
        <f t="shared" si="5"/>
        <v>99.999892644655944</v>
      </c>
      <c r="Z39" s="30">
        <v>95.328000000000003</v>
      </c>
      <c r="AA39" s="30">
        <v>95.328000000000003</v>
      </c>
      <c r="AB39" s="29">
        <f t="shared" si="6"/>
        <v>100</v>
      </c>
      <c r="AC39" s="30">
        <v>2274.462</v>
      </c>
      <c r="AD39" s="30">
        <v>1315.3500200000001</v>
      </c>
      <c r="AE39" s="29">
        <f t="shared" si="12"/>
        <v>57.831259436297465</v>
      </c>
      <c r="AF39" s="30">
        <v>100</v>
      </c>
      <c r="AG39" s="30">
        <v>100</v>
      </c>
      <c r="AH39" s="29">
        <f t="shared" si="10"/>
        <v>100</v>
      </c>
      <c r="AI39" s="30">
        <v>50</v>
      </c>
      <c r="AJ39" s="30">
        <v>50</v>
      </c>
      <c r="AK39" s="29">
        <f t="shared" si="11"/>
        <v>100</v>
      </c>
      <c r="AL39" s="30"/>
      <c r="AM39" s="30"/>
      <c r="AN39" s="29"/>
      <c r="AO39" s="30"/>
      <c r="AP39" s="30"/>
      <c r="AQ39" s="29"/>
      <c r="AR39" s="29"/>
      <c r="AS39" s="30"/>
      <c r="AT39" s="30"/>
      <c r="AU39" s="30"/>
      <c r="AV39" s="30"/>
      <c r="AW39" s="29"/>
      <c r="AX39" s="30">
        <v>0</v>
      </c>
      <c r="AY39" s="30">
        <v>0</v>
      </c>
      <c r="AZ39" s="29"/>
      <c r="BA39" s="29">
        <v>0</v>
      </c>
      <c r="BB39" s="29">
        <v>0</v>
      </c>
      <c r="BC39" s="29"/>
      <c r="BD39" s="29">
        <v>9921.5</v>
      </c>
      <c r="BE39" s="29"/>
      <c r="BF39" s="29">
        <f t="shared" si="0"/>
        <v>0</v>
      </c>
      <c r="BG39" s="30">
        <v>6003.3</v>
      </c>
      <c r="BH39" s="30">
        <v>2634.9033199999999</v>
      </c>
      <c r="BI39" s="29">
        <f t="shared" si="7"/>
        <v>43.890915329901887</v>
      </c>
      <c r="BJ39" s="29"/>
      <c r="BK39" s="29"/>
      <c r="BL39" s="29"/>
      <c r="BM39" s="30">
        <v>0</v>
      </c>
      <c r="BN39" s="30"/>
      <c r="BO39" s="29"/>
      <c r="BP39" s="30">
        <v>0</v>
      </c>
      <c r="BQ39" s="30">
        <v>0</v>
      </c>
      <c r="BR39" s="29"/>
      <c r="BS39" s="30">
        <v>5072</v>
      </c>
      <c r="BT39" s="30">
        <v>2536</v>
      </c>
      <c r="BU39" s="30">
        <f t="shared" si="8"/>
        <v>50</v>
      </c>
      <c r="BV39" s="30">
        <v>75.900000000000006</v>
      </c>
      <c r="BW39" s="30">
        <v>0</v>
      </c>
      <c r="BX39" s="30">
        <f t="shared" si="2"/>
        <v>0</v>
      </c>
      <c r="BY39" s="30"/>
      <c r="BZ39" s="166"/>
      <c r="CA39" s="166"/>
      <c r="CB39" s="30">
        <v>1592.1</v>
      </c>
      <c r="CC39" s="166"/>
      <c r="CD39" s="166"/>
      <c r="CE39" s="30"/>
      <c r="CF39" s="166"/>
      <c r="CG39" s="166"/>
      <c r="CH39" s="30">
        <v>4999.8999999999996</v>
      </c>
      <c r="CI39" s="166"/>
      <c r="CJ39" s="166"/>
      <c r="CK39" s="30"/>
      <c r="CL39" s="166"/>
      <c r="CM39" s="166"/>
      <c r="CN39" s="30"/>
      <c r="CO39" s="166"/>
      <c r="CP39" s="166"/>
      <c r="CQ39" s="30"/>
      <c r="CR39" s="166"/>
      <c r="CS39" s="166"/>
      <c r="CT39" s="30">
        <v>215200</v>
      </c>
      <c r="CU39" s="166"/>
      <c r="CV39" s="166"/>
      <c r="CW39" s="30"/>
      <c r="CX39" s="166"/>
      <c r="CY39" s="166"/>
      <c r="CZ39" s="30"/>
      <c r="DA39" s="166"/>
      <c r="DB39" s="166"/>
      <c r="DC39" s="30"/>
      <c r="DD39" s="166"/>
      <c r="DE39" s="166"/>
      <c r="DF39" s="30"/>
      <c r="DG39" s="166"/>
      <c r="DH39" s="166"/>
      <c r="DI39" s="30"/>
      <c r="DJ39" s="166"/>
      <c r="DK39" s="166"/>
    </row>
    <row r="40" spans="1:115" ht="15.75" x14ac:dyDescent="0.25">
      <c r="A40" s="58" t="s">
        <v>155</v>
      </c>
      <c r="B40" s="176">
        <f t="shared" si="3"/>
        <v>130103.45392</v>
      </c>
      <c r="C40" s="176">
        <f t="shared" si="4"/>
        <v>24406.437449999998</v>
      </c>
      <c r="D40" s="29">
        <f t="shared" si="1"/>
        <v>18.759254051016512</v>
      </c>
      <c r="E40" s="30"/>
      <c r="F40" s="30"/>
      <c r="G40" s="29"/>
      <c r="H40" s="29">
        <v>0</v>
      </c>
      <c r="I40" s="29">
        <v>0</v>
      </c>
      <c r="J40" s="29"/>
      <c r="K40" s="30"/>
      <c r="L40" s="30"/>
      <c r="M40" s="29"/>
      <c r="N40" s="30">
        <v>80033</v>
      </c>
      <c r="O40" s="30"/>
      <c r="P40" s="29">
        <f>O40/N40*100</f>
        <v>0</v>
      </c>
      <c r="Q40" s="30">
        <v>350.6</v>
      </c>
      <c r="R40" s="30">
        <v>350.58749999999998</v>
      </c>
      <c r="S40" s="29">
        <f t="shared" si="9"/>
        <v>99.996434683399869</v>
      </c>
      <c r="T40" s="51">
        <v>0</v>
      </c>
      <c r="U40" s="51">
        <v>0</v>
      </c>
      <c r="V40" s="50"/>
      <c r="W40" s="30">
        <v>25.925919999999998</v>
      </c>
      <c r="X40" s="30">
        <v>25.925919999999998</v>
      </c>
      <c r="Y40" s="29">
        <f t="shared" si="5"/>
        <v>100</v>
      </c>
      <c r="Z40" s="30">
        <v>95.328000000000003</v>
      </c>
      <c r="AA40" s="30">
        <v>95.328000000000003</v>
      </c>
      <c r="AB40" s="29">
        <f t="shared" si="6"/>
        <v>100</v>
      </c>
      <c r="AC40" s="30"/>
      <c r="AD40" s="30"/>
      <c r="AE40" s="29"/>
      <c r="AF40" s="30">
        <v>100</v>
      </c>
      <c r="AG40" s="30">
        <v>100</v>
      </c>
      <c r="AH40" s="29">
        <f t="shared" si="10"/>
        <v>100</v>
      </c>
      <c r="AI40" s="30"/>
      <c r="AJ40" s="30"/>
      <c r="AK40" s="29"/>
      <c r="AL40" s="30"/>
      <c r="AM40" s="30"/>
      <c r="AN40" s="29"/>
      <c r="AO40" s="30"/>
      <c r="AP40" s="30"/>
      <c r="AQ40" s="29"/>
      <c r="AR40" s="29"/>
      <c r="AS40" s="30"/>
      <c r="AT40" s="30"/>
      <c r="AU40" s="30"/>
      <c r="AV40" s="30"/>
      <c r="AW40" s="29"/>
      <c r="AX40" s="30">
        <v>1133.8</v>
      </c>
      <c r="AY40" s="30">
        <v>0</v>
      </c>
      <c r="AZ40" s="29"/>
      <c r="BA40" s="29">
        <v>0</v>
      </c>
      <c r="BB40" s="29">
        <v>0</v>
      </c>
      <c r="BC40" s="29"/>
      <c r="BD40" s="29">
        <v>9530.5</v>
      </c>
      <c r="BE40" s="29"/>
      <c r="BF40" s="29">
        <f t="shared" si="0"/>
        <v>0</v>
      </c>
      <c r="BG40" s="30">
        <v>7853</v>
      </c>
      <c r="BH40" s="30">
        <v>2133.0960299999997</v>
      </c>
      <c r="BI40" s="29">
        <f t="shared" si="7"/>
        <v>27.162817139946515</v>
      </c>
      <c r="BJ40" s="29"/>
      <c r="BK40" s="29"/>
      <c r="BL40" s="29"/>
      <c r="BM40" s="30">
        <v>0</v>
      </c>
      <c r="BN40" s="30"/>
      <c r="BO40" s="29"/>
      <c r="BP40" s="30">
        <v>0</v>
      </c>
      <c r="BQ40" s="30">
        <v>0</v>
      </c>
      <c r="BR40" s="29"/>
      <c r="BS40" s="30">
        <v>10497</v>
      </c>
      <c r="BT40" s="30">
        <v>5248.5</v>
      </c>
      <c r="BU40" s="30">
        <f t="shared" si="8"/>
        <v>50</v>
      </c>
      <c r="BV40" s="30">
        <v>18892.2</v>
      </c>
      <c r="BW40" s="30">
        <v>16453</v>
      </c>
      <c r="BX40" s="30">
        <f t="shared" si="2"/>
        <v>87.088851483681097</v>
      </c>
      <c r="BY40" s="30"/>
      <c r="BZ40" s="166"/>
      <c r="CA40" s="166"/>
      <c r="CB40" s="30">
        <v>1592.1</v>
      </c>
      <c r="CC40" s="166"/>
      <c r="CD40" s="166"/>
      <c r="CE40" s="30"/>
      <c r="CF40" s="166"/>
      <c r="CG40" s="166"/>
      <c r="CH40" s="30"/>
      <c r="CI40" s="166"/>
      <c r="CJ40" s="166"/>
      <c r="CK40" s="30"/>
      <c r="CL40" s="166"/>
      <c r="CM40" s="166"/>
      <c r="CN40" s="30"/>
      <c r="CO40" s="166"/>
      <c r="CP40" s="166"/>
      <c r="CQ40" s="30"/>
      <c r="CR40" s="166"/>
      <c r="CS40" s="166"/>
      <c r="CT40" s="30"/>
      <c r="CU40" s="166"/>
      <c r="CV40" s="166"/>
      <c r="CW40" s="30"/>
      <c r="CX40" s="166"/>
      <c r="CY40" s="166"/>
      <c r="CZ40" s="30"/>
      <c r="DA40" s="166"/>
      <c r="DB40" s="166"/>
      <c r="DC40" s="30"/>
      <c r="DD40" s="166"/>
      <c r="DE40" s="166"/>
      <c r="DF40" s="30"/>
      <c r="DG40" s="166"/>
      <c r="DH40" s="166"/>
      <c r="DI40" s="30"/>
      <c r="DJ40" s="166"/>
      <c r="DK40" s="166"/>
    </row>
    <row r="41" spans="1:115" ht="15.75" x14ac:dyDescent="0.25">
      <c r="A41" s="58" t="s">
        <v>156</v>
      </c>
      <c r="B41" s="176">
        <f t="shared" si="3"/>
        <v>34423.551789999998</v>
      </c>
      <c r="C41" s="176">
        <f t="shared" si="4"/>
        <v>5938.63796</v>
      </c>
      <c r="D41" s="29">
        <f t="shared" si="1"/>
        <v>17.251671170448972</v>
      </c>
      <c r="E41" s="30"/>
      <c r="F41" s="30"/>
      <c r="G41" s="29"/>
      <c r="H41" s="29">
        <v>0</v>
      </c>
      <c r="I41" s="29">
        <v>0</v>
      </c>
      <c r="J41" s="29"/>
      <c r="K41" s="30"/>
      <c r="L41" s="30"/>
      <c r="M41" s="29"/>
      <c r="N41" s="30"/>
      <c r="O41" s="30"/>
      <c r="P41" s="29"/>
      <c r="Q41" s="30">
        <v>1482</v>
      </c>
      <c r="R41" s="30"/>
      <c r="S41" s="29">
        <f t="shared" si="9"/>
        <v>0</v>
      </c>
      <c r="T41" s="51">
        <v>0</v>
      </c>
      <c r="U41" s="51">
        <v>0</v>
      </c>
      <c r="V41" s="50"/>
      <c r="W41" s="30">
        <v>13.523790000000002</v>
      </c>
      <c r="X41" s="30">
        <v>13.523790000000002</v>
      </c>
      <c r="Y41" s="29">
        <f t="shared" si="5"/>
        <v>100</v>
      </c>
      <c r="Z41" s="30">
        <v>95.328000000000003</v>
      </c>
      <c r="AA41" s="30">
        <v>95.328000000000003</v>
      </c>
      <c r="AB41" s="29">
        <f t="shared" si="6"/>
        <v>100</v>
      </c>
      <c r="AC41" s="30">
        <v>3100</v>
      </c>
      <c r="AD41" s="30">
        <v>930</v>
      </c>
      <c r="AE41" s="29">
        <f t="shared" si="12"/>
        <v>30</v>
      </c>
      <c r="AF41" s="30"/>
      <c r="AG41" s="30"/>
      <c r="AH41" s="29"/>
      <c r="AI41" s="30">
        <v>50</v>
      </c>
      <c r="AJ41" s="30">
        <v>50</v>
      </c>
      <c r="AK41" s="29">
        <f t="shared" si="11"/>
        <v>100</v>
      </c>
      <c r="AL41" s="30"/>
      <c r="AM41" s="30"/>
      <c r="AN41" s="29"/>
      <c r="AO41" s="30"/>
      <c r="AP41" s="30"/>
      <c r="AQ41" s="29"/>
      <c r="AR41" s="29"/>
      <c r="AS41" s="30"/>
      <c r="AT41" s="30"/>
      <c r="AU41" s="30"/>
      <c r="AV41" s="30"/>
      <c r="AW41" s="29"/>
      <c r="AX41" s="30">
        <v>0</v>
      </c>
      <c r="AY41" s="30">
        <v>0</v>
      </c>
      <c r="AZ41" s="29"/>
      <c r="BA41" s="29">
        <v>0</v>
      </c>
      <c r="BB41" s="29">
        <v>0</v>
      </c>
      <c r="BC41" s="29"/>
      <c r="BD41" s="29">
        <v>4257.3</v>
      </c>
      <c r="BE41" s="29"/>
      <c r="BF41" s="29">
        <f t="shared" si="0"/>
        <v>0</v>
      </c>
      <c r="BG41" s="30">
        <v>5418.5</v>
      </c>
      <c r="BH41" s="30">
        <v>2552.1186200000002</v>
      </c>
      <c r="BI41" s="29">
        <f t="shared" si="7"/>
        <v>47.100094491095327</v>
      </c>
      <c r="BJ41" s="29"/>
      <c r="BK41" s="29"/>
      <c r="BL41" s="29"/>
      <c r="BM41" s="30">
        <v>0</v>
      </c>
      <c r="BN41" s="30"/>
      <c r="BO41" s="29"/>
      <c r="BP41" s="30">
        <v>0</v>
      </c>
      <c r="BQ41" s="30">
        <v>0</v>
      </c>
      <c r="BR41" s="29"/>
      <c r="BS41" s="30">
        <v>6139</v>
      </c>
      <c r="BT41" s="30">
        <v>2297.6675499999997</v>
      </c>
      <c r="BU41" s="30">
        <f t="shared" si="8"/>
        <v>37.427391268936304</v>
      </c>
      <c r="BV41" s="30">
        <v>10683.7</v>
      </c>
      <c r="BW41" s="30">
        <v>0</v>
      </c>
      <c r="BX41" s="30">
        <f t="shared" si="2"/>
        <v>0</v>
      </c>
      <c r="BY41" s="30"/>
      <c r="BZ41" s="166"/>
      <c r="CA41" s="166"/>
      <c r="CB41" s="30">
        <v>3184.2</v>
      </c>
      <c r="CC41" s="166"/>
      <c r="CD41" s="166"/>
      <c r="CE41" s="30"/>
      <c r="CF41" s="166"/>
      <c r="CG41" s="166"/>
      <c r="CH41" s="30"/>
      <c r="CI41" s="166"/>
      <c r="CJ41" s="166"/>
      <c r="CK41" s="30"/>
      <c r="CL41" s="166"/>
      <c r="CM41" s="166"/>
      <c r="CN41" s="30"/>
      <c r="CO41" s="166"/>
      <c r="CP41" s="166"/>
      <c r="CQ41" s="30"/>
      <c r="CR41" s="166"/>
      <c r="CS41" s="166"/>
      <c r="CT41" s="30"/>
      <c r="CU41" s="166"/>
      <c r="CV41" s="166"/>
      <c r="CW41" s="30"/>
      <c r="CX41" s="166"/>
      <c r="CY41" s="166"/>
      <c r="CZ41" s="30"/>
      <c r="DA41" s="166"/>
      <c r="DB41" s="166"/>
      <c r="DC41" s="30"/>
      <c r="DD41" s="166"/>
      <c r="DE41" s="166"/>
      <c r="DF41" s="30"/>
      <c r="DG41" s="166"/>
      <c r="DH41" s="166"/>
      <c r="DI41" s="30"/>
      <c r="DJ41" s="166"/>
      <c r="DK41" s="166"/>
    </row>
    <row r="42" spans="1:115" ht="15.75" x14ac:dyDescent="0.25">
      <c r="A42" s="58" t="s">
        <v>157</v>
      </c>
      <c r="B42" s="176">
        <f t="shared" si="3"/>
        <v>42129.653939999989</v>
      </c>
      <c r="C42" s="176">
        <f t="shared" si="4"/>
        <v>9237.9813900000008</v>
      </c>
      <c r="D42" s="29">
        <f t="shared" si="1"/>
        <v>21.927503613384779</v>
      </c>
      <c r="E42" s="30"/>
      <c r="F42" s="30"/>
      <c r="G42" s="29"/>
      <c r="H42" s="29">
        <v>0</v>
      </c>
      <c r="I42" s="29">
        <v>0</v>
      </c>
      <c r="J42" s="29"/>
      <c r="K42" s="30"/>
      <c r="L42" s="30"/>
      <c r="M42" s="29"/>
      <c r="N42" s="30"/>
      <c r="O42" s="30"/>
      <c r="P42" s="29"/>
      <c r="Q42" s="30">
        <v>935</v>
      </c>
      <c r="R42" s="30">
        <v>935</v>
      </c>
      <c r="S42" s="29">
        <f t="shared" si="9"/>
        <v>100</v>
      </c>
      <c r="T42" s="51">
        <v>0</v>
      </c>
      <c r="U42" s="51">
        <v>0</v>
      </c>
      <c r="V42" s="50"/>
      <c r="W42" s="30">
        <v>21.748939999999997</v>
      </c>
      <c r="X42" s="30">
        <v>21.748939999999997</v>
      </c>
      <c r="Y42" s="29">
        <f t="shared" si="5"/>
        <v>100</v>
      </c>
      <c r="Z42" s="30">
        <v>95.328000000000003</v>
      </c>
      <c r="AA42" s="30">
        <v>95.328000000000003</v>
      </c>
      <c r="AB42" s="29">
        <f t="shared" si="6"/>
        <v>100</v>
      </c>
      <c r="AC42" s="30">
        <v>2561.377</v>
      </c>
      <c r="AD42" s="30">
        <v>768.41309999999999</v>
      </c>
      <c r="AE42" s="29">
        <f t="shared" si="12"/>
        <v>30</v>
      </c>
      <c r="AF42" s="30">
        <v>100</v>
      </c>
      <c r="AG42" s="30">
        <v>100</v>
      </c>
      <c r="AH42" s="29">
        <f t="shared" si="10"/>
        <v>100</v>
      </c>
      <c r="AI42" s="30"/>
      <c r="AJ42" s="30"/>
      <c r="AK42" s="29"/>
      <c r="AL42" s="30"/>
      <c r="AM42" s="30"/>
      <c r="AN42" s="29"/>
      <c r="AO42" s="30"/>
      <c r="AP42" s="30"/>
      <c r="AQ42" s="29"/>
      <c r="AR42" s="29"/>
      <c r="AS42" s="30"/>
      <c r="AT42" s="30"/>
      <c r="AU42" s="30"/>
      <c r="AV42" s="30"/>
      <c r="AW42" s="29"/>
      <c r="AX42" s="30">
        <v>0</v>
      </c>
      <c r="AY42" s="30">
        <v>0</v>
      </c>
      <c r="AZ42" s="29"/>
      <c r="BA42" s="29">
        <v>0</v>
      </c>
      <c r="BB42" s="29">
        <v>0</v>
      </c>
      <c r="BC42" s="29"/>
      <c r="BD42" s="29">
        <v>13158</v>
      </c>
      <c r="BE42" s="29"/>
      <c r="BF42" s="29">
        <f t="shared" si="0"/>
        <v>0</v>
      </c>
      <c r="BG42" s="30">
        <v>4275.8</v>
      </c>
      <c r="BH42" s="30">
        <v>1539.34835</v>
      </c>
      <c r="BI42" s="29">
        <f t="shared" si="7"/>
        <v>36.001411431778848</v>
      </c>
      <c r="BJ42" s="29"/>
      <c r="BK42" s="29"/>
      <c r="BL42" s="29"/>
      <c r="BM42" s="30">
        <v>0</v>
      </c>
      <c r="BN42" s="30"/>
      <c r="BO42" s="29"/>
      <c r="BP42" s="30">
        <v>0</v>
      </c>
      <c r="BQ42" s="30">
        <v>0</v>
      </c>
      <c r="BR42" s="29"/>
      <c r="BS42" s="30">
        <v>11839</v>
      </c>
      <c r="BT42" s="30">
        <v>5778.143</v>
      </c>
      <c r="BU42" s="30">
        <f t="shared" si="8"/>
        <v>48.806005574795172</v>
      </c>
      <c r="BV42" s="30">
        <v>5959.2</v>
      </c>
      <c r="BW42" s="30">
        <v>0</v>
      </c>
      <c r="BX42" s="30">
        <f t="shared" si="2"/>
        <v>0</v>
      </c>
      <c r="BY42" s="30"/>
      <c r="BZ42" s="166"/>
      <c r="CA42" s="166"/>
      <c r="CB42" s="30">
        <v>3184.2</v>
      </c>
      <c r="CC42" s="166"/>
      <c r="CD42" s="166"/>
      <c r="CE42" s="30"/>
      <c r="CF42" s="166"/>
      <c r="CG42" s="166"/>
      <c r="CH42" s="30"/>
      <c r="CI42" s="166"/>
      <c r="CJ42" s="166"/>
      <c r="CK42" s="30"/>
      <c r="CL42" s="166"/>
      <c r="CM42" s="166"/>
      <c r="CN42" s="30"/>
      <c r="CO42" s="166"/>
      <c r="CP42" s="166"/>
      <c r="CQ42" s="30"/>
      <c r="CR42" s="166"/>
      <c r="CS42" s="166"/>
      <c r="CT42" s="30"/>
      <c r="CU42" s="166"/>
      <c r="CV42" s="166"/>
      <c r="CW42" s="30"/>
      <c r="CX42" s="166"/>
      <c r="CY42" s="166"/>
      <c r="CZ42" s="30"/>
      <c r="DA42" s="166"/>
      <c r="DB42" s="166"/>
      <c r="DC42" s="30"/>
      <c r="DD42" s="166"/>
      <c r="DE42" s="166"/>
      <c r="DF42" s="30"/>
      <c r="DG42" s="166"/>
      <c r="DH42" s="166"/>
      <c r="DI42" s="30"/>
      <c r="DJ42" s="166"/>
      <c r="DK42" s="166"/>
    </row>
    <row r="43" spans="1:115" ht="15.75" x14ac:dyDescent="0.25">
      <c r="A43" s="58" t="s">
        <v>158</v>
      </c>
      <c r="B43" s="176">
        <f t="shared" si="3"/>
        <v>26597.6672</v>
      </c>
      <c r="C43" s="176">
        <f t="shared" si="4"/>
        <v>4982.1243299999996</v>
      </c>
      <c r="D43" s="29">
        <f t="shared" si="1"/>
        <v>18.731433446915222</v>
      </c>
      <c r="E43" s="30"/>
      <c r="F43" s="30"/>
      <c r="G43" s="29"/>
      <c r="H43" s="29">
        <v>0</v>
      </c>
      <c r="I43" s="29">
        <v>0</v>
      </c>
      <c r="J43" s="29"/>
      <c r="K43" s="30">
        <v>1200</v>
      </c>
      <c r="L43" s="30"/>
      <c r="M43" s="29"/>
      <c r="N43" s="30"/>
      <c r="O43" s="30"/>
      <c r="P43" s="29"/>
      <c r="Q43" s="30"/>
      <c r="R43" s="30"/>
      <c r="S43" s="29"/>
      <c r="T43" s="51">
        <v>0</v>
      </c>
      <c r="U43" s="51">
        <v>0</v>
      </c>
      <c r="V43" s="50"/>
      <c r="W43" s="30">
        <v>5.5851099999999994</v>
      </c>
      <c r="X43" s="30">
        <v>5.5851099999999994</v>
      </c>
      <c r="Y43" s="29">
        <f t="shared" si="5"/>
        <v>100</v>
      </c>
      <c r="Z43" s="30">
        <v>95.328000000000003</v>
      </c>
      <c r="AA43" s="30">
        <v>95.328000000000003</v>
      </c>
      <c r="AB43" s="29">
        <f t="shared" si="6"/>
        <v>100</v>
      </c>
      <c r="AC43" s="30"/>
      <c r="AD43" s="30"/>
      <c r="AE43" s="29"/>
      <c r="AF43" s="30">
        <v>100</v>
      </c>
      <c r="AG43" s="30">
        <v>100</v>
      </c>
      <c r="AH43" s="29">
        <f t="shared" si="10"/>
        <v>100</v>
      </c>
      <c r="AI43" s="30"/>
      <c r="AJ43" s="30"/>
      <c r="AK43" s="29"/>
      <c r="AL43" s="30"/>
      <c r="AM43" s="30"/>
      <c r="AN43" s="29"/>
      <c r="AO43" s="30"/>
      <c r="AP43" s="30"/>
      <c r="AQ43" s="29"/>
      <c r="AR43" s="29"/>
      <c r="AS43" s="30"/>
      <c r="AT43" s="30"/>
      <c r="AU43" s="30"/>
      <c r="AV43" s="30"/>
      <c r="AW43" s="29"/>
      <c r="AX43" s="30">
        <v>0</v>
      </c>
      <c r="AY43" s="30">
        <v>0</v>
      </c>
      <c r="AZ43" s="29"/>
      <c r="BA43" s="29">
        <v>0</v>
      </c>
      <c r="BB43" s="29">
        <v>0</v>
      </c>
      <c r="BC43" s="29"/>
      <c r="BD43" s="29">
        <v>4558.1000000000004</v>
      </c>
      <c r="BE43" s="29"/>
      <c r="BF43" s="29">
        <f t="shared" si="0"/>
        <v>0</v>
      </c>
      <c r="BG43" s="30">
        <v>3742.4</v>
      </c>
      <c r="BH43" s="30">
        <v>1668.2112199999999</v>
      </c>
      <c r="BI43" s="29">
        <f t="shared" si="7"/>
        <v>44.575973172295853</v>
      </c>
      <c r="BJ43" s="29"/>
      <c r="BK43" s="29"/>
      <c r="BL43" s="29"/>
      <c r="BM43" s="30">
        <v>0</v>
      </c>
      <c r="BN43" s="30"/>
      <c r="BO43" s="29"/>
      <c r="BP43" s="30">
        <v>0</v>
      </c>
      <c r="BQ43" s="30">
        <v>0</v>
      </c>
      <c r="BR43" s="29"/>
      <c r="BS43" s="30">
        <v>4864</v>
      </c>
      <c r="BT43" s="30">
        <v>2432</v>
      </c>
      <c r="BU43" s="30">
        <f t="shared" si="8"/>
        <v>50</v>
      </c>
      <c r="BV43" s="30">
        <v>681</v>
      </c>
      <c r="BW43" s="30">
        <v>681</v>
      </c>
      <c r="BX43" s="30">
        <f t="shared" si="2"/>
        <v>100</v>
      </c>
      <c r="BY43" s="30"/>
      <c r="BZ43" s="166"/>
      <c r="CA43" s="166"/>
      <c r="CB43" s="30">
        <v>1592.1</v>
      </c>
      <c r="CC43" s="166"/>
      <c r="CD43" s="166"/>
      <c r="CE43" s="30"/>
      <c r="CF43" s="166"/>
      <c r="CG43" s="166"/>
      <c r="CH43" s="30">
        <v>5000.2</v>
      </c>
      <c r="CI43" s="166"/>
      <c r="CJ43" s="166"/>
      <c r="CK43" s="30"/>
      <c r="CL43" s="166"/>
      <c r="CM43" s="166"/>
      <c r="CN43" s="30"/>
      <c r="CO43" s="166"/>
      <c r="CP43" s="166"/>
      <c r="CQ43" s="30"/>
      <c r="CR43" s="166"/>
      <c r="CS43" s="166"/>
      <c r="CT43" s="30"/>
      <c r="CU43" s="166"/>
      <c r="CV43" s="166"/>
      <c r="CW43" s="30"/>
      <c r="CX43" s="166"/>
      <c r="CY43" s="166"/>
      <c r="CZ43" s="30"/>
      <c r="DA43" s="166"/>
      <c r="DB43" s="166"/>
      <c r="DC43" s="30"/>
      <c r="DD43" s="166"/>
      <c r="DE43" s="166"/>
      <c r="DF43" s="30">
        <v>4758.9540900000002</v>
      </c>
      <c r="DG43" s="166"/>
      <c r="DH43" s="166"/>
      <c r="DI43" s="30"/>
      <c r="DJ43" s="166"/>
      <c r="DK43" s="166"/>
    </row>
    <row r="44" spans="1:115" ht="15.75" x14ac:dyDescent="0.25">
      <c r="A44" s="58" t="s">
        <v>159</v>
      </c>
      <c r="B44" s="176">
        <f t="shared" si="3"/>
        <v>25407.802449999999</v>
      </c>
      <c r="C44" s="176">
        <f t="shared" si="4"/>
        <v>5784.5926600000003</v>
      </c>
      <c r="D44" s="29">
        <f t="shared" si="1"/>
        <v>22.766993215503376</v>
      </c>
      <c r="E44" s="30"/>
      <c r="F44" s="30"/>
      <c r="G44" s="29"/>
      <c r="H44" s="29">
        <v>0</v>
      </c>
      <c r="I44" s="29">
        <v>0</v>
      </c>
      <c r="J44" s="29"/>
      <c r="K44" s="30">
        <v>1000</v>
      </c>
      <c r="L44" s="30"/>
      <c r="M44" s="29">
        <f t="shared" si="13"/>
        <v>0</v>
      </c>
      <c r="N44" s="30"/>
      <c r="O44" s="30"/>
      <c r="P44" s="29"/>
      <c r="Q44" s="30">
        <v>367.2</v>
      </c>
      <c r="R44" s="30"/>
      <c r="S44" s="29">
        <f t="shared" si="9"/>
        <v>0</v>
      </c>
      <c r="T44" s="51">
        <v>0</v>
      </c>
      <c r="U44" s="51">
        <v>0</v>
      </c>
      <c r="V44" s="50"/>
      <c r="W44" s="30">
        <v>9.7744499999999999</v>
      </c>
      <c r="X44" s="30">
        <v>9.7744499999999999</v>
      </c>
      <c r="Y44" s="29">
        <f t="shared" si="5"/>
        <v>100</v>
      </c>
      <c r="Z44" s="30">
        <v>95.328000000000003</v>
      </c>
      <c r="AA44" s="30">
        <v>95.328000000000003</v>
      </c>
      <c r="AB44" s="29">
        <f t="shared" si="6"/>
        <v>100</v>
      </c>
      <c r="AC44" s="30"/>
      <c r="AD44" s="30"/>
      <c r="AE44" s="29"/>
      <c r="AF44" s="30">
        <v>100</v>
      </c>
      <c r="AG44" s="30">
        <v>100</v>
      </c>
      <c r="AH44" s="29">
        <f t="shared" si="10"/>
        <v>100</v>
      </c>
      <c r="AI44" s="30">
        <v>50</v>
      </c>
      <c r="AJ44" s="30">
        <v>50</v>
      </c>
      <c r="AK44" s="29">
        <f t="shared" si="11"/>
        <v>100</v>
      </c>
      <c r="AL44" s="30"/>
      <c r="AM44" s="30"/>
      <c r="AN44" s="29"/>
      <c r="AO44" s="30"/>
      <c r="AP44" s="30"/>
      <c r="AQ44" s="29"/>
      <c r="AR44" s="29"/>
      <c r="AS44" s="30"/>
      <c r="AT44" s="30"/>
      <c r="AU44" s="30"/>
      <c r="AV44" s="30"/>
      <c r="AW44" s="29"/>
      <c r="AX44" s="30">
        <v>0</v>
      </c>
      <c r="AY44" s="30">
        <v>0</v>
      </c>
      <c r="AZ44" s="29"/>
      <c r="BA44" s="29">
        <v>0</v>
      </c>
      <c r="BB44" s="29">
        <v>0</v>
      </c>
      <c r="BC44" s="29"/>
      <c r="BD44" s="29">
        <v>5664.2</v>
      </c>
      <c r="BE44" s="29"/>
      <c r="BF44" s="29">
        <f t="shared" si="0"/>
        <v>0</v>
      </c>
      <c r="BG44" s="30">
        <v>3685</v>
      </c>
      <c r="BH44" s="30">
        <v>1731.8898300000001</v>
      </c>
      <c r="BI44" s="29">
        <f t="shared" si="7"/>
        <v>46.998367164179108</v>
      </c>
      <c r="BJ44" s="29"/>
      <c r="BK44" s="29"/>
      <c r="BL44" s="29"/>
      <c r="BM44" s="30">
        <v>0</v>
      </c>
      <c r="BN44" s="30"/>
      <c r="BO44" s="29"/>
      <c r="BP44" s="30">
        <v>0</v>
      </c>
      <c r="BQ44" s="30">
        <v>0</v>
      </c>
      <c r="BR44" s="29"/>
      <c r="BS44" s="30">
        <v>7135</v>
      </c>
      <c r="BT44" s="30">
        <v>2902.3978900000002</v>
      </c>
      <c r="BU44" s="30">
        <f t="shared" si="8"/>
        <v>40.6783166082691</v>
      </c>
      <c r="BV44" s="30">
        <v>5709.2</v>
      </c>
      <c r="BW44" s="30">
        <v>895.20249000000001</v>
      </c>
      <c r="BX44" s="30">
        <f t="shared" si="2"/>
        <v>15.67999877390878</v>
      </c>
      <c r="BY44" s="30"/>
      <c r="BZ44" s="166"/>
      <c r="CA44" s="166"/>
      <c r="CB44" s="30">
        <v>1592.1</v>
      </c>
      <c r="CC44" s="166"/>
      <c r="CD44" s="166"/>
      <c r="CE44" s="30"/>
      <c r="CF44" s="166"/>
      <c r="CG44" s="166"/>
      <c r="CH44" s="30"/>
      <c r="CI44" s="166"/>
      <c r="CJ44" s="166"/>
      <c r="CK44" s="30"/>
      <c r="CL44" s="166"/>
      <c r="CM44" s="166"/>
      <c r="CN44" s="30"/>
      <c r="CO44" s="166"/>
      <c r="CP44" s="166"/>
      <c r="CQ44" s="30"/>
      <c r="CR44" s="166"/>
      <c r="CS44" s="166"/>
      <c r="CT44" s="30"/>
      <c r="CU44" s="166"/>
      <c r="CV44" s="166"/>
      <c r="CW44" s="30"/>
      <c r="CX44" s="166"/>
      <c r="CY44" s="166"/>
      <c r="CZ44" s="30"/>
      <c r="DA44" s="166"/>
      <c r="DB44" s="166"/>
      <c r="DC44" s="30"/>
      <c r="DD44" s="166"/>
      <c r="DE44" s="166"/>
      <c r="DF44" s="30"/>
      <c r="DG44" s="166"/>
      <c r="DH44" s="166"/>
      <c r="DI44" s="30"/>
      <c r="DJ44" s="166"/>
      <c r="DK44" s="166"/>
    </row>
    <row r="45" spans="1:115" ht="15.75" x14ac:dyDescent="0.25">
      <c r="A45" s="58" t="s">
        <v>160</v>
      </c>
      <c r="B45" s="176">
        <f t="shared" si="3"/>
        <v>22193.056860000001</v>
      </c>
      <c r="C45" s="176">
        <f t="shared" si="4"/>
        <v>7086.0846300000003</v>
      </c>
      <c r="D45" s="29">
        <f t="shared" si="1"/>
        <v>31.92928614882123</v>
      </c>
      <c r="E45" s="30"/>
      <c r="F45" s="30"/>
      <c r="G45" s="29"/>
      <c r="H45" s="29">
        <v>0</v>
      </c>
      <c r="I45" s="29">
        <v>0</v>
      </c>
      <c r="J45" s="29"/>
      <c r="K45" s="30"/>
      <c r="L45" s="30"/>
      <c r="M45" s="29"/>
      <c r="N45" s="30"/>
      <c r="O45" s="30"/>
      <c r="P45" s="29"/>
      <c r="Q45" s="30">
        <v>794.8</v>
      </c>
      <c r="R45" s="30">
        <v>786.49825999999996</v>
      </c>
      <c r="S45" s="29">
        <f t="shared" si="9"/>
        <v>98.955493205837953</v>
      </c>
      <c r="T45" s="51">
        <v>0</v>
      </c>
      <c r="U45" s="51">
        <v>0</v>
      </c>
      <c r="V45" s="50"/>
      <c r="W45" s="30">
        <v>11.42886</v>
      </c>
      <c r="X45" s="30">
        <v>11.42886</v>
      </c>
      <c r="Y45" s="29">
        <f t="shared" si="5"/>
        <v>100</v>
      </c>
      <c r="Z45" s="30">
        <v>95.328000000000003</v>
      </c>
      <c r="AA45" s="30">
        <v>95.328000000000003</v>
      </c>
      <c r="AB45" s="29">
        <f t="shared" si="6"/>
        <v>100</v>
      </c>
      <c r="AC45" s="30"/>
      <c r="AD45" s="30"/>
      <c r="AE45" s="29"/>
      <c r="AF45" s="30"/>
      <c r="AG45" s="30"/>
      <c r="AH45" s="29"/>
      <c r="AI45" s="30">
        <v>50</v>
      </c>
      <c r="AJ45" s="30">
        <v>50</v>
      </c>
      <c r="AK45" s="29">
        <f t="shared" si="11"/>
        <v>100</v>
      </c>
      <c r="AL45" s="30"/>
      <c r="AM45" s="30"/>
      <c r="AN45" s="29"/>
      <c r="AO45" s="30"/>
      <c r="AP45" s="30"/>
      <c r="AQ45" s="29"/>
      <c r="AR45" s="29"/>
      <c r="AS45" s="30"/>
      <c r="AT45" s="30"/>
      <c r="AU45" s="30"/>
      <c r="AV45" s="30"/>
      <c r="AW45" s="29"/>
      <c r="AX45" s="30">
        <v>0</v>
      </c>
      <c r="AY45" s="30">
        <v>0</v>
      </c>
      <c r="AZ45" s="29"/>
      <c r="BA45" s="29">
        <v>0</v>
      </c>
      <c r="BB45" s="29">
        <v>0</v>
      </c>
      <c r="BC45" s="29"/>
      <c r="BD45" s="29">
        <v>5014.2</v>
      </c>
      <c r="BE45" s="29"/>
      <c r="BF45" s="29">
        <f t="shared" si="0"/>
        <v>0</v>
      </c>
      <c r="BG45" s="30">
        <v>1860.8</v>
      </c>
      <c r="BH45" s="30">
        <v>853.82656000000009</v>
      </c>
      <c r="BI45" s="29">
        <f t="shared" si="7"/>
        <v>45.884918314703363</v>
      </c>
      <c r="BJ45" s="29"/>
      <c r="BK45" s="29"/>
      <c r="BL45" s="29"/>
      <c r="BM45" s="30">
        <v>0</v>
      </c>
      <c r="BN45" s="30"/>
      <c r="BO45" s="29"/>
      <c r="BP45" s="30">
        <v>0</v>
      </c>
      <c r="BQ45" s="30">
        <v>0</v>
      </c>
      <c r="BR45" s="29"/>
      <c r="BS45" s="30">
        <v>10707</v>
      </c>
      <c r="BT45" s="30">
        <v>5289.0029500000001</v>
      </c>
      <c r="BU45" s="30">
        <f t="shared" si="8"/>
        <v>49.397617913514523</v>
      </c>
      <c r="BV45" s="30">
        <v>475.3</v>
      </c>
      <c r="BW45" s="30">
        <v>0</v>
      </c>
      <c r="BX45" s="30">
        <f t="shared" si="2"/>
        <v>0</v>
      </c>
      <c r="BY45" s="30"/>
      <c r="BZ45" s="166"/>
      <c r="CA45" s="166"/>
      <c r="CB45" s="30">
        <v>3184.2</v>
      </c>
      <c r="CC45" s="166"/>
      <c r="CD45" s="166"/>
      <c r="CE45" s="30"/>
      <c r="CF45" s="166"/>
      <c r="CG45" s="166"/>
      <c r="CH45" s="30"/>
      <c r="CI45" s="166"/>
      <c r="CJ45" s="166"/>
      <c r="CK45" s="30"/>
      <c r="CL45" s="166"/>
      <c r="CM45" s="166"/>
      <c r="CN45" s="30"/>
      <c r="CO45" s="166"/>
      <c r="CP45" s="166"/>
      <c r="CQ45" s="30"/>
      <c r="CR45" s="166"/>
      <c r="CS45" s="166"/>
      <c r="CT45" s="30"/>
      <c r="CU45" s="166"/>
      <c r="CV45" s="166"/>
      <c r="CW45" s="30"/>
      <c r="CX45" s="166"/>
      <c r="CY45" s="166"/>
      <c r="CZ45" s="30"/>
      <c r="DA45" s="166"/>
      <c r="DB45" s="166"/>
      <c r="DC45" s="30"/>
      <c r="DD45" s="166"/>
      <c r="DE45" s="166"/>
      <c r="DF45" s="30"/>
      <c r="DG45" s="166"/>
      <c r="DH45" s="166"/>
      <c r="DI45" s="30"/>
      <c r="DJ45" s="166"/>
      <c r="DK45" s="166"/>
    </row>
    <row r="46" spans="1:115" ht="15.75" x14ac:dyDescent="0.25">
      <c r="A46" s="58" t="s">
        <v>161</v>
      </c>
      <c r="B46" s="176">
        <f t="shared" si="3"/>
        <v>1093942.29024</v>
      </c>
      <c r="C46" s="176">
        <f t="shared" si="4"/>
        <v>344449.29664000002</v>
      </c>
      <c r="D46" s="29">
        <f t="shared" si="1"/>
        <v>31.486971452985081</v>
      </c>
      <c r="E46" s="30"/>
      <c r="F46" s="30"/>
      <c r="G46" s="29"/>
      <c r="H46" s="29">
        <v>1573.1</v>
      </c>
      <c r="I46" s="29"/>
      <c r="J46" s="29">
        <f>I46/H46*100</f>
        <v>0</v>
      </c>
      <c r="K46" s="30">
        <v>1500.9</v>
      </c>
      <c r="L46" s="30"/>
      <c r="M46" s="29">
        <f>L46/K46*100</f>
        <v>0</v>
      </c>
      <c r="N46" s="30">
        <v>229617</v>
      </c>
      <c r="O46" s="30">
        <v>229617</v>
      </c>
      <c r="P46" s="29">
        <f t="shared" ref="P46" si="15">O46/N46*100</f>
        <v>100</v>
      </c>
      <c r="Q46" s="30">
        <v>17523.400000000001</v>
      </c>
      <c r="R46" s="30">
        <v>16962.562760000001</v>
      </c>
      <c r="S46" s="29">
        <f t="shared" si="9"/>
        <v>96.799495303422844</v>
      </c>
      <c r="T46" s="51">
        <v>0</v>
      </c>
      <c r="U46" s="51">
        <v>0</v>
      </c>
      <c r="V46" s="50"/>
      <c r="W46" s="30">
        <v>159.68974</v>
      </c>
      <c r="X46" s="30">
        <v>159.68974</v>
      </c>
      <c r="Y46" s="29">
        <f t="shared" si="5"/>
        <v>100</v>
      </c>
      <c r="Z46" s="30">
        <v>190.66050000000001</v>
      </c>
      <c r="AA46" s="30">
        <v>190.66050000000001</v>
      </c>
      <c r="AB46" s="29">
        <f t="shared" si="6"/>
        <v>100</v>
      </c>
      <c r="AC46" s="30">
        <v>2370.64</v>
      </c>
      <c r="AD46" s="30">
        <v>711.19200000000001</v>
      </c>
      <c r="AE46" s="29">
        <f t="shared" si="12"/>
        <v>30.000000000000004</v>
      </c>
      <c r="AF46" s="30">
        <v>100</v>
      </c>
      <c r="AG46" s="30">
        <v>100</v>
      </c>
      <c r="AH46" s="29">
        <f t="shared" si="10"/>
        <v>100</v>
      </c>
      <c r="AI46" s="30">
        <v>100</v>
      </c>
      <c r="AJ46" s="30">
        <v>100</v>
      </c>
      <c r="AK46" s="29">
        <f t="shared" si="11"/>
        <v>100</v>
      </c>
      <c r="AL46" s="30"/>
      <c r="AM46" s="30"/>
      <c r="AN46" s="29"/>
      <c r="AO46" s="30"/>
      <c r="AP46" s="30"/>
      <c r="AQ46" s="29"/>
      <c r="AR46" s="29"/>
      <c r="AS46" s="30"/>
      <c r="AT46" s="30"/>
      <c r="AU46" s="30"/>
      <c r="AV46" s="30"/>
      <c r="AW46" s="29"/>
      <c r="AX46" s="30">
        <v>2192.9</v>
      </c>
      <c r="AY46" s="30">
        <v>0</v>
      </c>
      <c r="AZ46" s="29"/>
      <c r="BA46" s="29"/>
      <c r="BB46" s="29"/>
      <c r="BC46" s="29"/>
      <c r="BD46" s="29">
        <v>15213.1</v>
      </c>
      <c r="BE46" s="29"/>
      <c r="BF46" s="29">
        <f t="shared" si="0"/>
        <v>0</v>
      </c>
      <c r="BG46" s="30">
        <v>40468.800000000003</v>
      </c>
      <c r="BH46" s="30">
        <v>18027.771929999999</v>
      </c>
      <c r="BI46" s="29">
        <f t="shared" si="7"/>
        <v>44.54733505811884</v>
      </c>
      <c r="BJ46" s="29"/>
      <c r="BK46" s="29"/>
      <c r="BL46" s="29"/>
      <c r="BM46" s="30">
        <v>0</v>
      </c>
      <c r="BN46" s="30"/>
      <c r="BO46" s="29"/>
      <c r="BP46" s="30">
        <v>0</v>
      </c>
      <c r="BQ46" s="30">
        <v>0</v>
      </c>
      <c r="BR46" s="29"/>
      <c r="BS46" s="30">
        <v>71381</v>
      </c>
      <c r="BT46" s="30">
        <v>32269.219710000001</v>
      </c>
      <c r="BU46" s="30">
        <f t="shared" si="8"/>
        <v>45.207015466300561</v>
      </c>
      <c r="BV46" s="30">
        <v>55223.7</v>
      </c>
      <c r="BW46" s="30">
        <v>46311.199999999997</v>
      </c>
      <c r="BX46" s="30">
        <f>BW46/BV46*100</f>
        <v>83.861095870070272</v>
      </c>
      <c r="BY46" s="30"/>
      <c r="BZ46" s="30"/>
      <c r="CA46" s="30"/>
      <c r="CB46" s="30">
        <v>6368.4</v>
      </c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>
        <v>649959</v>
      </c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</row>
    <row r="47" spans="1:115" ht="15.75" x14ac:dyDescent="0.25">
      <c r="A47" s="84" t="s">
        <v>162</v>
      </c>
      <c r="B47" s="161">
        <f>SUM(B48:B51)</f>
        <v>4051330.3985900003</v>
      </c>
      <c r="C47" s="161">
        <f>SUM(C48:C51)</f>
        <v>523497.91550999996</v>
      </c>
      <c r="D47" s="161">
        <f t="shared" si="1"/>
        <v>12.921629785914151</v>
      </c>
      <c r="E47" s="161">
        <f>SUM(E48:E51)</f>
        <v>0</v>
      </c>
      <c r="F47" s="161">
        <f>SUM(F48:F51)</f>
        <v>0</v>
      </c>
      <c r="G47" s="161"/>
      <c r="H47" s="161"/>
      <c r="I47" s="161"/>
      <c r="J47" s="161"/>
      <c r="K47" s="161">
        <v>0</v>
      </c>
      <c r="L47" s="161">
        <v>0</v>
      </c>
      <c r="M47" s="161"/>
      <c r="N47" s="161">
        <f t="shared" ref="N47:BH47" si="16">SUM(N48:N51)</f>
        <v>0</v>
      </c>
      <c r="O47" s="161">
        <f t="shared" si="16"/>
        <v>0</v>
      </c>
      <c r="P47" s="161"/>
      <c r="Q47" s="161">
        <f t="shared" si="16"/>
        <v>12497</v>
      </c>
      <c r="R47" s="161">
        <f t="shared" si="16"/>
        <v>11784.2</v>
      </c>
      <c r="S47" s="161">
        <f>R47/Q47*100</f>
        <v>94.296231095462915</v>
      </c>
      <c r="T47" s="80"/>
      <c r="U47" s="80"/>
      <c r="V47" s="80"/>
      <c r="W47" s="161">
        <f t="shared" si="16"/>
        <v>438.16190999999998</v>
      </c>
      <c r="X47" s="161">
        <f t="shared" si="16"/>
        <v>438.16190999999998</v>
      </c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>
        <f>SUM(AR48:AR51)</f>
        <v>395000</v>
      </c>
      <c r="AS47" s="161">
        <f t="shared" si="16"/>
        <v>200000</v>
      </c>
      <c r="AT47" s="161">
        <f>AS47/AR47*100</f>
        <v>50.632911392405063</v>
      </c>
      <c r="AU47" s="161">
        <f t="shared" si="16"/>
        <v>999900</v>
      </c>
      <c r="AV47" s="161">
        <f t="shared" si="16"/>
        <v>199900</v>
      </c>
      <c r="AW47" s="161">
        <f>AV47/AU47*100</f>
        <v>19.991999199919992</v>
      </c>
      <c r="AX47" s="161"/>
      <c r="AY47" s="161"/>
      <c r="AZ47" s="161"/>
      <c r="BA47" s="161"/>
      <c r="BB47" s="161"/>
      <c r="BC47" s="161"/>
      <c r="BD47" s="161"/>
      <c r="BE47" s="161"/>
      <c r="BF47" s="161"/>
      <c r="BG47" s="161">
        <f t="shared" si="16"/>
        <v>133443.5</v>
      </c>
      <c r="BH47" s="161">
        <f t="shared" si="16"/>
        <v>61235.860490000006</v>
      </c>
      <c r="BI47" s="161">
        <f t="shared" si="7"/>
        <v>45.888979598107071</v>
      </c>
      <c r="BJ47" s="161">
        <f t="shared" ref="BJ47:BN47" si="17">SUM(BJ48:BJ51)</f>
        <v>2993.1366800000001</v>
      </c>
      <c r="BK47" s="161">
        <f t="shared" si="17"/>
        <v>0</v>
      </c>
      <c r="BL47" s="161"/>
      <c r="BM47" s="161">
        <f t="shared" si="17"/>
        <v>333161</v>
      </c>
      <c r="BN47" s="161">
        <f t="shared" si="17"/>
        <v>3369.23308</v>
      </c>
      <c r="BO47" s="161">
        <f>BN47/BM47*100</f>
        <v>1.0112927623581391</v>
      </c>
      <c r="BP47" s="161"/>
      <c r="BQ47" s="161"/>
      <c r="BR47" s="161"/>
      <c r="BS47" s="161">
        <f>SUM(BS48:BS51)</f>
        <v>96292</v>
      </c>
      <c r="BT47" s="161">
        <f>SUM(BT48:BT51)</f>
        <v>46770.460030000002</v>
      </c>
      <c r="BU47" s="161">
        <f>BT47/BS47*100</f>
        <v>48.571490913056124</v>
      </c>
      <c r="BV47" s="161">
        <f>SUM(BV48:BV51)</f>
        <v>29112.5</v>
      </c>
      <c r="BW47" s="161">
        <f>SUM(BW48:BW51)</f>
        <v>0</v>
      </c>
      <c r="BX47" s="161">
        <f>BW47/BV47*100</f>
        <v>0</v>
      </c>
      <c r="BY47" s="161">
        <f>SUM(BY48:BY51)</f>
        <v>0</v>
      </c>
      <c r="BZ47" s="161">
        <f>SUM(BZ48:BZ51)</f>
        <v>0</v>
      </c>
      <c r="CA47" s="161"/>
      <c r="CB47" s="161">
        <f>SUM(CB48:CB51)</f>
        <v>0</v>
      </c>
      <c r="CC47" s="161">
        <f>SUM(CC48:CC51)</f>
        <v>0</v>
      </c>
      <c r="CD47" s="161" t="e">
        <f>CC47/CB47*100</f>
        <v>#DIV/0!</v>
      </c>
      <c r="CE47" s="161">
        <f>SUM(CE48:CE51)</f>
        <v>122625</v>
      </c>
      <c r="CF47" s="161">
        <f>SUM(CF48:CF51)</f>
        <v>0</v>
      </c>
      <c r="CG47" s="161">
        <f>CF47/CE47*100</f>
        <v>0</v>
      </c>
      <c r="CH47" s="161">
        <f>SUM(CH48:CH51)</f>
        <v>0</v>
      </c>
      <c r="CI47" s="161">
        <f>SUM(CI48:CI51)</f>
        <v>0</v>
      </c>
      <c r="CJ47" s="161"/>
      <c r="CK47" s="161">
        <f>SUM(CK48:CK51)</f>
        <v>100000</v>
      </c>
      <c r="CL47" s="161">
        <f>SUM(CL48:CL51)</f>
        <v>0</v>
      </c>
      <c r="CM47" s="161"/>
      <c r="CN47" s="161">
        <f>SUM(CN48:CN51)</f>
        <v>650000</v>
      </c>
      <c r="CO47" s="161">
        <f>SUM(CO48:CO51)</f>
        <v>0</v>
      </c>
      <c r="CP47" s="161"/>
      <c r="CQ47" s="161">
        <f>SUM(CQ48:CQ51)</f>
        <v>0</v>
      </c>
      <c r="CR47" s="161">
        <f>SUM(CR48:CR51)</f>
        <v>0</v>
      </c>
      <c r="CS47" s="161"/>
      <c r="CT47" s="161">
        <f>SUM(CT48:CT51)</f>
        <v>792040.8</v>
      </c>
      <c r="CU47" s="161">
        <f>SUM(CU48:CU51)</f>
        <v>0</v>
      </c>
      <c r="CV47" s="161"/>
      <c r="CW47" s="161">
        <f>SUM(CW48:CW51)</f>
        <v>383827.3</v>
      </c>
      <c r="CX47" s="161">
        <f>SUM(CX48:CX51)</f>
        <v>0</v>
      </c>
      <c r="CY47" s="161"/>
      <c r="CZ47" s="161">
        <f>SUM(CZ48:CZ51)</f>
        <v>0</v>
      </c>
      <c r="DA47" s="161">
        <f>SUM(DA48:DA51)</f>
        <v>0</v>
      </c>
      <c r="DB47" s="161"/>
      <c r="DC47" s="161">
        <f>SUM(DC48:DC51)</f>
        <v>0</v>
      </c>
      <c r="DD47" s="161">
        <f>SUM(DD48:DD51)</f>
        <v>0</v>
      </c>
      <c r="DE47" s="161"/>
      <c r="DF47" s="161">
        <f>SUM(DF48:DF51)</f>
        <v>0</v>
      </c>
      <c r="DG47" s="161">
        <f>SUM(DG48:DG51)</f>
        <v>0</v>
      </c>
      <c r="DH47" s="161"/>
      <c r="DI47" s="161">
        <f>SUM(DI48:DI51)</f>
        <v>0</v>
      </c>
      <c r="DJ47" s="161">
        <f>SUM(DJ48:DJ51)</f>
        <v>0</v>
      </c>
      <c r="DK47" s="161"/>
    </row>
    <row r="48" spans="1:115" ht="20.25" customHeight="1" x14ac:dyDescent="0.25">
      <c r="A48" s="58" t="s">
        <v>163</v>
      </c>
      <c r="B48" s="176">
        <f>E48+H48+K48+N48+Q48+T48+W48+Z48+AC48+AF48+AI48+AL48+AO48+AR48+AU48+AX48+BA48+BD48+BG48+BJ48+BM48+BP48+BS48+BV48+BY48+CB48+CE48+CH48+CK48+CN48+CQ48+CT48+CW48+CZ48+DC48+DF48+DI48</f>
        <v>4029918.1619100003</v>
      </c>
      <c r="C48" s="176">
        <f>F48+I48+L48+O48+R48+U48+X48+AA48+AD48+AG48+AJ48+AM48+AP48+AS48+AV48+AY48+BB48+BE48+BH48+BK48+BN48+BQ48+BT48+BW48+BZ48+CC48+CF48+CI48+CL48+CO48+CR48+CU48+CX48+DA48+DD48+DG48+DJ48</f>
        <v>515811.94494999998</v>
      </c>
      <c r="D48" s="29">
        <f t="shared" si="1"/>
        <v>12.799563768449538</v>
      </c>
      <c r="E48" s="30"/>
      <c r="F48" s="30"/>
      <c r="G48" s="29"/>
      <c r="H48" s="29"/>
      <c r="I48" s="29"/>
      <c r="J48" s="29"/>
      <c r="K48" s="30"/>
      <c r="L48" s="30"/>
      <c r="M48" s="29"/>
      <c r="N48" s="30"/>
      <c r="O48" s="30"/>
      <c r="P48" s="29"/>
      <c r="Q48" s="30">
        <v>11784.2</v>
      </c>
      <c r="R48" s="30">
        <v>11784.2</v>
      </c>
      <c r="S48" s="29">
        <f>R48/Q48*100</f>
        <v>100</v>
      </c>
      <c r="T48" s="51"/>
      <c r="U48" s="51"/>
      <c r="V48" s="50"/>
      <c r="W48" s="30">
        <v>438.16190999999998</v>
      </c>
      <c r="X48" s="30">
        <v>438.16190999999998</v>
      </c>
      <c r="Y48" s="29">
        <f>X48/W48*100</f>
        <v>100</v>
      </c>
      <c r="Z48" s="30"/>
      <c r="AA48" s="30"/>
      <c r="AB48" s="29"/>
      <c r="AC48" s="30"/>
      <c r="AD48" s="30"/>
      <c r="AE48" s="29"/>
      <c r="AF48" s="30"/>
      <c r="AG48" s="30"/>
      <c r="AH48" s="29"/>
      <c r="AI48" s="30"/>
      <c r="AJ48" s="30"/>
      <c r="AK48" s="29"/>
      <c r="AL48" s="30"/>
      <c r="AM48" s="30"/>
      <c r="AN48" s="29"/>
      <c r="AO48" s="30"/>
      <c r="AP48" s="30"/>
      <c r="AQ48" s="29"/>
      <c r="AR48" s="29">
        <v>395000</v>
      </c>
      <c r="AS48" s="30">
        <v>200000</v>
      </c>
      <c r="AT48" s="30">
        <f>AS48/AR48*100</f>
        <v>50.632911392405063</v>
      </c>
      <c r="AU48" s="30">
        <v>999900</v>
      </c>
      <c r="AV48" s="30">
        <v>199900</v>
      </c>
      <c r="AW48" s="29">
        <f>AV48/AU48*100</f>
        <v>19.991999199919992</v>
      </c>
      <c r="AX48" s="30"/>
      <c r="AY48" s="30"/>
      <c r="AZ48" s="29"/>
      <c r="BA48" s="29"/>
      <c r="BB48" s="29"/>
      <c r="BC48" s="29"/>
      <c r="BD48" s="29"/>
      <c r="BE48" s="29"/>
      <c r="BF48" s="29"/>
      <c r="BG48" s="30">
        <v>128819.6</v>
      </c>
      <c r="BH48" s="30">
        <v>60014.40294</v>
      </c>
      <c r="BI48" s="29">
        <f t="shared" si="7"/>
        <v>46.587943868790148</v>
      </c>
      <c r="BJ48" s="29"/>
      <c r="BK48" s="29"/>
      <c r="BL48" s="29"/>
      <c r="BM48" s="30">
        <v>326577.59999999998</v>
      </c>
      <c r="BN48" s="30"/>
      <c r="BO48" s="29">
        <f t="shared" ref="BO48:BO50" si="18">BN48/BM48*100</f>
        <v>0</v>
      </c>
      <c r="BP48" s="30"/>
      <c r="BQ48" s="30"/>
      <c r="BR48" s="29"/>
      <c r="BS48" s="30">
        <v>89793</v>
      </c>
      <c r="BT48" s="30">
        <v>43675.180100000005</v>
      </c>
      <c r="BU48" s="30">
        <f>BT48/BS48*100</f>
        <v>48.639849542837425</v>
      </c>
      <c r="BV48" s="30">
        <v>29112.5</v>
      </c>
      <c r="BW48" s="174"/>
      <c r="BX48" s="30">
        <f>BW48/BV48*100</f>
        <v>0</v>
      </c>
      <c r="BY48" s="30"/>
      <c r="BZ48" s="166"/>
      <c r="CA48" s="30"/>
      <c r="CB48" s="30"/>
      <c r="CC48" s="166"/>
      <c r="CD48" s="30"/>
      <c r="CE48" s="30">
        <v>122625</v>
      </c>
      <c r="CF48" s="166"/>
      <c r="CG48" s="30"/>
      <c r="CH48" s="30"/>
      <c r="CI48" s="166"/>
      <c r="CJ48" s="30"/>
      <c r="CK48" s="30">
        <v>100000</v>
      </c>
      <c r="CL48" s="166"/>
      <c r="CM48" s="30"/>
      <c r="CN48" s="30">
        <v>650000</v>
      </c>
      <c r="CO48" s="166"/>
      <c r="CP48" s="30"/>
      <c r="CQ48" s="30"/>
      <c r="CR48" s="166"/>
      <c r="CS48" s="30"/>
      <c r="CT48" s="30">
        <v>792040.8</v>
      </c>
      <c r="CU48" s="166"/>
      <c r="CV48" s="30"/>
      <c r="CW48" s="30">
        <v>383827.3</v>
      </c>
      <c r="CX48" s="166"/>
      <c r="CY48" s="30"/>
      <c r="CZ48" s="30"/>
      <c r="DA48" s="166"/>
      <c r="DB48" s="30"/>
      <c r="DC48" s="30"/>
      <c r="DD48" s="166"/>
      <c r="DE48" s="30"/>
      <c r="DF48" s="30"/>
      <c r="DG48" s="166"/>
      <c r="DH48" s="30"/>
      <c r="DI48" s="30"/>
      <c r="DJ48" s="166"/>
      <c r="DK48" s="30"/>
    </row>
    <row r="49" spans="1:115" ht="20.25" customHeight="1" x14ac:dyDescent="0.25">
      <c r="A49" s="58" t="s">
        <v>588</v>
      </c>
      <c r="B49" s="176">
        <f t="shared" ref="B49:B51" si="19">E49+H49+K49+N49+Q49+T49+W49+Z49+AC49+AF49+AI49+AL49+AO49+AR49+AU49+AX49+BA49+BD49+BG49+BJ49+BM49+BP49+BS49+BV49+BY49+CB49+CE49+CH49+CK49+CN49+CQ49+CT49+CW49+CZ49+DC49+DF49+DI49</f>
        <v>3839.9067800000003</v>
      </c>
      <c r="C49" s="176">
        <f t="shared" ref="C49:C51" si="20">F49+I49+L49+O49+R49+U49+X49+AA49+AD49+AG49+AJ49+AM49+AP49+AS49+AV49+AY49+BB49+BE49+BH49+BK49+BN49+BQ49+BT49+BW49+BZ49+CC49+CF49+CI49+CL49+CO49+CR49+CU49+CX49+DA49+DD49+DG49+DJ49</f>
        <v>634.67115999999999</v>
      </c>
      <c r="D49" s="29">
        <f>C49/B49*100</f>
        <v>16.52829603326985</v>
      </c>
      <c r="E49" s="30">
        <v>0</v>
      </c>
      <c r="F49" s="30">
        <v>0</v>
      </c>
      <c r="G49" s="29"/>
      <c r="H49" s="29"/>
      <c r="I49" s="29"/>
      <c r="J49" s="29"/>
      <c r="K49" s="30"/>
      <c r="L49" s="30"/>
      <c r="M49" s="29"/>
      <c r="N49" s="30"/>
      <c r="O49" s="30"/>
      <c r="P49" s="29"/>
      <c r="Q49" s="30">
        <v>0</v>
      </c>
      <c r="R49" s="30">
        <v>0</v>
      </c>
      <c r="S49" s="29"/>
      <c r="T49" s="51"/>
      <c r="U49" s="51"/>
      <c r="V49" s="50"/>
      <c r="W49" s="30">
        <v>0</v>
      </c>
      <c r="X49" s="30">
        <v>0</v>
      </c>
      <c r="Y49" s="29"/>
      <c r="Z49" s="30"/>
      <c r="AA49" s="30"/>
      <c r="AB49" s="29"/>
      <c r="AC49" s="30"/>
      <c r="AD49" s="30"/>
      <c r="AE49" s="29"/>
      <c r="AF49" s="30"/>
      <c r="AG49" s="30"/>
      <c r="AH49" s="29"/>
      <c r="AI49" s="30"/>
      <c r="AJ49" s="30"/>
      <c r="AK49" s="29"/>
      <c r="AL49" s="30"/>
      <c r="AM49" s="30"/>
      <c r="AN49" s="29"/>
      <c r="AO49" s="30"/>
      <c r="AP49" s="30"/>
      <c r="AQ49" s="29"/>
      <c r="AR49" s="29"/>
      <c r="AS49" s="30"/>
      <c r="AT49" s="30"/>
      <c r="AU49" s="30"/>
      <c r="AV49" s="30"/>
      <c r="AW49" s="29"/>
      <c r="AX49" s="30"/>
      <c r="AY49" s="30"/>
      <c r="AZ49" s="29"/>
      <c r="BA49" s="29"/>
      <c r="BB49" s="29"/>
      <c r="BC49" s="29"/>
      <c r="BD49" s="29"/>
      <c r="BE49" s="29"/>
      <c r="BF49" s="29"/>
      <c r="BG49" s="30">
        <v>1458.2</v>
      </c>
      <c r="BH49" s="30">
        <v>212.34455</v>
      </c>
      <c r="BI49" s="29">
        <f t="shared" si="7"/>
        <v>14.562100534906047</v>
      </c>
      <c r="BJ49" s="30">
        <v>999.70677999999998</v>
      </c>
      <c r="BK49" s="30"/>
      <c r="BL49" s="29"/>
      <c r="BM49" s="30">
        <v>604</v>
      </c>
      <c r="BN49" s="30">
        <v>107.71966</v>
      </c>
      <c r="BO49" s="29">
        <f t="shared" si="18"/>
        <v>17.834380794701985</v>
      </c>
      <c r="BP49" s="30"/>
      <c r="BQ49" s="30"/>
      <c r="BR49" s="29"/>
      <c r="BS49" s="30">
        <v>778</v>
      </c>
      <c r="BT49" s="30">
        <v>314.60694999999998</v>
      </c>
      <c r="BU49" s="30">
        <f t="shared" ref="BU49:BU51" si="21">BT49/BS49*100</f>
        <v>40.437911311053981</v>
      </c>
      <c r="BV49" s="30"/>
      <c r="BW49" s="174"/>
      <c r="BX49" s="30"/>
      <c r="BY49" s="30"/>
      <c r="BZ49" s="166"/>
      <c r="CA49" s="30"/>
      <c r="CB49" s="30"/>
      <c r="CC49" s="166"/>
      <c r="CD49" s="30"/>
      <c r="CE49" s="30"/>
      <c r="CF49" s="166"/>
      <c r="CG49" s="30"/>
      <c r="CH49" s="30"/>
      <c r="CI49" s="166"/>
      <c r="CJ49" s="30"/>
      <c r="CK49" s="30"/>
      <c r="CL49" s="166"/>
      <c r="CM49" s="30"/>
      <c r="CN49" s="30"/>
      <c r="CO49" s="166"/>
      <c r="CP49" s="30"/>
      <c r="CQ49" s="30"/>
      <c r="CR49" s="166"/>
      <c r="CS49" s="30"/>
      <c r="CT49" s="30"/>
      <c r="CU49" s="166"/>
      <c r="CV49" s="30"/>
      <c r="CW49" s="30"/>
      <c r="CX49" s="166"/>
      <c r="CY49" s="30"/>
      <c r="CZ49" s="30"/>
      <c r="DA49" s="166"/>
      <c r="DB49" s="30"/>
      <c r="DC49" s="30"/>
      <c r="DD49" s="166"/>
      <c r="DE49" s="30"/>
      <c r="DF49" s="30"/>
      <c r="DG49" s="166"/>
      <c r="DH49" s="30"/>
      <c r="DI49" s="30"/>
      <c r="DJ49" s="166"/>
      <c r="DK49" s="30"/>
    </row>
    <row r="50" spans="1:115" ht="15.75" x14ac:dyDescent="0.25">
      <c r="A50" s="58" t="s">
        <v>164</v>
      </c>
      <c r="B50" s="176">
        <f t="shared" si="19"/>
        <v>9169.2299000000003</v>
      </c>
      <c r="C50" s="176">
        <f t="shared" si="20"/>
        <v>1998.3186500000002</v>
      </c>
      <c r="D50" s="29">
        <f t="shared" si="1"/>
        <v>21.793745732125224</v>
      </c>
      <c r="E50" s="30">
        <v>0</v>
      </c>
      <c r="F50" s="30">
        <v>0</v>
      </c>
      <c r="G50" s="29"/>
      <c r="H50" s="29"/>
      <c r="I50" s="29"/>
      <c r="J50" s="29"/>
      <c r="K50" s="30"/>
      <c r="L50" s="30"/>
      <c r="M50" s="29"/>
      <c r="N50" s="30"/>
      <c r="O50" s="30"/>
      <c r="P50" s="29"/>
      <c r="Q50" s="30">
        <v>712.8</v>
      </c>
      <c r="R50" s="30"/>
      <c r="S50" s="29">
        <f t="shared" ref="S50" si="22">R50/Q50*100</f>
        <v>0</v>
      </c>
      <c r="T50" s="51"/>
      <c r="U50" s="51"/>
      <c r="V50" s="50"/>
      <c r="W50" s="30">
        <v>0</v>
      </c>
      <c r="X50" s="30">
        <v>0</v>
      </c>
      <c r="Y50" s="29"/>
      <c r="Z50" s="30"/>
      <c r="AA50" s="30"/>
      <c r="AB50" s="29"/>
      <c r="AC50" s="30"/>
      <c r="AD50" s="30"/>
      <c r="AE50" s="29"/>
      <c r="AF50" s="30"/>
      <c r="AG50" s="30"/>
      <c r="AH50" s="29"/>
      <c r="AI50" s="30"/>
      <c r="AJ50" s="30"/>
      <c r="AK50" s="29"/>
      <c r="AL50" s="30"/>
      <c r="AM50" s="30"/>
      <c r="AN50" s="29"/>
      <c r="AO50" s="30"/>
      <c r="AP50" s="30"/>
      <c r="AQ50" s="29"/>
      <c r="AR50" s="29"/>
      <c r="AS50" s="30"/>
      <c r="AT50" s="30"/>
      <c r="AU50" s="30"/>
      <c r="AV50" s="30"/>
      <c r="AW50" s="29"/>
      <c r="AX50" s="30"/>
      <c r="AY50" s="30"/>
      <c r="AZ50" s="29"/>
      <c r="BA50" s="29"/>
      <c r="BB50" s="29"/>
      <c r="BC50" s="29"/>
      <c r="BD50" s="29"/>
      <c r="BE50" s="29"/>
      <c r="BF50" s="29"/>
      <c r="BG50" s="30">
        <v>1903.1</v>
      </c>
      <c r="BH50" s="30">
        <v>652.23131000000001</v>
      </c>
      <c r="BI50" s="29">
        <f t="shared" si="7"/>
        <v>34.272046135253007</v>
      </c>
      <c r="BJ50" s="30">
        <v>993.42989999999998</v>
      </c>
      <c r="BK50" s="30"/>
      <c r="BL50" s="29"/>
      <c r="BM50" s="30">
        <v>2717.9</v>
      </c>
      <c r="BN50" s="30"/>
      <c r="BO50" s="29">
        <f t="shared" si="18"/>
        <v>0</v>
      </c>
      <c r="BP50" s="30"/>
      <c r="BQ50" s="30"/>
      <c r="BR50" s="29"/>
      <c r="BS50" s="30">
        <v>2842</v>
      </c>
      <c r="BT50" s="30">
        <v>1346.08734</v>
      </c>
      <c r="BU50" s="30">
        <f t="shared" si="21"/>
        <v>47.364086558761436</v>
      </c>
      <c r="BV50" s="30"/>
      <c r="BW50" s="174"/>
      <c r="BX50" s="30"/>
      <c r="BY50" s="30"/>
      <c r="BZ50" s="166"/>
      <c r="CA50" s="30"/>
      <c r="CB50" s="30"/>
      <c r="CC50" s="166"/>
      <c r="CD50" s="30"/>
      <c r="CE50" s="30"/>
      <c r="CF50" s="166"/>
      <c r="CG50" s="30"/>
      <c r="CH50" s="30"/>
      <c r="CI50" s="166"/>
      <c r="CJ50" s="30"/>
      <c r="CK50" s="30"/>
      <c r="CL50" s="166"/>
      <c r="CM50" s="30"/>
      <c r="CN50" s="30"/>
      <c r="CO50" s="166"/>
      <c r="CP50" s="30"/>
      <c r="CQ50" s="30"/>
      <c r="CR50" s="166"/>
      <c r="CS50" s="30"/>
      <c r="CT50" s="30"/>
      <c r="CU50" s="166"/>
      <c r="CV50" s="30"/>
      <c r="CW50" s="30"/>
      <c r="CX50" s="166"/>
      <c r="CY50" s="30"/>
      <c r="CZ50" s="30"/>
      <c r="DA50" s="166"/>
      <c r="DB50" s="30"/>
      <c r="DC50" s="30"/>
      <c r="DD50" s="166"/>
      <c r="DE50" s="30"/>
      <c r="DF50" s="30"/>
      <c r="DG50" s="166"/>
      <c r="DH50" s="30"/>
      <c r="DI50" s="30"/>
      <c r="DJ50" s="166"/>
      <c r="DK50" s="30"/>
    </row>
    <row r="51" spans="1:115" ht="15.75" x14ac:dyDescent="0.25">
      <c r="A51" s="58" t="s">
        <v>587</v>
      </c>
      <c r="B51" s="176">
        <f t="shared" si="19"/>
        <v>8403.1</v>
      </c>
      <c r="C51" s="176">
        <f t="shared" si="20"/>
        <v>5052.9807499999997</v>
      </c>
      <c r="D51" s="29">
        <f t="shared" si="1"/>
        <v>60.132341040806359</v>
      </c>
      <c r="E51" s="30">
        <v>0</v>
      </c>
      <c r="F51" s="30">
        <v>0</v>
      </c>
      <c r="G51" s="29"/>
      <c r="H51" s="29"/>
      <c r="I51" s="29"/>
      <c r="J51" s="29"/>
      <c r="K51" s="30"/>
      <c r="L51" s="30"/>
      <c r="M51" s="29"/>
      <c r="N51" s="30"/>
      <c r="O51" s="30"/>
      <c r="P51" s="29"/>
      <c r="Q51" s="30">
        <v>0</v>
      </c>
      <c r="R51" s="30">
        <v>0</v>
      </c>
      <c r="S51" s="29"/>
      <c r="T51" s="51"/>
      <c r="U51" s="51"/>
      <c r="V51" s="50"/>
      <c r="W51" s="30">
        <v>0</v>
      </c>
      <c r="X51" s="30">
        <v>0</v>
      </c>
      <c r="Y51" s="29"/>
      <c r="Z51" s="30"/>
      <c r="AA51" s="30"/>
      <c r="AB51" s="29"/>
      <c r="AC51" s="30"/>
      <c r="AD51" s="30"/>
      <c r="AE51" s="29"/>
      <c r="AF51" s="30"/>
      <c r="AG51" s="30"/>
      <c r="AH51" s="29"/>
      <c r="AI51" s="30"/>
      <c r="AJ51" s="30"/>
      <c r="AK51" s="29"/>
      <c r="AL51" s="30"/>
      <c r="AM51" s="30"/>
      <c r="AN51" s="29"/>
      <c r="AO51" s="30"/>
      <c r="AP51" s="30"/>
      <c r="AQ51" s="29"/>
      <c r="AR51" s="29"/>
      <c r="AS51" s="30"/>
      <c r="AT51" s="30"/>
      <c r="AU51" s="30"/>
      <c r="AV51" s="30"/>
      <c r="AW51" s="29"/>
      <c r="AX51" s="30"/>
      <c r="AY51" s="30"/>
      <c r="AZ51" s="29"/>
      <c r="BA51" s="29"/>
      <c r="BB51" s="29"/>
      <c r="BC51" s="29"/>
      <c r="BD51" s="29"/>
      <c r="BE51" s="29"/>
      <c r="BF51" s="29"/>
      <c r="BG51" s="30">
        <v>1262.5999999999999</v>
      </c>
      <c r="BH51" s="30">
        <v>356.88168999999999</v>
      </c>
      <c r="BI51" s="29">
        <f>BH51/BG51*100</f>
        <v>28.265617772849676</v>
      </c>
      <c r="BJ51" s="30">
        <v>1000</v>
      </c>
      <c r="BK51" s="30"/>
      <c r="BL51" s="29"/>
      <c r="BM51" s="30">
        <v>3261.5</v>
      </c>
      <c r="BN51" s="30">
        <v>3261.5134199999998</v>
      </c>
      <c r="BO51" s="29">
        <f>BN51/BM51*100</f>
        <v>100.00041146711635</v>
      </c>
      <c r="BP51" s="30"/>
      <c r="BQ51" s="30"/>
      <c r="BR51" s="29"/>
      <c r="BS51" s="30">
        <v>2879</v>
      </c>
      <c r="BT51" s="30">
        <v>1434.5856399999998</v>
      </c>
      <c r="BU51" s="30">
        <f t="shared" si="21"/>
        <v>49.829303230288282</v>
      </c>
      <c r="BV51" s="30"/>
      <c r="BW51" s="174"/>
      <c r="BX51" s="30"/>
      <c r="BY51" s="30"/>
      <c r="BZ51" s="166"/>
      <c r="CA51" s="30"/>
      <c r="CB51" s="30"/>
      <c r="CC51" s="166"/>
      <c r="CD51" s="30"/>
      <c r="CE51" s="30"/>
      <c r="CF51" s="166"/>
      <c r="CG51" s="30"/>
      <c r="CH51" s="30"/>
      <c r="CI51" s="166"/>
      <c r="CJ51" s="30"/>
      <c r="CK51" s="30"/>
      <c r="CL51" s="166"/>
      <c r="CM51" s="30"/>
      <c r="CN51" s="30"/>
      <c r="CO51" s="166"/>
      <c r="CP51" s="30"/>
      <c r="CQ51" s="30"/>
      <c r="CR51" s="166"/>
      <c r="CS51" s="30"/>
      <c r="CT51" s="30"/>
      <c r="CU51" s="166"/>
      <c r="CV51" s="30"/>
      <c r="CW51" s="30"/>
      <c r="CX51" s="166"/>
      <c r="CY51" s="30"/>
      <c r="CZ51" s="30"/>
      <c r="DA51" s="166"/>
      <c r="DB51" s="30"/>
      <c r="DC51" s="30"/>
      <c r="DD51" s="166"/>
      <c r="DE51" s="30"/>
      <c r="DF51" s="30"/>
      <c r="DG51" s="166"/>
      <c r="DH51" s="30"/>
      <c r="DI51" s="30"/>
      <c r="DJ51" s="166"/>
      <c r="DK51" s="30"/>
    </row>
    <row r="52" spans="1:115" ht="15.75" x14ac:dyDescent="0.25">
      <c r="A52" s="84" t="s">
        <v>165</v>
      </c>
      <c r="B52" s="161">
        <f>SUM(B53:B297)</f>
        <v>775300.68262000033</v>
      </c>
      <c r="C52" s="161">
        <f>SUM(C53:C297)</f>
        <v>19980.042260000006</v>
      </c>
      <c r="D52" s="161">
        <f t="shared" si="1"/>
        <v>2.5770701236171698</v>
      </c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>
        <f>SUM(T53:T297)</f>
        <v>5658.3</v>
      </c>
      <c r="U52" s="161">
        <f>SUM(U53:U297)</f>
        <v>5658.3</v>
      </c>
      <c r="V52" s="161">
        <f>U52/T52*100</f>
        <v>100</v>
      </c>
      <c r="W52" s="161"/>
      <c r="X52" s="161"/>
      <c r="Y52" s="161"/>
      <c r="Z52" s="161"/>
      <c r="AA52" s="161"/>
      <c r="AB52" s="161"/>
      <c r="AC52" s="161">
        <f>SUM(AC53:AC297)</f>
        <v>9833.1</v>
      </c>
      <c r="AD52" s="161">
        <f>SUM(AD53:AD297)</f>
        <v>1717.6569</v>
      </c>
      <c r="AE52" s="161"/>
      <c r="AF52" s="161">
        <f>SUM(AF53:AF297)</f>
        <v>200</v>
      </c>
      <c r="AG52" s="161">
        <f>SUM(AG53:AG297)</f>
        <v>200</v>
      </c>
      <c r="AH52" s="161">
        <f>AG52/AF52*100</f>
        <v>100</v>
      </c>
      <c r="AI52" s="161">
        <f>SUM(AI53:AI297)</f>
        <v>100</v>
      </c>
      <c r="AJ52" s="161">
        <f>SUM(AJ53:AJ297)</f>
        <v>100</v>
      </c>
      <c r="AK52" s="161">
        <f>AJ52/AI52*100</f>
        <v>100</v>
      </c>
      <c r="AL52" s="161">
        <f>SUM(AL53:AL297)</f>
        <v>43953.5</v>
      </c>
      <c r="AM52" s="161">
        <f>SUM(AM53:AM297)</f>
        <v>0</v>
      </c>
      <c r="AN52" s="161">
        <f>AM52/AL52*100</f>
        <v>0</v>
      </c>
      <c r="AO52" s="161"/>
      <c r="AP52" s="161"/>
      <c r="AQ52" s="161"/>
      <c r="AR52" s="161"/>
      <c r="AS52" s="161"/>
      <c r="AT52" s="161"/>
      <c r="AU52" s="161"/>
      <c r="AV52" s="161"/>
      <c r="AW52" s="161"/>
      <c r="AX52" s="161">
        <f>SUM(AX53:AX297)</f>
        <v>17499.899999999998</v>
      </c>
      <c r="AY52" s="161">
        <f>SUM(AY53:AY297)</f>
        <v>0</v>
      </c>
      <c r="AZ52" s="161">
        <f>AY52/AX52*100</f>
        <v>0</v>
      </c>
      <c r="BA52" s="161">
        <f>SUM(BA53:BA297)</f>
        <v>15000</v>
      </c>
      <c r="BB52" s="161">
        <f>SUM(BB53:BB297)</f>
        <v>0</v>
      </c>
      <c r="BC52" s="161"/>
      <c r="BD52" s="161"/>
      <c r="BE52" s="161"/>
      <c r="BF52" s="161"/>
      <c r="BG52" s="161">
        <f>SUM(BG53:BG297)</f>
        <v>29661.599999999999</v>
      </c>
      <c r="BH52" s="161">
        <f>SUM(BH53:BH297)</f>
        <v>8713.7039400000031</v>
      </c>
      <c r="BI52" s="161">
        <f>BH52/BG52*100</f>
        <v>29.377052957359023</v>
      </c>
      <c r="BJ52" s="161">
        <f>SUM(BJ53:BJ297)</f>
        <v>76994.082619999986</v>
      </c>
      <c r="BK52" s="161">
        <f>SUM(BK53:BK297)</f>
        <v>297.28649999999999</v>
      </c>
      <c r="BL52" s="161"/>
      <c r="BM52" s="161">
        <f>SUM(BM53:BM297)</f>
        <v>479910.40000000002</v>
      </c>
      <c r="BN52" s="161">
        <f>SUM(BN53:BN297)</f>
        <v>2793.09492</v>
      </c>
      <c r="BO52" s="161">
        <f>BN52/BM52*100</f>
        <v>0.58200341563758562</v>
      </c>
      <c r="BP52" s="161">
        <f>SUM(BP53:BP297)</f>
        <v>3909.8</v>
      </c>
      <c r="BQ52" s="161">
        <f>SUM(BQ53:BQ297)</f>
        <v>0</v>
      </c>
      <c r="BR52" s="161">
        <f>BQ52/BP52*100</f>
        <v>0</v>
      </c>
      <c r="BS52" s="161">
        <f>SUM(BS53:BS297)</f>
        <v>0</v>
      </c>
      <c r="BT52" s="161">
        <f>SUM(BT53:BT297)</f>
        <v>0</v>
      </c>
      <c r="BU52" s="161"/>
      <c r="BV52" s="161">
        <f>SUM(BV53:BV297)</f>
        <v>0</v>
      </c>
      <c r="BW52" s="161">
        <f>SUM(BW53:BW297)</f>
        <v>0</v>
      </c>
      <c r="BX52" s="161"/>
      <c r="BY52" s="161">
        <f>SUM(BY53:BY297)</f>
        <v>0</v>
      </c>
      <c r="BZ52" s="161">
        <f>SUM(BZ53:BZ297)</f>
        <v>0</v>
      </c>
      <c r="CA52" s="161"/>
      <c r="CB52" s="161">
        <f>SUM(CB53:CB297)</f>
        <v>0</v>
      </c>
      <c r="CC52" s="161">
        <f>SUM(CC53:CC297)</f>
        <v>0</v>
      </c>
      <c r="CD52" s="161"/>
      <c r="CE52" s="161">
        <f>SUM(CE53:CE297)</f>
        <v>72580</v>
      </c>
      <c r="CF52" s="161">
        <f>SUM(CF53:CF297)</f>
        <v>0</v>
      </c>
      <c r="CG52" s="161"/>
      <c r="CH52" s="161">
        <f>SUM(CH53:CH297)</f>
        <v>0</v>
      </c>
      <c r="CI52" s="161">
        <f>SUM(CI53:CI297)</f>
        <v>0</v>
      </c>
      <c r="CJ52" s="161"/>
      <c r="CK52" s="161">
        <f>SUM(CK53:CK297)</f>
        <v>0</v>
      </c>
      <c r="CL52" s="161">
        <f>SUM(CL53:CL297)</f>
        <v>0</v>
      </c>
      <c r="CM52" s="161"/>
      <c r="CN52" s="161">
        <f>SUM(CN53:CN297)</f>
        <v>0</v>
      </c>
      <c r="CO52" s="161">
        <f>SUM(CO53:CO297)</f>
        <v>0</v>
      </c>
      <c r="CP52" s="161"/>
      <c r="CQ52" s="161">
        <f>SUM(CQ53:CQ297)</f>
        <v>20000</v>
      </c>
      <c r="CR52" s="161">
        <f>SUM(CR53:CR297)</f>
        <v>500</v>
      </c>
      <c r="CS52" s="161"/>
      <c r="CT52" s="161">
        <f>SUM(CT53:CT297)</f>
        <v>0</v>
      </c>
      <c r="CU52" s="161">
        <f>SUM(CU53:CU297)</f>
        <v>0</v>
      </c>
      <c r="CV52" s="161"/>
      <c r="CW52" s="161">
        <f>SUM(CW53:CW297)</f>
        <v>0</v>
      </c>
      <c r="CX52" s="161">
        <f>SUM(CX53:CX297)</f>
        <v>0</v>
      </c>
      <c r="CY52" s="161"/>
      <c r="CZ52" s="161">
        <f>SUM(CZ53:CZ297)</f>
        <v>0</v>
      </c>
      <c r="DA52" s="161">
        <f>SUM(DA53:DA297)</f>
        <v>0</v>
      </c>
      <c r="DB52" s="161"/>
      <c r="DC52" s="161">
        <f>SUM(DC53:DC297)</f>
        <v>0</v>
      </c>
      <c r="DD52" s="161">
        <f>SUM(DD53:DD297)</f>
        <v>0</v>
      </c>
      <c r="DE52" s="161"/>
      <c r="DF52" s="161">
        <f>SUM(DF53:DF297)</f>
        <v>0</v>
      </c>
      <c r="DG52" s="161">
        <f>SUM(DG53:DG297)</f>
        <v>0</v>
      </c>
      <c r="DH52" s="161"/>
      <c r="DI52" s="161">
        <f>SUM(DI53:DI297)</f>
        <v>0</v>
      </c>
      <c r="DJ52" s="161">
        <f>SUM(DJ53:DJ297)</f>
        <v>0</v>
      </c>
      <c r="DK52" s="161"/>
    </row>
    <row r="53" spans="1:115" s="32" customFormat="1" ht="66.75" customHeight="1" x14ac:dyDescent="0.25">
      <c r="A53" s="85" t="s">
        <v>509</v>
      </c>
      <c r="B53" s="31">
        <f>E53+H53+K53+N53+Q53+T53+W53+Z53+AC53+AF53+AI53+AL53+AO53+AR53+AU53+AX53+BA53+BD53+BG53+BJ53+BM53+BP53+BS53+BV53+BY53+CB53+CE53+CH53+CK53+CN53+CQ53+CT53+CW53+CZ53+DC53+DF53+DI53</f>
        <v>6029.3</v>
      </c>
      <c r="C53" s="31">
        <f>F53+I53+L53+O53+R53+U53+X53+AA53+AD53+AG53+AJ53+AM53+AP53+AS53+AV53+AY53+BB53+BE53+BH53+BK53+BN53+BQ53+BT53+BW53+BZ53+CC53+CF53+CI53+CL53+CO53+CR53+CU53+CX53+DA53+DD53+DG53+DJ53</f>
        <v>0</v>
      </c>
      <c r="D53" s="29">
        <f>C53/B53*100</f>
        <v>0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50"/>
      <c r="U53" s="50"/>
      <c r="V53" s="50"/>
      <c r="W53" s="29"/>
      <c r="X53" s="29"/>
      <c r="Y53" s="29"/>
      <c r="Z53" s="29"/>
      <c r="AA53" s="29"/>
      <c r="AB53" s="29"/>
      <c r="AC53" s="29"/>
      <c r="AD53" s="29"/>
      <c r="AE53" s="168"/>
      <c r="AF53" s="168"/>
      <c r="AG53" s="168"/>
      <c r="AH53" s="29"/>
      <c r="AI53" s="168"/>
      <c r="AJ53" s="168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>
        <v>766.7</v>
      </c>
      <c r="BK53" s="29"/>
      <c r="BL53" s="29"/>
      <c r="BM53" s="29">
        <v>5262.6</v>
      </c>
      <c r="BN53" s="29"/>
      <c r="BO53" s="29"/>
      <c r="BP53" s="29"/>
      <c r="BQ53" s="29"/>
      <c r="BR53" s="29"/>
      <c r="BS53" s="175"/>
      <c r="BT53" s="175"/>
      <c r="BU53" s="175"/>
      <c r="BV53" s="175"/>
      <c r="BW53" s="175"/>
      <c r="BX53" s="167"/>
      <c r="BY53" s="167"/>
      <c r="BZ53" s="167"/>
      <c r="CA53" s="167"/>
      <c r="CB53" s="167"/>
      <c r="CC53" s="167"/>
      <c r="CD53" s="167"/>
      <c r="CE53" s="29"/>
      <c r="CF53" s="29"/>
      <c r="CG53" s="167"/>
      <c r="CH53" s="29"/>
      <c r="CI53" s="29"/>
      <c r="CJ53" s="167"/>
      <c r="CK53" s="29"/>
      <c r="CL53" s="29"/>
      <c r="CM53" s="167"/>
      <c r="CN53" s="29"/>
      <c r="CO53" s="29"/>
      <c r="CP53" s="167"/>
      <c r="CQ53" s="29"/>
      <c r="CR53" s="29"/>
      <c r="CS53" s="167"/>
      <c r="CT53" s="29"/>
      <c r="CU53" s="29"/>
      <c r="CV53" s="167"/>
      <c r="CW53" s="29"/>
      <c r="CX53" s="29"/>
      <c r="CY53" s="167"/>
      <c r="CZ53" s="29"/>
      <c r="DA53" s="29"/>
      <c r="DB53" s="167"/>
      <c r="DC53" s="29"/>
      <c r="DD53" s="29"/>
      <c r="DE53" s="167"/>
      <c r="DF53" s="29"/>
      <c r="DG53" s="29"/>
      <c r="DH53" s="167"/>
      <c r="DI53" s="29"/>
      <c r="DJ53" s="29"/>
      <c r="DK53" s="167"/>
    </row>
    <row r="54" spans="1:115" s="32" customFormat="1" ht="66.75" customHeight="1" x14ac:dyDescent="0.25">
      <c r="A54" s="85" t="s">
        <v>641</v>
      </c>
      <c r="B54" s="31">
        <f t="shared" ref="B54:B117" si="23">E54+H54+K54+N54+Q54+T54+W54+Z54+AC54+AF54+AI54+AL54+AO54+AR54+AU54+AX54+BA54+BD54+BG54+BJ54+BM54+BP54+BS54+BV54+BY54+CB54+CE54+CH54+CK54+CN54+CQ54+CT54+CW54+CZ54+DC54+DF54+DI54</f>
        <v>500</v>
      </c>
      <c r="C54" s="31">
        <f t="shared" ref="C54:C117" si="24">F54+I54+L54+O54+R54+U54+X54+AA54+AD54+AG54+AJ54+AM54+AP54+AS54+AV54+AY54+BB54+BE54+BH54+BK54+BN54+BQ54+BT54+BW54+BZ54+CC54+CF54+CI54+CL54+CO54+CR54+CU54+CX54+DA54+DD54+DG54+DJ54</f>
        <v>0</v>
      </c>
      <c r="D54" s="29">
        <f t="shared" ref="D54:D269" si="25">C54/B54*100</f>
        <v>0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50"/>
      <c r="U54" s="50"/>
      <c r="V54" s="50"/>
      <c r="W54" s="29"/>
      <c r="X54" s="29"/>
      <c r="Y54" s="29"/>
      <c r="Z54" s="29"/>
      <c r="AA54" s="29"/>
      <c r="AB54" s="29"/>
      <c r="AC54" s="29"/>
      <c r="AD54" s="29"/>
      <c r="AE54" s="168"/>
      <c r="AF54" s="168"/>
      <c r="AG54" s="168"/>
      <c r="AH54" s="29"/>
      <c r="AI54" s="168"/>
      <c r="AJ54" s="168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175"/>
      <c r="BT54" s="175"/>
      <c r="BU54" s="175"/>
      <c r="BV54" s="175"/>
      <c r="BW54" s="175"/>
      <c r="BX54" s="167"/>
      <c r="BY54" s="167"/>
      <c r="BZ54" s="167"/>
      <c r="CA54" s="167"/>
      <c r="CB54" s="167"/>
      <c r="CC54" s="167"/>
      <c r="CD54" s="167"/>
      <c r="CE54" s="29"/>
      <c r="CF54" s="29"/>
      <c r="CG54" s="167"/>
      <c r="CH54" s="29"/>
      <c r="CI54" s="29"/>
      <c r="CJ54" s="167"/>
      <c r="CK54" s="29"/>
      <c r="CL54" s="29"/>
      <c r="CM54" s="167"/>
      <c r="CN54" s="29"/>
      <c r="CO54" s="29"/>
      <c r="CP54" s="167"/>
      <c r="CQ54" s="29">
        <v>500</v>
      </c>
      <c r="CR54" s="29"/>
      <c r="CS54" s="167"/>
      <c r="CT54" s="29"/>
      <c r="CU54" s="29"/>
      <c r="CV54" s="167"/>
      <c r="CW54" s="29"/>
      <c r="CX54" s="29"/>
      <c r="CY54" s="167"/>
      <c r="CZ54" s="29"/>
      <c r="DA54" s="29"/>
      <c r="DB54" s="167"/>
      <c r="DC54" s="29"/>
      <c r="DD54" s="29"/>
      <c r="DE54" s="167"/>
      <c r="DF54" s="29"/>
      <c r="DG54" s="29"/>
      <c r="DH54" s="167"/>
      <c r="DI54" s="29"/>
      <c r="DJ54" s="29"/>
      <c r="DK54" s="167"/>
    </row>
    <row r="55" spans="1:115" s="32" customFormat="1" ht="47.25" x14ac:dyDescent="0.25">
      <c r="A55" s="85" t="s">
        <v>510</v>
      </c>
      <c r="B55" s="31">
        <f t="shared" si="23"/>
        <v>6402.2</v>
      </c>
      <c r="C55" s="31">
        <f t="shared" si="24"/>
        <v>0</v>
      </c>
      <c r="D55" s="29">
        <f t="shared" si="25"/>
        <v>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50"/>
      <c r="U55" s="50"/>
      <c r="V55" s="50"/>
      <c r="W55" s="29"/>
      <c r="X55" s="29"/>
      <c r="Y55" s="29"/>
      <c r="Z55" s="29"/>
      <c r="AA55" s="29"/>
      <c r="AB55" s="29"/>
      <c r="AC55" s="29"/>
      <c r="AD55" s="29"/>
      <c r="AE55" s="168"/>
      <c r="AF55" s="168"/>
      <c r="AG55" s="168"/>
      <c r="AH55" s="29"/>
      <c r="AI55" s="168"/>
      <c r="AJ55" s="168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>
        <v>6402.2</v>
      </c>
      <c r="BN55" s="29"/>
      <c r="BO55" s="29">
        <f>BN55/BM55*100</f>
        <v>0</v>
      </c>
      <c r="BP55" s="29"/>
      <c r="BQ55" s="29"/>
      <c r="BR55" s="29"/>
      <c r="BS55" s="175"/>
      <c r="BT55" s="175"/>
      <c r="BU55" s="175"/>
      <c r="BV55" s="175"/>
      <c r="BW55" s="175"/>
      <c r="BX55" s="167"/>
      <c r="BY55" s="167"/>
      <c r="BZ55" s="167"/>
      <c r="CA55" s="167"/>
      <c r="CB55" s="167"/>
      <c r="CC55" s="167"/>
      <c r="CD55" s="167"/>
      <c r="CE55" s="29"/>
      <c r="CF55" s="29"/>
      <c r="CG55" s="167"/>
      <c r="CH55" s="29"/>
      <c r="CI55" s="29"/>
      <c r="CJ55" s="167"/>
      <c r="CK55" s="29"/>
      <c r="CL55" s="29"/>
      <c r="CM55" s="167"/>
      <c r="CN55" s="29"/>
      <c r="CO55" s="29"/>
      <c r="CP55" s="167"/>
      <c r="CQ55" s="29"/>
      <c r="CR55" s="29"/>
      <c r="CS55" s="167"/>
      <c r="CT55" s="29"/>
      <c r="CU55" s="29"/>
      <c r="CV55" s="167"/>
      <c r="CW55" s="29"/>
      <c r="CX55" s="29"/>
      <c r="CY55" s="167"/>
      <c r="CZ55" s="29"/>
      <c r="DA55" s="29"/>
      <c r="DB55" s="167"/>
      <c r="DC55" s="29"/>
      <c r="DD55" s="29"/>
      <c r="DE55" s="167"/>
      <c r="DF55" s="29"/>
      <c r="DG55" s="29"/>
      <c r="DH55" s="167"/>
      <c r="DI55" s="29"/>
      <c r="DJ55" s="29"/>
      <c r="DK55" s="167"/>
    </row>
    <row r="56" spans="1:115" s="32" customFormat="1" ht="63" x14ac:dyDescent="0.25">
      <c r="A56" s="85" t="s">
        <v>642</v>
      </c>
      <c r="B56" s="31">
        <f t="shared" si="23"/>
        <v>1500</v>
      </c>
      <c r="C56" s="31">
        <f t="shared" si="24"/>
        <v>0</v>
      </c>
      <c r="D56" s="29">
        <f t="shared" si="25"/>
        <v>0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50"/>
      <c r="U56" s="50"/>
      <c r="V56" s="50"/>
      <c r="W56" s="29"/>
      <c r="X56" s="29"/>
      <c r="Y56" s="29"/>
      <c r="Z56" s="29"/>
      <c r="AA56" s="29"/>
      <c r="AB56" s="29"/>
      <c r="AC56" s="29"/>
      <c r="AD56" s="29"/>
      <c r="AE56" s="168"/>
      <c r="AF56" s="168"/>
      <c r="AG56" s="168"/>
      <c r="AH56" s="29"/>
      <c r="AI56" s="168"/>
      <c r="AJ56" s="168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>
        <v>1000</v>
      </c>
      <c r="BK56" s="29"/>
      <c r="BL56" s="29"/>
      <c r="BM56" s="29"/>
      <c r="BN56" s="29"/>
      <c r="BO56" s="29"/>
      <c r="BP56" s="29"/>
      <c r="BQ56" s="29"/>
      <c r="BR56" s="29"/>
      <c r="BS56" s="175"/>
      <c r="BT56" s="175"/>
      <c r="BU56" s="175"/>
      <c r="BV56" s="175"/>
      <c r="BW56" s="175"/>
      <c r="BX56" s="167"/>
      <c r="BY56" s="167"/>
      <c r="BZ56" s="167"/>
      <c r="CA56" s="167"/>
      <c r="CB56" s="167"/>
      <c r="CC56" s="167"/>
      <c r="CD56" s="167"/>
      <c r="CE56" s="29"/>
      <c r="CF56" s="29"/>
      <c r="CG56" s="167"/>
      <c r="CH56" s="29"/>
      <c r="CI56" s="29"/>
      <c r="CJ56" s="167"/>
      <c r="CK56" s="29"/>
      <c r="CL56" s="29"/>
      <c r="CM56" s="167"/>
      <c r="CN56" s="29"/>
      <c r="CO56" s="29"/>
      <c r="CP56" s="167"/>
      <c r="CQ56" s="29">
        <v>500</v>
      </c>
      <c r="CR56" s="29"/>
      <c r="CS56" s="167"/>
      <c r="CT56" s="29"/>
      <c r="CU56" s="29"/>
      <c r="CV56" s="167"/>
      <c r="CW56" s="29"/>
      <c r="CX56" s="29"/>
      <c r="CY56" s="167"/>
      <c r="CZ56" s="29"/>
      <c r="DA56" s="29"/>
      <c r="DB56" s="167"/>
      <c r="DC56" s="29"/>
      <c r="DD56" s="29"/>
      <c r="DE56" s="167"/>
      <c r="DF56" s="29"/>
      <c r="DG56" s="29"/>
      <c r="DH56" s="167"/>
      <c r="DI56" s="29"/>
      <c r="DJ56" s="29"/>
      <c r="DK56" s="167"/>
    </row>
    <row r="57" spans="1:115" s="32" customFormat="1" ht="47.25" x14ac:dyDescent="0.25">
      <c r="A57" s="85" t="s">
        <v>175</v>
      </c>
      <c r="B57" s="31">
        <f t="shared" si="23"/>
        <v>10528.5</v>
      </c>
      <c r="C57" s="31">
        <f t="shared" si="24"/>
        <v>515.70000000000005</v>
      </c>
      <c r="D57" s="29">
        <f t="shared" si="25"/>
        <v>4.8981336372702664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50"/>
      <c r="U57" s="50"/>
      <c r="V57" s="50"/>
      <c r="W57" s="29"/>
      <c r="X57" s="29"/>
      <c r="Y57" s="29"/>
      <c r="Z57" s="29"/>
      <c r="AA57" s="29"/>
      <c r="AB57" s="29"/>
      <c r="AC57" s="29"/>
      <c r="AD57" s="29"/>
      <c r="AE57" s="168"/>
      <c r="AF57" s="168"/>
      <c r="AG57" s="168"/>
      <c r="AH57" s="29"/>
      <c r="AI57" s="168"/>
      <c r="AJ57" s="168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>
        <v>1770.7</v>
      </c>
      <c r="BH57" s="29">
        <v>515.70000000000005</v>
      </c>
      <c r="BI57" s="29">
        <f t="shared" ref="BI57:BI119" si="26">BH57/BG57*100</f>
        <v>29.124075224487495</v>
      </c>
      <c r="BJ57" s="29"/>
      <c r="BK57" s="29"/>
      <c r="BL57" s="29"/>
      <c r="BM57" s="29">
        <v>8757.7999999999993</v>
      </c>
      <c r="BN57" s="29"/>
      <c r="BO57" s="29">
        <f>BN57/BM57*100</f>
        <v>0</v>
      </c>
      <c r="BP57" s="29"/>
      <c r="BQ57" s="29"/>
      <c r="BR57" s="29"/>
      <c r="BS57" s="175"/>
      <c r="BT57" s="175"/>
      <c r="BU57" s="175"/>
      <c r="BV57" s="175"/>
      <c r="BW57" s="175"/>
      <c r="BX57" s="167"/>
      <c r="BY57" s="167"/>
      <c r="BZ57" s="167"/>
      <c r="CA57" s="167"/>
      <c r="CB57" s="167"/>
      <c r="CC57" s="167"/>
      <c r="CD57" s="167"/>
      <c r="CE57" s="29"/>
      <c r="CF57" s="29"/>
      <c r="CG57" s="167"/>
      <c r="CH57" s="29"/>
      <c r="CI57" s="29"/>
      <c r="CJ57" s="167"/>
      <c r="CK57" s="29"/>
      <c r="CL57" s="29"/>
      <c r="CM57" s="167"/>
      <c r="CN57" s="29"/>
      <c r="CO57" s="29"/>
      <c r="CP57" s="167"/>
      <c r="CQ57" s="29"/>
      <c r="CR57" s="29"/>
      <c r="CS57" s="167"/>
      <c r="CT57" s="29"/>
      <c r="CU57" s="29"/>
      <c r="CV57" s="167"/>
      <c r="CW57" s="29"/>
      <c r="CX57" s="29"/>
      <c r="CY57" s="167"/>
      <c r="CZ57" s="29"/>
      <c r="DA57" s="29"/>
      <c r="DB57" s="167"/>
      <c r="DC57" s="29"/>
      <c r="DD57" s="29"/>
      <c r="DE57" s="167"/>
      <c r="DF57" s="29"/>
      <c r="DG57" s="29"/>
      <c r="DH57" s="167"/>
      <c r="DI57" s="29"/>
      <c r="DJ57" s="29"/>
      <c r="DK57" s="167"/>
    </row>
    <row r="58" spans="1:115" s="32" customFormat="1" ht="48" customHeight="1" x14ac:dyDescent="0.25">
      <c r="A58" s="85" t="s">
        <v>176</v>
      </c>
      <c r="B58" s="31">
        <f t="shared" si="23"/>
        <v>1204.2</v>
      </c>
      <c r="C58" s="31">
        <f t="shared" si="24"/>
        <v>80.099999999999994</v>
      </c>
      <c r="D58" s="29">
        <f t="shared" si="25"/>
        <v>6.6517189835575472</v>
      </c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50"/>
      <c r="U58" s="50"/>
      <c r="V58" s="50"/>
      <c r="W58" s="29"/>
      <c r="X58" s="29"/>
      <c r="Y58" s="29"/>
      <c r="Z58" s="29"/>
      <c r="AA58" s="29"/>
      <c r="AB58" s="29"/>
      <c r="AC58" s="29"/>
      <c r="AD58" s="29"/>
      <c r="AE58" s="168"/>
      <c r="AF58" s="168"/>
      <c r="AG58" s="168"/>
      <c r="AH58" s="29"/>
      <c r="AI58" s="168"/>
      <c r="AJ58" s="168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>
        <v>234.2</v>
      </c>
      <c r="BH58" s="29">
        <v>80.099999999999994</v>
      </c>
      <c r="BI58" s="29">
        <f t="shared" si="26"/>
        <v>34.201537147736978</v>
      </c>
      <c r="BJ58" s="29">
        <v>970</v>
      </c>
      <c r="BK58" s="29"/>
      <c r="BL58" s="29"/>
      <c r="BM58" s="29"/>
      <c r="BN58" s="29"/>
      <c r="BO58" s="29"/>
      <c r="BP58" s="29"/>
      <c r="BQ58" s="29"/>
      <c r="BR58" s="29"/>
      <c r="BS58" s="175"/>
      <c r="BT58" s="175"/>
      <c r="BU58" s="175"/>
      <c r="BV58" s="175"/>
      <c r="BW58" s="175"/>
      <c r="BX58" s="167"/>
      <c r="BY58" s="167"/>
      <c r="BZ58" s="167"/>
      <c r="CA58" s="167"/>
      <c r="CB58" s="167"/>
      <c r="CC58" s="167"/>
      <c r="CD58" s="167"/>
      <c r="CE58" s="29"/>
      <c r="CF58" s="29"/>
      <c r="CG58" s="167"/>
      <c r="CH58" s="29"/>
      <c r="CI58" s="29"/>
      <c r="CJ58" s="167"/>
      <c r="CK58" s="29"/>
      <c r="CL58" s="29"/>
      <c r="CM58" s="167"/>
      <c r="CN58" s="29"/>
      <c r="CO58" s="29"/>
      <c r="CP58" s="167"/>
      <c r="CQ58" s="29"/>
      <c r="CR58" s="29"/>
      <c r="CS58" s="167"/>
      <c r="CT58" s="29"/>
      <c r="CU58" s="29"/>
      <c r="CV58" s="167"/>
      <c r="CW58" s="29"/>
      <c r="CX58" s="29"/>
      <c r="CY58" s="167"/>
      <c r="CZ58" s="29"/>
      <c r="DA58" s="29"/>
      <c r="DB58" s="167"/>
      <c r="DC58" s="29"/>
      <c r="DD58" s="29"/>
      <c r="DE58" s="167"/>
      <c r="DF58" s="29"/>
      <c r="DG58" s="29"/>
      <c r="DH58" s="167"/>
      <c r="DI58" s="29"/>
      <c r="DJ58" s="29"/>
      <c r="DK58" s="167"/>
    </row>
    <row r="59" spans="1:115" s="32" customFormat="1" ht="48" customHeight="1" x14ac:dyDescent="0.25">
      <c r="A59" s="85" t="s">
        <v>547</v>
      </c>
      <c r="B59" s="31">
        <f t="shared" si="23"/>
        <v>0</v>
      </c>
      <c r="C59" s="31">
        <f t="shared" si="24"/>
        <v>0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50"/>
      <c r="U59" s="50"/>
      <c r="V59" s="50"/>
      <c r="W59" s="29"/>
      <c r="X59" s="29"/>
      <c r="Y59" s="29"/>
      <c r="Z59" s="29"/>
      <c r="AA59" s="29"/>
      <c r="AB59" s="29"/>
      <c r="AC59" s="29"/>
      <c r="AD59" s="29"/>
      <c r="AE59" s="168"/>
      <c r="AF59" s="168"/>
      <c r="AG59" s="168"/>
      <c r="AH59" s="29"/>
      <c r="AI59" s="168"/>
      <c r="AJ59" s="168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175"/>
      <c r="BT59" s="175"/>
      <c r="BU59" s="175"/>
      <c r="BV59" s="175"/>
      <c r="BW59" s="175"/>
      <c r="BX59" s="167"/>
      <c r="BY59" s="167"/>
      <c r="BZ59" s="167"/>
      <c r="CA59" s="167"/>
      <c r="CB59" s="167"/>
      <c r="CC59" s="167"/>
      <c r="CD59" s="167"/>
      <c r="CE59" s="29"/>
      <c r="CF59" s="29"/>
      <c r="CG59" s="167"/>
      <c r="CH59" s="29"/>
      <c r="CI59" s="29"/>
      <c r="CJ59" s="167"/>
      <c r="CK59" s="29"/>
      <c r="CL59" s="29"/>
      <c r="CM59" s="167"/>
      <c r="CN59" s="29"/>
      <c r="CO59" s="29"/>
      <c r="CP59" s="167"/>
      <c r="CQ59" s="29"/>
      <c r="CR59" s="29"/>
      <c r="CS59" s="167"/>
      <c r="CT59" s="29"/>
      <c r="CU59" s="29"/>
      <c r="CV59" s="167"/>
      <c r="CW59" s="29"/>
      <c r="CX59" s="29"/>
      <c r="CY59" s="167"/>
      <c r="CZ59" s="29"/>
      <c r="DA59" s="29"/>
      <c r="DB59" s="167"/>
      <c r="DC59" s="29"/>
      <c r="DD59" s="29"/>
      <c r="DE59" s="167"/>
      <c r="DF59" s="29"/>
      <c r="DG59" s="29"/>
      <c r="DH59" s="167"/>
      <c r="DI59" s="29"/>
      <c r="DJ59" s="29"/>
      <c r="DK59" s="167"/>
    </row>
    <row r="60" spans="1:115" s="32" customFormat="1" ht="48" customHeight="1" x14ac:dyDescent="0.25">
      <c r="A60" s="85" t="s">
        <v>178</v>
      </c>
      <c r="B60" s="31">
        <f t="shared" si="23"/>
        <v>1481.55</v>
      </c>
      <c r="C60" s="31">
        <f t="shared" si="24"/>
        <v>86.1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50"/>
      <c r="U60" s="50"/>
      <c r="V60" s="50"/>
      <c r="W60" s="29"/>
      <c r="X60" s="29"/>
      <c r="Y60" s="29"/>
      <c r="Z60" s="29"/>
      <c r="AA60" s="29"/>
      <c r="AB60" s="29"/>
      <c r="AC60" s="29"/>
      <c r="AD60" s="29"/>
      <c r="AE60" s="168"/>
      <c r="AF60" s="168"/>
      <c r="AG60" s="168"/>
      <c r="AH60" s="29"/>
      <c r="AI60" s="168"/>
      <c r="AJ60" s="168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>
        <v>272</v>
      </c>
      <c r="BH60" s="29">
        <v>86.1</v>
      </c>
      <c r="BI60" s="29">
        <f t="shared" si="26"/>
        <v>31.65441176470588</v>
      </c>
      <c r="BJ60" s="29">
        <v>709.55</v>
      </c>
      <c r="BK60" s="29"/>
      <c r="BL60" s="29"/>
      <c r="BM60" s="29"/>
      <c r="BN60" s="29"/>
      <c r="BO60" s="29"/>
      <c r="BP60" s="29"/>
      <c r="BQ60" s="29"/>
      <c r="BR60" s="29"/>
      <c r="BS60" s="175"/>
      <c r="BT60" s="175"/>
      <c r="BU60" s="175"/>
      <c r="BV60" s="175"/>
      <c r="BW60" s="175"/>
      <c r="BX60" s="167"/>
      <c r="BY60" s="167"/>
      <c r="BZ60" s="167"/>
      <c r="CA60" s="167"/>
      <c r="CB60" s="167"/>
      <c r="CC60" s="167"/>
      <c r="CD60" s="167"/>
      <c r="CE60" s="29"/>
      <c r="CF60" s="29"/>
      <c r="CG60" s="167"/>
      <c r="CH60" s="29"/>
      <c r="CI60" s="29"/>
      <c r="CJ60" s="167"/>
      <c r="CK60" s="29"/>
      <c r="CL60" s="29"/>
      <c r="CM60" s="167"/>
      <c r="CN60" s="29"/>
      <c r="CO60" s="29"/>
      <c r="CP60" s="167"/>
      <c r="CQ60" s="29">
        <v>500</v>
      </c>
      <c r="CR60" s="29"/>
      <c r="CS60" s="167"/>
      <c r="CT60" s="29"/>
      <c r="CU60" s="29"/>
      <c r="CV60" s="167"/>
      <c r="CW60" s="29"/>
      <c r="CX60" s="29"/>
      <c r="CY60" s="167"/>
      <c r="CZ60" s="29"/>
      <c r="DA60" s="29"/>
      <c r="DB60" s="167"/>
      <c r="DC60" s="29"/>
      <c r="DD60" s="29"/>
      <c r="DE60" s="167"/>
      <c r="DF60" s="29"/>
      <c r="DG60" s="29"/>
      <c r="DH60" s="167"/>
      <c r="DI60" s="29"/>
      <c r="DJ60" s="29"/>
      <c r="DK60" s="167"/>
    </row>
    <row r="61" spans="1:115" s="32" customFormat="1" ht="48" customHeight="1" x14ac:dyDescent="0.25">
      <c r="A61" s="85" t="s">
        <v>179</v>
      </c>
      <c r="B61" s="31">
        <f t="shared" si="23"/>
        <v>138.69999999999999</v>
      </c>
      <c r="C61" s="31">
        <f t="shared" si="24"/>
        <v>43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50"/>
      <c r="U61" s="50"/>
      <c r="V61" s="50"/>
      <c r="W61" s="29"/>
      <c r="X61" s="29"/>
      <c r="Y61" s="29"/>
      <c r="Z61" s="29"/>
      <c r="AA61" s="29"/>
      <c r="AB61" s="29"/>
      <c r="AC61" s="29"/>
      <c r="AD61" s="29"/>
      <c r="AE61" s="168"/>
      <c r="AF61" s="168"/>
      <c r="AG61" s="168"/>
      <c r="AH61" s="29"/>
      <c r="AI61" s="168"/>
      <c r="AJ61" s="168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>
        <v>138.69999999999999</v>
      </c>
      <c r="BH61" s="29">
        <v>43</v>
      </c>
      <c r="BI61" s="29">
        <f t="shared" si="26"/>
        <v>31.002162941600581</v>
      </c>
      <c r="BJ61" s="29"/>
      <c r="BK61" s="29"/>
      <c r="BL61" s="29"/>
      <c r="BM61" s="29"/>
      <c r="BN61" s="29"/>
      <c r="BO61" s="29"/>
      <c r="BP61" s="29"/>
      <c r="BQ61" s="29"/>
      <c r="BR61" s="29"/>
      <c r="BS61" s="175"/>
      <c r="BT61" s="175"/>
      <c r="BU61" s="175"/>
      <c r="BV61" s="175"/>
      <c r="BW61" s="175"/>
      <c r="BX61" s="167"/>
      <c r="BY61" s="167"/>
      <c r="BZ61" s="167"/>
      <c r="CA61" s="167"/>
      <c r="CB61" s="167"/>
      <c r="CC61" s="167"/>
      <c r="CD61" s="167"/>
      <c r="CE61" s="29"/>
      <c r="CF61" s="29"/>
      <c r="CG61" s="167"/>
      <c r="CH61" s="29"/>
      <c r="CI61" s="29"/>
      <c r="CJ61" s="167"/>
      <c r="CK61" s="29"/>
      <c r="CL61" s="29"/>
      <c r="CM61" s="167"/>
      <c r="CN61" s="29"/>
      <c r="CO61" s="29"/>
      <c r="CP61" s="167"/>
      <c r="CQ61" s="29"/>
      <c r="CR61" s="29"/>
      <c r="CS61" s="167"/>
      <c r="CT61" s="29"/>
      <c r="CU61" s="29"/>
      <c r="CV61" s="167"/>
      <c r="CW61" s="29"/>
      <c r="CX61" s="29"/>
      <c r="CY61" s="167"/>
      <c r="CZ61" s="29"/>
      <c r="DA61" s="29"/>
      <c r="DB61" s="167"/>
      <c r="DC61" s="29"/>
      <c r="DD61" s="29"/>
      <c r="DE61" s="167"/>
      <c r="DF61" s="29"/>
      <c r="DG61" s="29"/>
      <c r="DH61" s="167"/>
      <c r="DI61" s="29"/>
      <c r="DJ61" s="29"/>
      <c r="DK61" s="167"/>
    </row>
    <row r="62" spans="1:115" s="32" customFormat="1" ht="48" customHeight="1" x14ac:dyDescent="0.25">
      <c r="A62" s="85" t="s">
        <v>180</v>
      </c>
      <c r="B62" s="31">
        <f t="shared" si="23"/>
        <v>114.3</v>
      </c>
      <c r="C62" s="31">
        <f t="shared" si="24"/>
        <v>26.7</v>
      </c>
      <c r="D62" s="29">
        <f t="shared" si="25"/>
        <v>23.359580052493438</v>
      </c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50"/>
      <c r="U62" s="50"/>
      <c r="V62" s="50"/>
      <c r="W62" s="29"/>
      <c r="X62" s="29"/>
      <c r="Y62" s="29"/>
      <c r="Z62" s="29"/>
      <c r="AA62" s="29"/>
      <c r="AB62" s="29"/>
      <c r="AC62" s="29"/>
      <c r="AD62" s="29"/>
      <c r="AE62" s="168"/>
      <c r="AF62" s="168"/>
      <c r="AG62" s="168"/>
      <c r="AH62" s="29"/>
      <c r="AI62" s="168"/>
      <c r="AJ62" s="168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>
        <v>114.3</v>
      </c>
      <c r="BH62" s="29">
        <v>26.7</v>
      </c>
      <c r="BI62" s="29">
        <f t="shared" si="26"/>
        <v>23.359580052493438</v>
      </c>
      <c r="BJ62" s="29"/>
      <c r="BK62" s="29"/>
      <c r="BL62" s="29"/>
      <c r="BM62" s="29"/>
      <c r="BN62" s="29"/>
      <c r="BO62" s="29"/>
      <c r="BP62" s="29"/>
      <c r="BQ62" s="29"/>
      <c r="BR62" s="29"/>
      <c r="BS62" s="175"/>
      <c r="BT62" s="175"/>
      <c r="BU62" s="175"/>
      <c r="BV62" s="175"/>
      <c r="BW62" s="175"/>
      <c r="BX62" s="167"/>
      <c r="BY62" s="167"/>
      <c r="BZ62" s="167"/>
      <c r="CA62" s="167"/>
      <c r="CB62" s="167"/>
      <c r="CC62" s="167"/>
      <c r="CD62" s="167"/>
      <c r="CE62" s="29"/>
      <c r="CF62" s="29"/>
      <c r="CG62" s="167"/>
      <c r="CH62" s="29"/>
      <c r="CI62" s="29"/>
      <c r="CJ62" s="167"/>
      <c r="CK62" s="29"/>
      <c r="CL62" s="29"/>
      <c r="CM62" s="167"/>
      <c r="CN62" s="29"/>
      <c r="CO62" s="29"/>
      <c r="CP62" s="167"/>
      <c r="CQ62" s="29"/>
      <c r="CR62" s="29"/>
      <c r="CS62" s="167"/>
      <c r="CT62" s="29"/>
      <c r="CU62" s="29"/>
      <c r="CV62" s="167"/>
      <c r="CW62" s="29"/>
      <c r="CX62" s="29"/>
      <c r="CY62" s="167"/>
      <c r="CZ62" s="29"/>
      <c r="DA62" s="29"/>
      <c r="DB62" s="167"/>
      <c r="DC62" s="29"/>
      <c r="DD62" s="29"/>
      <c r="DE62" s="167"/>
      <c r="DF62" s="29"/>
      <c r="DG62" s="29"/>
      <c r="DH62" s="167"/>
      <c r="DI62" s="29"/>
      <c r="DJ62" s="29"/>
      <c r="DK62" s="167"/>
    </row>
    <row r="63" spans="1:115" s="32" customFormat="1" ht="48" customHeight="1" x14ac:dyDescent="0.25">
      <c r="A63" s="85" t="s">
        <v>181</v>
      </c>
      <c r="B63" s="31">
        <f t="shared" si="23"/>
        <v>68.3</v>
      </c>
      <c r="C63" s="31">
        <f t="shared" si="24"/>
        <v>13.6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50"/>
      <c r="U63" s="50"/>
      <c r="V63" s="50"/>
      <c r="W63" s="29"/>
      <c r="X63" s="29"/>
      <c r="Y63" s="29"/>
      <c r="Z63" s="29"/>
      <c r="AA63" s="29"/>
      <c r="AB63" s="29"/>
      <c r="AC63" s="29"/>
      <c r="AD63" s="29"/>
      <c r="AE63" s="168"/>
      <c r="AF63" s="168"/>
      <c r="AG63" s="168"/>
      <c r="AH63" s="29"/>
      <c r="AI63" s="168"/>
      <c r="AJ63" s="168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>
        <v>68.3</v>
      </c>
      <c r="BH63" s="29">
        <v>13.6</v>
      </c>
      <c r="BI63" s="29">
        <f t="shared" si="26"/>
        <v>19.912152269399709</v>
      </c>
      <c r="BJ63" s="29"/>
      <c r="BK63" s="29"/>
      <c r="BL63" s="29"/>
      <c r="BM63" s="29"/>
      <c r="BN63" s="29"/>
      <c r="BO63" s="29"/>
      <c r="BP63" s="29"/>
      <c r="BQ63" s="29"/>
      <c r="BR63" s="29"/>
      <c r="BS63" s="175"/>
      <c r="BT63" s="175"/>
      <c r="BU63" s="175"/>
      <c r="BV63" s="175"/>
      <c r="BW63" s="175"/>
      <c r="BX63" s="167"/>
      <c r="BY63" s="167"/>
      <c r="BZ63" s="167"/>
      <c r="CA63" s="167"/>
      <c r="CB63" s="167"/>
      <c r="CC63" s="167"/>
      <c r="CD63" s="167"/>
      <c r="CE63" s="29"/>
      <c r="CF63" s="29"/>
      <c r="CG63" s="167"/>
      <c r="CH63" s="29"/>
      <c r="CI63" s="29"/>
      <c r="CJ63" s="167"/>
      <c r="CK63" s="29"/>
      <c r="CL63" s="29"/>
      <c r="CM63" s="167"/>
      <c r="CN63" s="29"/>
      <c r="CO63" s="29"/>
      <c r="CP63" s="167"/>
      <c r="CQ63" s="29"/>
      <c r="CR63" s="29"/>
      <c r="CS63" s="167"/>
      <c r="CT63" s="29"/>
      <c r="CU63" s="29"/>
      <c r="CV63" s="167"/>
      <c r="CW63" s="29"/>
      <c r="CX63" s="29"/>
      <c r="CY63" s="167"/>
      <c r="CZ63" s="29"/>
      <c r="DA63" s="29"/>
      <c r="DB63" s="167"/>
      <c r="DC63" s="29"/>
      <c r="DD63" s="29"/>
      <c r="DE63" s="167"/>
      <c r="DF63" s="29"/>
      <c r="DG63" s="29"/>
      <c r="DH63" s="167"/>
      <c r="DI63" s="29"/>
      <c r="DJ63" s="29"/>
      <c r="DK63" s="167"/>
    </row>
    <row r="64" spans="1:115" s="32" customFormat="1" ht="48" customHeight="1" x14ac:dyDescent="0.25">
      <c r="A64" s="85" t="s">
        <v>182</v>
      </c>
      <c r="B64" s="31">
        <f t="shared" si="23"/>
        <v>33.799999999999997</v>
      </c>
      <c r="C64" s="31">
        <f t="shared" si="24"/>
        <v>15.7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50"/>
      <c r="U64" s="50"/>
      <c r="V64" s="50"/>
      <c r="W64" s="29"/>
      <c r="X64" s="29"/>
      <c r="Y64" s="29"/>
      <c r="Z64" s="29"/>
      <c r="AA64" s="29"/>
      <c r="AB64" s="29"/>
      <c r="AC64" s="29"/>
      <c r="AD64" s="29"/>
      <c r="AE64" s="168"/>
      <c r="AF64" s="168"/>
      <c r="AG64" s="168"/>
      <c r="AH64" s="29"/>
      <c r="AI64" s="168"/>
      <c r="AJ64" s="168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>
        <v>33.799999999999997</v>
      </c>
      <c r="BH64" s="29">
        <v>15.7</v>
      </c>
      <c r="BI64" s="29">
        <f t="shared" si="26"/>
        <v>46.449704142011839</v>
      </c>
      <c r="BJ64" s="29"/>
      <c r="BK64" s="29"/>
      <c r="BL64" s="29"/>
      <c r="BM64" s="29"/>
      <c r="BN64" s="29"/>
      <c r="BO64" s="29"/>
      <c r="BP64" s="29"/>
      <c r="BQ64" s="29"/>
      <c r="BR64" s="29"/>
      <c r="BS64" s="175"/>
      <c r="BT64" s="175"/>
      <c r="BU64" s="175"/>
      <c r="BV64" s="175"/>
      <c r="BW64" s="175"/>
      <c r="BX64" s="167"/>
      <c r="BY64" s="167"/>
      <c r="BZ64" s="167"/>
      <c r="CA64" s="167"/>
      <c r="CB64" s="167"/>
      <c r="CC64" s="167"/>
      <c r="CD64" s="167"/>
      <c r="CE64" s="29"/>
      <c r="CF64" s="29"/>
      <c r="CG64" s="167"/>
      <c r="CH64" s="29"/>
      <c r="CI64" s="29"/>
      <c r="CJ64" s="167"/>
      <c r="CK64" s="29"/>
      <c r="CL64" s="29"/>
      <c r="CM64" s="167"/>
      <c r="CN64" s="29"/>
      <c r="CO64" s="29"/>
      <c r="CP64" s="167"/>
      <c r="CQ64" s="29"/>
      <c r="CR64" s="29"/>
      <c r="CS64" s="167"/>
      <c r="CT64" s="29"/>
      <c r="CU64" s="29"/>
      <c r="CV64" s="167"/>
      <c r="CW64" s="29"/>
      <c r="CX64" s="29"/>
      <c r="CY64" s="167"/>
      <c r="CZ64" s="29"/>
      <c r="DA64" s="29"/>
      <c r="DB64" s="167"/>
      <c r="DC64" s="29"/>
      <c r="DD64" s="29"/>
      <c r="DE64" s="167"/>
      <c r="DF64" s="29"/>
      <c r="DG64" s="29"/>
      <c r="DH64" s="167"/>
      <c r="DI64" s="29"/>
      <c r="DJ64" s="29"/>
      <c r="DK64" s="167"/>
    </row>
    <row r="65" spans="1:115" s="32" customFormat="1" ht="48" customHeight="1" x14ac:dyDescent="0.25">
      <c r="A65" s="85" t="s">
        <v>183</v>
      </c>
      <c r="B65" s="31">
        <f t="shared" si="23"/>
        <v>0</v>
      </c>
      <c r="C65" s="31">
        <f t="shared" si="24"/>
        <v>0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50"/>
      <c r="U65" s="50"/>
      <c r="V65" s="50"/>
      <c r="W65" s="29"/>
      <c r="X65" s="29"/>
      <c r="Y65" s="29"/>
      <c r="Z65" s="29"/>
      <c r="AA65" s="29"/>
      <c r="AB65" s="29"/>
      <c r="AC65" s="29"/>
      <c r="AD65" s="29"/>
      <c r="AE65" s="168"/>
      <c r="AF65" s="168"/>
      <c r="AG65" s="168"/>
      <c r="AH65" s="29"/>
      <c r="AI65" s="168"/>
      <c r="AJ65" s="168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175"/>
      <c r="BT65" s="175"/>
      <c r="BU65" s="175"/>
      <c r="BV65" s="175"/>
      <c r="BW65" s="175"/>
      <c r="BX65" s="167"/>
      <c r="BY65" s="167"/>
      <c r="BZ65" s="167"/>
      <c r="CA65" s="167"/>
      <c r="CB65" s="167"/>
      <c r="CC65" s="167"/>
      <c r="CD65" s="167"/>
      <c r="CE65" s="29"/>
      <c r="CF65" s="29"/>
      <c r="CG65" s="167"/>
      <c r="CH65" s="29"/>
      <c r="CI65" s="29"/>
      <c r="CJ65" s="167"/>
      <c r="CK65" s="29"/>
      <c r="CL65" s="29"/>
      <c r="CM65" s="167"/>
      <c r="CN65" s="29"/>
      <c r="CO65" s="29"/>
      <c r="CP65" s="167"/>
      <c r="CQ65" s="29"/>
      <c r="CR65" s="29"/>
      <c r="CS65" s="167"/>
      <c r="CT65" s="29"/>
      <c r="CU65" s="29"/>
      <c r="CV65" s="167"/>
      <c r="CW65" s="29"/>
      <c r="CX65" s="29"/>
      <c r="CY65" s="167"/>
      <c r="CZ65" s="29"/>
      <c r="DA65" s="29"/>
      <c r="DB65" s="167"/>
      <c r="DC65" s="29"/>
      <c r="DD65" s="29"/>
      <c r="DE65" s="167"/>
      <c r="DF65" s="29"/>
      <c r="DG65" s="29"/>
      <c r="DH65" s="167"/>
      <c r="DI65" s="29"/>
      <c r="DJ65" s="29"/>
      <c r="DK65" s="167"/>
    </row>
    <row r="66" spans="1:115" s="32" customFormat="1" ht="48" customHeight="1" x14ac:dyDescent="0.25">
      <c r="A66" s="85" t="s">
        <v>184</v>
      </c>
      <c r="B66" s="31">
        <f t="shared" si="23"/>
        <v>0</v>
      </c>
      <c r="C66" s="31">
        <f t="shared" si="24"/>
        <v>0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50"/>
      <c r="U66" s="50"/>
      <c r="V66" s="50"/>
      <c r="W66" s="29"/>
      <c r="X66" s="29"/>
      <c r="Y66" s="29"/>
      <c r="Z66" s="29"/>
      <c r="AA66" s="29"/>
      <c r="AB66" s="29"/>
      <c r="AC66" s="29"/>
      <c r="AD66" s="29"/>
      <c r="AE66" s="168"/>
      <c r="AF66" s="168"/>
      <c r="AG66" s="168"/>
      <c r="AH66" s="29"/>
      <c r="AI66" s="168"/>
      <c r="AJ66" s="168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175"/>
      <c r="BT66" s="175"/>
      <c r="BU66" s="175"/>
      <c r="BV66" s="175"/>
      <c r="BW66" s="175"/>
      <c r="BX66" s="167"/>
      <c r="BY66" s="167"/>
      <c r="BZ66" s="167"/>
      <c r="CA66" s="167"/>
      <c r="CB66" s="167"/>
      <c r="CC66" s="167"/>
      <c r="CD66" s="167"/>
      <c r="CE66" s="29"/>
      <c r="CF66" s="29"/>
      <c r="CG66" s="167"/>
      <c r="CH66" s="29"/>
      <c r="CI66" s="29"/>
      <c r="CJ66" s="167"/>
      <c r="CK66" s="29"/>
      <c r="CL66" s="29"/>
      <c r="CM66" s="167"/>
      <c r="CN66" s="29"/>
      <c r="CO66" s="29"/>
      <c r="CP66" s="167"/>
      <c r="CQ66" s="29"/>
      <c r="CR66" s="29"/>
      <c r="CS66" s="167"/>
      <c r="CT66" s="29"/>
      <c r="CU66" s="29"/>
      <c r="CV66" s="167"/>
      <c r="CW66" s="29"/>
      <c r="CX66" s="29"/>
      <c r="CY66" s="167"/>
      <c r="CZ66" s="29"/>
      <c r="DA66" s="29"/>
      <c r="DB66" s="167"/>
      <c r="DC66" s="29"/>
      <c r="DD66" s="29"/>
      <c r="DE66" s="167"/>
      <c r="DF66" s="29"/>
      <c r="DG66" s="29"/>
      <c r="DH66" s="167"/>
      <c r="DI66" s="29"/>
      <c r="DJ66" s="29"/>
      <c r="DK66" s="167"/>
    </row>
    <row r="67" spans="1:115" s="32" customFormat="1" ht="48" customHeight="1" x14ac:dyDescent="0.25">
      <c r="A67" s="85" t="s">
        <v>185</v>
      </c>
      <c r="B67" s="31">
        <f t="shared" si="23"/>
        <v>0</v>
      </c>
      <c r="C67" s="31">
        <f t="shared" si="24"/>
        <v>0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50"/>
      <c r="U67" s="50"/>
      <c r="V67" s="50"/>
      <c r="W67" s="29"/>
      <c r="X67" s="29"/>
      <c r="Y67" s="29"/>
      <c r="Z67" s="29"/>
      <c r="AA67" s="29"/>
      <c r="AB67" s="29"/>
      <c r="AC67" s="29"/>
      <c r="AD67" s="29"/>
      <c r="AE67" s="168"/>
      <c r="AF67" s="168"/>
      <c r="AG67" s="168"/>
      <c r="AH67" s="29"/>
      <c r="AI67" s="168"/>
      <c r="AJ67" s="168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175"/>
      <c r="BT67" s="175"/>
      <c r="BU67" s="175"/>
      <c r="BV67" s="175"/>
      <c r="BW67" s="175"/>
      <c r="BX67" s="167"/>
      <c r="BY67" s="167"/>
      <c r="BZ67" s="167"/>
      <c r="CA67" s="167"/>
      <c r="CB67" s="167"/>
      <c r="CC67" s="167"/>
      <c r="CD67" s="167"/>
      <c r="CE67" s="29"/>
      <c r="CF67" s="29"/>
      <c r="CG67" s="167"/>
      <c r="CH67" s="29"/>
      <c r="CI67" s="29"/>
      <c r="CJ67" s="167"/>
      <c r="CK67" s="29"/>
      <c r="CL67" s="29"/>
      <c r="CM67" s="167"/>
      <c r="CN67" s="29"/>
      <c r="CO67" s="29"/>
      <c r="CP67" s="167"/>
      <c r="CQ67" s="29"/>
      <c r="CR67" s="29"/>
      <c r="CS67" s="167"/>
      <c r="CT67" s="29"/>
      <c r="CU67" s="29"/>
      <c r="CV67" s="167"/>
      <c r="CW67" s="29"/>
      <c r="CX67" s="29"/>
      <c r="CY67" s="167"/>
      <c r="CZ67" s="29"/>
      <c r="DA67" s="29"/>
      <c r="DB67" s="167"/>
      <c r="DC67" s="29"/>
      <c r="DD67" s="29"/>
      <c r="DE67" s="167"/>
      <c r="DF67" s="29"/>
      <c r="DG67" s="29"/>
      <c r="DH67" s="167"/>
      <c r="DI67" s="29"/>
      <c r="DJ67" s="29"/>
      <c r="DK67" s="167"/>
    </row>
    <row r="68" spans="1:115" s="32" customFormat="1" ht="48" customHeight="1" x14ac:dyDescent="0.25">
      <c r="A68" s="85" t="s">
        <v>186</v>
      </c>
      <c r="B68" s="31">
        <f t="shared" si="23"/>
        <v>0</v>
      </c>
      <c r="C68" s="31">
        <f t="shared" si="24"/>
        <v>0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50"/>
      <c r="U68" s="50"/>
      <c r="V68" s="50"/>
      <c r="W68" s="29"/>
      <c r="X68" s="29"/>
      <c r="Y68" s="29"/>
      <c r="Z68" s="29"/>
      <c r="AA68" s="29"/>
      <c r="AB68" s="29"/>
      <c r="AC68" s="29"/>
      <c r="AD68" s="29"/>
      <c r="AE68" s="168"/>
      <c r="AF68" s="168"/>
      <c r="AG68" s="168"/>
      <c r="AH68" s="29"/>
      <c r="AI68" s="168"/>
      <c r="AJ68" s="168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175"/>
      <c r="BT68" s="175"/>
      <c r="BU68" s="175"/>
      <c r="BV68" s="175"/>
      <c r="BW68" s="175"/>
      <c r="BX68" s="167"/>
      <c r="BY68" s="167"/>
      <c r="BZ68" s="167"/>
      <c r="CA68" s="167"/>
      <c r="CB68" s="167"/>
      <c r="CC68" s="167"/>
      <c r="CD68" s="167"/>
      <c r="CE68" s="29"/>
      <c r="CF68" s="29"/>
      <c r="CG68" s="167"/>
      <c r="CH68" s="29"/>
      <c r="CI68" s="29"/>
      <c r="CJ68" s="167"/>
      <c r="CK68" s="29"/>
      <c r="CL68" s="29"/>
      <c r="CM68" s="167"/>
      <c r="CN68" s="29"/>
      <c r="CO68" s="29"/>
      <c r="CP68" s="167"/>
      <c r="CQ68" s="29"/>
      <c r="CR68" s="29"/>
      <c r="CS68" s="167"/>
      <c r="CT68" s="29"/>
      <c r="CU68" s="29"/>
      <c r="CV68" s="167"/>
      <c r="CW68" s="29"/>
      <c r="CX68" s="29"/>
      <c r="CY68" s="167"/>
      <c r="CZ68" s="29"/>
      <c r="DA68" s="29"/>
      <c r="DB68" s="167"/>
      <c r="DC68" s="29"/>
      <c r="DD68" s="29"/>
      <c r="DE68" s="167"/>
      <c r="DF68" s="29"/>
      <c r="DG68" s="29"/>
      <c r="DH68" s="167"/>
      <c r="DI68" s="29"/>
      <c r="DJ68" s="29"/>
      <c r="DK68" s="167"/>
    </row>
    <row r="69" spans="1:115" s="32" customFormat="1" ht="72.75" customHeight="1" x14ac:dyDescent="0.25">
      <c r="A69" s="85" t="s">
        <v>200</v>
      </c>
      <c r="B69" s="31">
        <f t="shared" si="23"/>
        <v>100</v>
      </c>
      <c r="C69" s="31">
        <f t="shared" si="24"/>
        <v>100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50"/>
      <c r="U69" s="50"/>
      <c r="V69" s="50"/>
      <c r="W69" s="29"/>
      <c r="X69" s="29"/>
      <c r="Y69" s="29"/>
      <c r="Z69" s="29"/>
      <c r="AA69" s="29"/>
      <c r="AB69" s="29"/>
      <c r="AC69" s="29"/>
      <c r="AD69" s="29"/>
      <c r="AE69" s="29"/>
      <c r="AF69" s="30">
        <v>100</v>
      </c>
      <c r="AG69" s="30">
        <v>100</v>
      </c>
      <c r="AH69" s="29">
        <f>AG69/AF69*100</f>
        <v>100</v>
      </c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175"/>
      <c r="BT69" s="175"/>
      <c r="BU69" s="175"/>
      <c r="BV69" s="175"/>
      <c r="BW69" s="175"/>
      <c r="BX69" s="167"/>
      <c r="BY69" s="167"/>
      <c r="BZ69" s="167"/>
      <c r="CA69" s="167"/>
      <c r="CB69" s="167"/>
      <c r="CC69" s="167"/>
      <c r="CD69" s="167"/>
      <c r="CE69" s="29"/>
      <c r="CF69" s="29"/>
      <c r="CG69" s="167"/>
      <c r="CH69" s="29"/>
      <c r="CI69" s="29"/>
      <c r="CJ69" s="167"/>
      <c r="CK69" s="29"/>
      <c r="CL69" s="29"/>
      <c r="CM69" s="167"/>
      <c r="CN69" s="29"/>
      <c r="CO69" s="29"/>
      <c r="CP69" s="167"/>
      <c r="CQ69" s="29"/>
      <c r="CR69" s="29"/>
      <c r="CS69" s="167"/>
      <c r="CT69" s="29"/>
      <c r="CU69" s="29"/>
      <c r="CV69" s="167"/>
      <c r="CW69" s="29"/>
      <c r="CX69" s="29"/>
      <c r="CY69" s="167"/>
      <c r="CZ69" s="29"/>
      <c r="DA69" s="29"/>
      <c r="DB69" s="167"/>
      <c r="DC69" s="29"/>
      <c r="DD69" s="29"/>
      <c r="DE69" s="167"/>
      <c r="DF69" s="29"/>
      <c r="DG69" s="29"/>
      <c r="DH69" s="167"/>
      <c r="DI69" s="29"/>
      <c r="DJ69" s="29"/>
      <c r="DK69" s="167"/>
    </row>
    <row r="70" spans="1:115" s="32" customFormat="1" ht="72.75" customHeight="1" x14ac:dyDescent="0.25">
      <c r="A70" s="85" t="s">
        <v>548</v>
      </c>
      <c r="B70" s="31">
        <f t="shared" si="23"/>
        <v>8769.9779999999992</v>
      </c>
      <c r="C70" s="31">
        <f t="shared" si="24"/>
        <v>312.2</v>
      </c>
      <c r="D70" s="29">
        <f t="shared" si="25"/>
        <v>3.5598721000212317</v>
      </c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50"/>
      <c r="U70" s="50"/>
      <c r="V70" s="50"/>
      <c r="W70" s="29"/>
      <c r="X70" s="29"/>
      <c r="Y70" s="29"/>
      <c r="Z70" s="29"/>
      <c r="AA70" s="29"/>
      <c r="AB70" s="29"/>
      <c r="AC70" s="30">
        <v>2884.078</v>
      </c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>
        <v>691.6</v>
      </c>
      <c r="BH70" s="29">
        <v>312.2</v>
      </c>
      <c r="BI70" s="29">
        <f t="shared" si="26"/>
        <v>45.141700404858298</v>
      </c>
      <c r="BJ70" s="29"/>
      <c r="BK70" s="29"/>
      <c r="BL70" s="29"/>
      <c r="BM70" s="29">
        <v>5194.3</v>
      </c>
      <c r="BN70" s="29"/>
      <c r="BO70" s="29"/>
      <c r="BP70" s="29"/>
      <c r="BQ70" s="29"/>
      <c r="BR70" s="29"/>
      <c r="BS70" s="175"/>
      <c r="BT70" s="175"/>
      <c r="BU70" s="175"/>
      <c r="BV70" s="175"/>
      <c r="BW70" s="175"/>
      <c r="BX70" s="167"/>
      <c r="BY70" s="167"/>
      <c r="BZ70" s="167"/>
      <c r="CA70" s="167"/>
      <c r="CB70" s="167"/>
      <c r="CC70" s="167"/>
      <c r="CD70" s="167"/>
      <c r="CE70" s="29"/>
      <c r="CF70" s="29"/>
      <c r="CG70" s="167"/>
      <c r="CH70" s="29"/>
      <c r="CI70" s="29"/>
      <c r="CJ70" s="167"/>
      <c r="CK70" s="29"/>
      <c r="CL70" s="29"/>
      <c r="CM70" s="167"/>
      <c r="CN70" s="29"/>
      <c r="CO70" s="29"/>
      <c r="CP70" s="167"/>
      <c r="CQ70" s="29"/>
      <c r="CR70" s="29"/>
      <c r="CS70" s="167"/>
      <c r="CT70" s="29"/>
      <c r="CU70" s="29"/>
      <c r="CV70" s="167"/>
      <c r="CW70" s="29"/>
      <c r="CX70" s="29"/>
      <c r="CY70" s="167"/>
      <c r="CZ70" s="29"/>
      <c r="DA70" s="29"/>
      <c r="DB70" s="167"/>
      <c r="DC70" s="29"/>
      <c r="DD70" s="29"/>
      <c r="DE70" s="167"/>
      <c r="DF70" s="29"/>
      <c r="DG70" s="29"/>
      <c r="DH70" s="167"/>
      <c r="DI70" s="29"/>
      <c r="DJ70" s="29"/>
      <c r="DK70" s="167"/>
    </row>
    <row r="71" spans="1:115" s="32" customFormat="1" ht="72.75" customHeight="1" x14ac:dyDescent="0.25">
      <c r="A71" s="85" t="s">
        <v>191</v>
      </c>
      <c r="B71" s="31">
        <f t="shared" si="23"/>
        <v>1014.63121</v>
      </c>
      <c r="C71" s="31">
        <f t="shared" si="24"/>
        <v>100</v>
      </c>
      <c r="D71" s="29">
        <f t="shared" si="25"/>
        <v>9.855797753353162</v>
      </c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50"/>
      <c r="U71" s="50"/>
      <c r="V71" s="50"/>
      <c r="W71" s="29"/>
      <c r="X71" s="29"/>
      <c r="Y71" s="29"/>
      <c r="Z71" s="29"/>
      <c r="AA71" s="29"/>
      <c r="AB71" s="29"/>
      <c r="AC71" s="30"/>
      <c r="AD71" s="29"/>
      <c r="AE71" s="29"/>
      <c r="AF71" s="30">
        <v>100</v>
      </c>
      <c r="AG71" s="30">
        <v>100</v>
      </c>
      <c r="AH71" s="29">
        <f t="shared" ref="AH71" si="27">AG71/AF71*100</f>
        <v>100</v>
      </c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>
        <v>914.63121000000001</v>
      </c>
      <c r="BK71" s="29"/>
      <c r="BL71" s="29"/>
      <c r="BM71" s="29"/>
      <c r="BN71" s="29"/>
      <c r="BO71" s="29"/>
      <c r="BP71" s="29"/>
      <c r="BQ71" s="29"/>
      <c r="BR71" s="29"/>
      <c r="BS71" s="175"/>
      <c r="BT71" s="175"/>
      <c r="BU71" s="175"/>
      <c r="BV71" s="175"/>
      <c r="BW71" s="175"/>
      <c r="BX71" s="167"/>
      <c r="BY71" s="167"/>
      <c r="BZ71" s="167"/>
      <c r="CA71" s="167"/>
      <c r="CB71" s="167"/>
      <c r="CC71" s="167"/>
      <c r="CD71" s="167"/>
      <c r="CE71" s="29"/>
      <c r="CF71" s="29"/>
      <c r="CG71" s="167"/>
      <c r="CH71" s="29"/>
      <c r="CI71" s="29"/>
      <c r="CJ71" s="167"/>
      <c r="CK71" s="29"/>
      <c r="CL71" s="29"/>
      <c r="CM71" s="167"/>
      <c r="CN71" s="29"/>
      <c r="CO71" s="29"/>
      <c r="CP71" s="167"/>
      <c r="CQ71" s="29"/>
      <c r="CR71" s="29"/>
      <c r="CS71" s="167"/>
      <c r="CT71" s="29"/>
      <c r="CU71" s="29"/>
      <c r="CV71" s="167"/>
      <c r="CW71" s="29"/>
      <c r="CX71" s="29"/>
      <c r="CY71" s="167"/>
      <c r="CZ71" s="29"/>
      <c r="DA71" s="29"/>
      <c r="DB71" s="167"/>
      <c r="DC71" s="29"/>
      <c r="DD71" s="29"/>
      <c r="DE71" s="167"/>
      <c r="DF71" s="29"/>
      <c r="DG71" s="29"/>
      <c r="DH71" s="167"/>
      <c r="DI71" s="29"/>
      <c r="DJ71" s="29"/>
      <c r="DK71" s="167"/>
    </row>
    <row r="72" spans="1:115" s="32" customFormat="1" ht="72.75" customHeight="1" x14ac:dyDescent="0.25">
      <c r="A72" s="85" t="s">
        <v>192</v>
      </c>
      <c r="B72" s="31">
        <f t="shared" si="23"/>
        <v>500</v>
      </c>
      <c r="C72" s="31">
        <f t="shared" si="24"/>
        <v>0</v>
      </c>
      <c r="D72" s="29">
        <f t="shared" si="25"/>
        <v>0</v>
      </c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50"/>
      <c r="U72" s="50"/>
      <c r="V72" s="50"/>
      <c r="W72" s="29"/>
      <c r="X72" s="29"/>
      <c r="Y72" s="29"/>
      <c r="Z72" s="29"/>
      <c r="AA72" s="29"/>
      <c r="AB72" s="29"/>
      <c r="AC72" s="30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175"/>
      <c r="BT72" s="175"/>
      <c r="BU72" s="175"/>
      <c r="BV72" s="175"/>
      <c r="BW72" s="175"/>
      <c r="BX72" s="167"/>
      <c r="BY72" s="167"/>
      <c r="BZ72" s="167"/>
      <c r="CA72" s="167"/>
      <c r="CB72" s="167"/>
      <c r="CC72" s="167"/>
      <c r="CD72" s="167"/>
      <c r="CE72" s="29"/>
      <c r="CF72" s="29"/>
      <c r="CG72" s="167"/>
      <c r="CH72" s="29"/>
      <c r="CI72" s="29"/>
      <c r="CJ72" s="167"/>
      <c r="CK72" s="29"/>
      <c r="CL72" s="29"/>
      <c r="CM72" s="167"/>
      <c r="CN72" s="29"/>
      <c r="CO72" s="29"/>
      <c r="CP72" s="167"/>
      <c r="CQ72" s="29">
        <v>500</v>
      </c>
      <c r="CR72" s="29"/>
      <c r="CS72" s="167"/>
      <c r="CT72" s="29"/>
      <c r="CU72" s="29"/>
      <c r="CV72" s="167"/>
      <c r="CW72" s="29"/>
      <c r="CX72" s="29"/>
      <c r="CY72" s="167"/>
      <c r="CZ72" s="29"/>
      <c r="DA72" s="29"/>
      <c r="DB72" s="167"/>
      <c r="DC72" s="29"/>
      <c r="DD72" s="29"/>
      <c r="DE72" s="167"/>
      <c r="DF72" s="29"/>
      <c r="DG72" s="29"/>
      <c r="DH72" s="167"/>
      <c r="DI72" s="29"/>
      <c r="DJ72" s="29"/>
      <c r="DK72" s="167"/>
    </row>
    <row r="73" spans="1:115" s="32" customFormat="1" ht="63" x14ac:dyDescent="0.25">
      <c r="A73" s="85" t="s">
        <v>194</v>
      </c>
      <c r="B73" s="31">
        <f t="shared" si="23"/>
        <v>916</v>
      </c>
      <c r="C73" s="31">
        <f t="shared" si="24"/>
        <v>0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50"/>
      <c r="U73" s="50"/>
      <c r="V73" s="50"/>
      <c r="W73" s="29"/>
      <c r="X73" s="29"/>
      <c r="Y73" s="29"/>
      <c r="Z73" s="29"/>
      <c r="AA73" s="29"/>
      <c r="AB73" s="29"/>
      <c r="AC73" s="30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>
        <v>916</v>
      </c>
      <c r="BK73" s="29"/>
      <c r="BL73" s="29"/>
      <c r="BM73" s="29"/>
      <c r="BN73" s="29"/>
      <c r="BO73" s="29"/>
      <c r="BP73" s="29"/>
      <c r="BQ73" s="29"/>
      <c r="BR73" s="29"/>
      <c r="BS73" s="175"/>
      <c r="BT73" s="175"/>
      <c r="BU73" s="175"/>
      <c r="BV73" s="175"/>
      <c r="BW73" s="175"/>
      <c r="BX73" s="167"/>
      <c r="BY73" s="167"/>
      <c r="BZ73" s="167"/>
      <c r="CA73" s="167"/>
      <c r="CB73" s="167"/>
      <c r="CC73" s="167"/>
      <c r="CD73" s="167"/>
      <c r="CE73" s="29"/>
      <c r="CF73" s="29"/>
      <c r="CG73" s="167"/>
      <c r="CH73" s="29"/>
      <c r="CI73" s="29"/>
      <c r="CJ73" s="167"/>
      <c r="CK73" s="29"/>
      <c r="CL73" s="29"/>
      <c r="CM73" s="167"/>
      <c r="CN73" s="29"/>
      <c r="CO73" s="29"/>
      <c r="CP73" s="167"/>
      <c r="CQ73" s="29"/>
      <c r="CR73" s="29"/>
      <c r="CS73" s="167"/>
      <c r="CT73" s="29"/>
      <c r="CU73" s="29"/>
      <c r="CV73" s="167"/>
      <c r="CW73" s="29"/>
      <c r="CX73" s="29"/>
      <c r="CY73" s="167"/>
      <c r="CZ73" s="29"/>
      <c r="DA73" s="29"/>
      <c r="DB73" s="167"/>
      <c r="DC73" s="29"/>
      <c r="DD73" s="29"/>
      <c r="DE73" s="167"/>
      <c r="DF73" s="29"/>
      <c r="DG73" s="29"/>
      <c r="DH73" s="167"/>
      <c r="DI73" s="29"/>
      <c r="DJ73" s="29"/>
      <c r="DK73" s="167"/>
    </row>
    <row r="74" spans="1:115" s="32" customFormat="1" ht="47.25" x14ac:dyDescent="0.25">
      <c r="A74" s="85" t="s">
        <v>199</v>
      </c>
      <c r="B74" s="31">
        <f t="shared" si="23"/>
        <v>82698.2</v>
      </c>
      <c r="C74" s="31">
        <f t="shared" si="24"/>
        <v>6703.5</v>
      </c>
      <c r="D74" s="29">
        <f t="shared" si="25"/>
        <v>8.1059805412935226</v>
      </c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>
        <v>5658.3</v>
      </c>
      <c r="U74" s="29">
        <v>5658.3</v>
      </c>
      <c r="V74" s="29">
        <f>U74/T74*100</f>
        <v>100</v>
      </c>
      <c r="W74" s="29"/>
      <c r="X74" s="29"/>
      <c r="Y74" s="29"/>
      <c r="Z74" s="29"/>
      <c r="AA74" s="29"/>
      <c r="AB74" s="29"/>
      <c r="AC74" s="30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>
        <v>2826.9</v>
      </c>
      <c r="BH74" s="29">
        <v>1045.2</v>
      </c>
      <c r="BI74" s="29">
        <f t="shared" si="26"/>
        <v>36.973363047861618</v>
      </c>
      <c r="BJ74" s="29">
        <v>3000</v>
      </c>
      <c r="BK74" s="29"/>
      <c r="BL74" s="29"/>
      <c r="BM74" s="29">
        <v>71213</v>
      </c>
      <c r="BN74" s="29"/>
      <c r="BO74" s="29">
        <f t="shared" ref="BO74:BO152" si="28">BN74/BM74*100</f>
        <v>0</v>
      </c>
      <c r="BP74" s="29"/>
      <c r="BQ74" s="29"/>
      <c r="BR74" s="29"/>
      <c r="BS74" s="175"/>
      <c r="BT74" s="175"/>
      <c r="BU74" s="175"/>
      <c r="BV74" s="175"/>
      <c r="BW74" s="175"/>
      <c r="BX74" s="167"/>
      <c r="BY74" s="167"/>
      <c r="BZ74" s="167"/>
      <c r="CA74" s="167"/>
      <c r="CB74" s="167"/>
      <c r="CC74" s="167"/>
      <c r="CD74" s="167"/>
      <c r="CE74" s="29"/>
      <c r="CF74" s="29"/>
      <c r="CG74" s="167"/>
      <c r="CH74" s="29"/>
      <c r="CI74" s="29"/>
      <c r="CJ74" s="167"/>
      <c r="CK74" s="29"/>
      <c r="CL74" s="29"/>
      <c r="CM74" s="167"/>
      <c r="CN74" s="29"/>
      <c r="CO74" s="29"/>
      <c r="CP74" s="167"/>
      <c r="CQ74" s="29"/>
      <c r="CR74" s="29"/>
      <c r="CS74" s="167"/>
      <c r="CT74" s="29"/>
      <c r="CU74" s="29"/>
      <c r="CV74" s="167"/>
      <c r="CW74" s="29"/>
      <c r="CX74" s="29"/>
      <c r="CY74" s="167"/>
      <c r="CZ74" s="29"/>
      <c r="DA74" s="29"/>
      <c r="DB74" s="167"/>
      <c r="DC74" s="29"/>
      <c r="DD74" s="29"/>
      <c r="DE74" s="167"/>
      <c r="DF74" s="29"/>
      <c r="DG74" s="29"/>
      <c r="DH74" s="167"/>
      <c r="DI74" s="29"/>
      <c r="DJ74" s="29"/>
      <c r="DK74" s="167"/>
    </row>
    <row r="75" spans="1:115" s="32" customFormat="1" ht="47.25" x14ac:dyDescent="0.25">
      <c r="A75" s="85" t="s">
        <v>720</v>
      </c>
      <c r="B75" s="31">
        <f t="shared" si="23"/>
        <v>5229.4449999999997</v>
      </c>
      <c r="C75" s="31">
        <f t="shared" si="24"/>
        <v>786.69239000000005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50"/>
      <c r="U75" s="50"/>
      <c r="V75" s="50"/>
      <c r="W75" s="29"/>
      <c r="X75" s="29"/>
      <c r="Y75" s="29"/>
      <c r="Z75" s="29"/>
      <c r="AA75" s="29"/>
      <c r="AB75" s="29"/>
      <c r="AC75" s="30">
        <v>2622.308</v>
      </c>
      <c r="AD75" s="30">
        <v>786.69239000000005</v>
      </c>
      <c r="AE75" s="29">
        <f>AD75/AC75*100</f>
        <v>29.999999618656542</v>
      </c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>
        <v>2191.6999999999998</v>
      </c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>
        <v>415.43700000000001</v>
      </c>
      <c r="BK75" s="29"/>
      <c r="BL75" s="29"/>
      <c r="BM75" s="29"/>
      <c r="BN75" s="29"/>
      <c r="BO75" s="29"/>
      <c r="BP75" s="29"/>
      <c r="BQ75" s="29"/>
      <c r="BR75" s="29"/>
      <c r="BS75" s="175"/>
      <c r="BT75" s="175"/>
      <c r="BU75" s="175"/>
      <c r="BV75" s="175"/>
      <c r="BW75" s="175"/>
      <c r="BX75" s="167"/>
      <c r="BY75" s="167"/>
      <c r="BZ75" s="167"/>
      <c r="CA75" s="167"/>
      <c r="CB75" s="167"/>
      <c r="CC75" s="167"/>
      <c r="CD75" s="167"/>
      <c r="CE75" s="29"/>
      <c r="CF75" s="29"/>
      <c r="CG75" s="167"/>
      <c r="CH75" s="29"/>
      <c r="CI75" s="29"/>
      <c r="CJ75" s="167"/>
      <c r="CK75" s="29"/>
      <c r="CL75" s="29"/>
      <c r="CM75" s="167"/>
      <c r="CN75" s="29"/>
      <c r="CO75" s="29"/>
      <c r="CP75" s="167"/>
      <c r="CQ75" s="29"/>
      <c r="CR75" s="29"/>
      <c r="CS75" s="167"/>
      <c r="CT75" s="29"/>
      <c r="CU75" s="29"/>
      <c r="CV75" s="167"/>
      <c r="CW75" s="29"/>
      <c r="CX75" s="29"/>
      <c r="CY75" s="167"/>
      <c r="CZ75" s="29"/>
      <c r="DA75" s="29"/>
      <c r="DB75" s="167"/>
      <c r="DC75" s="29"/>
      <c r="DD75" s="29"/>
      <c r="DE75" s="167"/>
      <c r="DF75" s="29"/>
      <c r="DG75" s="29"/>
      <c r="DH75" s="167"/>
      <c r="DI75" s="29"/>
      <c r="DJ75" s="29"/>
      <c r="DK75" s="167"/>
    </row>
    <row r="76" spans="1:115" s="32" customFormat="1" ht="63" x14ac:dyDescent="0.25">
      <c r="A76" s="85" t="s">
        <v>721</v>
      </c>
      <c r="B76" s="31">
        <f t="shared" si="23"/>
        <v>1505.8</v>
      </c>
      <c r="C76" s="31">
        <f t="shared" si="24"/>
        <v>0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50"/>
      <c r="U76" s="50"/>
      <c r="V76" s="50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>
        <v>1505.8</v>
      </c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175"/>
      <c r="BT76" s="175"/>
      <c r="BU76" s="175"/>
      <c r="BV76" s="175"/>
      <c r="BW76" s="175"/>
      <c r="BX76" s="167"/>
      <c r="BY76" s="167"/>
      <c r="BZ76" s="167"/>
      <c r="CA76" s="167"/>
      <c r="CB76" s="167"/>
      <c r="CC76" s="167"/>
      <c r="CD76" s="167"/>
      <c r="CE76" s="29"/>
      <c r="CF76" s="29"/>
      <c r="CG76" s="167"/>
      <c r="CH76" s="29"/>
      <c r="CI76" s="29"/>
      <c r="CJ76" s="167"/>
      <c r="CK76" s="29"/>
      <c r="CL76" s="29"/>
      <c r="CM76" s="167"/>
      <c r="CN76" s="29"/>
      <c r="CO76" s="29"/>
      <c r="CP76" s="167"/>
      <c r="CQ76" s="29"/>
      <c r="CR76" s="29"/>
      <c r="CS76" s="167"/>
      <c r="CT76" s="29"/>
      <c r="CU76" s="29"/>
      <c r="CV76" s="167"/>
      <c r="CW76" s="29"/>
      <c r="CX76" s="29"/>
      <c r="CY76" s="167"/>
      <c r="CZ76" s="29"/>
      <c r="DA76" s="29"/>
      <c r="DB76" s="167"/>
      <c r="DC76" s="29"/>
      <c r="DD76" s="29"/>
      <c r="DE76" s="167"/>
      <c r="DF76" s="29"/>
      <c r="DG76" s="29"/>
      <c r="DH76" s="167"/>
      <c r="DI76" s="29"/>
      <c r="DJ76" s="29"/>
      <c r="DK76" s="167"/>
    </row>
    <row r="77" spans="1:115" s="32" customFormat="1" ht="61.5" customHeight="1" x14ac:dyDescent="0.25">
      <c r="A77" s="85" t="s">
        <v>202</v>
      </c>
      <c r="B77" s="31">
        <f t="shared" si="23"/>
        <v>30622</v>
      </c>
      <c r="C77" s="31">
        <f t="shared" si="24"/>
        <v>0</v>
      </c>
      <c r="D77" s="29">
        <f t="shared" si="25"/>
        <v>0</v>
      </c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50"/>
      <c r="U77" s="50"/>
      <c r="V77" s="50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>
        <v>30622</v>
      </c>
      <c r="BN77" s="29"/>
      <c r="BO77" s="29">
        <f t="shared" si="28"/>
        <v>0</v>
      </c>
      <c r="BP77" s="29"/>
      <c r="BQ77" s="29"/>
      <c r="BR77" s="29"/>
      <c r="BS77" s="175"/>
      <c r="BT77" s="175"/>
      <c r="BU77" s="175"/>
      <c r="BV77" s="175"/>
      <c r="BW77" s="175"/>
      <c r="BX77" s="167"/>
      <c r="BY77" s="167"/>
      <c r="BZ77" s="167"/>
      <c r="CA77" s="167"/>
      <c r="CB77" s="167"/>
      <c r="CC77" s="167"/>
      <c r="CD77" s="167"/>
      <c r="CE77" s="29"/>
      <c r="CF77" s="29"/>
      <c r="CG77" s="167"/>
      <c r="CH77" s="29"/>
      <c r="CI77" s="29"/>
      <c r="CJ77" s="167"/>
      <c r="CK77" s="29"/>
      <c r="CL77" s="29"/>
      <c r="CM77" s="167"/>
      <c r="CN77" s="29"/>
      <c r="CO77" s="29"/>
      <c r="CP77" s="167"/>
      <c r="CQ77" s="29"/>
      <c r="CR77" s="29"/>
      <c r="CS77" s="167"/>
      <c r="CT77" s="29"/>
      <c r="CU77" s="29"/>
      <c r="CV77" s="167"/>
      <c r="CW77" s="29"/>
      <c r="CX77" s="29"/>
      <c r="CY77" s="167"/>
      <c r="CZ77" s="29"/>
      <c r="DA77" s="29"/>
      <c r="DB77" s="167"/>
      <c r="DC77" s="29"/>
      <c r="DD77" s="29"/>
      <c r="DE77" s="167"/>
      <c r="DF77" s="29"/>
      <c r="DG77" s="29"/>
      <c r="DH77" s="167"/>
      <c r="DI77" s="29"/>
      <c r="DJ77" s="29"/>
      <c r="DK77" s="167"/>
    </row>
    <row r="78" spans="1:115" s="32" customFormat="1" ht="61.5" customHeight="1" x14ac:dyDescent="0.25">
      <c r="A78" s="85" t="s">
        <v>643</v>
      </c>
      <c r="B78" s="31">
        <f t="shared" si="23"/>
        <v>500</v>
      </c>
      <c r="C78" s="31">
        <f t="shared" si="24"/>
        <v>0</v>
      </c>
      <c r="D78" s="29">
        <f t="shared" si="25"/>
        <v>0</v>
      </c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50"/>
      <c r="U78" s="50"/>
      <c r="V78" s="50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175"/>
      <c r="BT78" s="175"/>
      <c r="BU78" s="175"/>
      <c r="BV78" s="175"/>
      <c r="BW78" s="175"/>
      <c r="BX78" s="167"/>
      <c r="BY78" s="167"/>
      <c r="BZ78" s="167"/>
      <c r="CA78" s="167"/>
      <c r="CB78" s="167"/>
      <c r="CC78" s="167"/>
      <c r="CD78" s="167"/>
      <c r="CE78" s="29"/>
      <c r="CF78" s="29"/>
      <c r="CG78" s="167"/>
      <c r="CH78" s="29"/>
      <c r="CI78" s="29"/>
      <c r="CJ78" s="167"/>
      <c r="CK78" s="29"/>
      <c r="CL78" s="29"/>
      <c r="CM78" s="167"/>
      <c r="CN78" s="29"/>
      <c r="CO78" s="29"/>
      <c r="CP78" s="167"/>
      <c r="CQ78" s="29">
        <v>500</v>
      </c>
      <c r="CR78" s="29"/>
      <c r="CS78" s="167"/>
      <c r="CT78" s="29"/>
      <c r="CU78" s="29"/>
      <c r="CV78" s="167"/>
      <c r="CW78" s="29"/>
      <c r="CX78" s="29"/>
      <c r="CY78" s="167"/>
      <c r="CZ78" s="29"/>
      <c r="DA78" s="29"/>
      <c r="DB78" s="167"/>
      <c r="DC78" s="29"/>
      <c r="DD78" s="29"/>
      <c r="DE78" s="167"/>
      <c r="DF78" s="29"/>
      <c r="DG78" s="29"/>
      <c r="DH78" s="167"/>
      <c r="DI78" s="29"/>
      <c r="DJ78" s="29"/>
      <c r="DK78" s="167"/>
    </row>
    <row r="79" spans="1:115" s="32" customFormat="1" ht="61.5" customHeight="1" x14ac:dyDescent="0.25">
      <c r="A79" s="85" t="s">
        <v>210</v>
      </c>
      <c r="B79" s="31">
        <f t="shared" si="23"/>
        <v>0</v>
      </c>
      <c r="C79" s="31">
        <f t="shared" si="24"/>
        <v>0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50"/>
      <c r="U79" s="50"/>
      <c r="V79" s="50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175"/>
      <c r="BT79" s="175"/>
      <c r="BU79" s="175"/>
      <c r="BV79" s="175"/>
      <c r="BW79" s="175"/>
      <c r="BX79" s="167"/>
      <c r="BY79" s="167"/>
      <c r="BZ79" s="167"/>
      <c r="CA79" s="167"/>
      <c r="CB79" s="167"/>
      <c r="CC79" s="167"/>
      <c r="CD79" s="167"/>
      <c r="CE79" s="29"/>
      <c r="CF79" s="29"/>
      <c r="CG79" s="167"/>
      <c r="CH79" s="29"/>
      <c r="CI79" s="29"/>
      <c r="CJ79" s="167"/>
      <c r="CK79" s="29"/>
      <c r="CL79" s="29"/>
      <c r="CM79" s="167"/>
      <c r="CN79" s="29"/>
      <c r="CO79" s="29"/>
      <c r="CP79" s="167"/>
      <c r="CQ79" s="29"/>
      <c r="CR79" s="29"/>
      <c r="CS79" s="167"/>
      <c r="CT79" s="29"/>
      <c r="CU79" s="29"/>
      <c r="CV79" s="167"/>
      <c r="CW79" s="29"/>
      <c r="CX79" s="29"/>
      <c r="CY79" s="167"/>
      <c r="CZ79" s="29"/>
      <c r="DA79" s="29"/>
      <c r="DB79" s="167"/>
      <c r="DC79" s="29"/>
      <c r="DD79" s="29"/>
      <c r="DE79" s="167"/>
      <c r="DF79" s="29"/>
      <c r="DG79" s="29"/>
      <c r="DH79" s="167"/>
      <c r="DI79" s="29"/>
      <c r="DJ79" s="29"/>
      <c r="DK79" s="167"/>
    </row>
    <row r="80" spans="1:115" s="32" customFormat="1" ht="71.25" customHeight="1" x14ac:dyDescent="0.25">
      <c r="A80" s="85" t="s">
        <v>212</v>
      </c>
      <c r="B80" s="31">
        <f t="shared" si="23"/>
        <v>0</v>
      </c>
      <c r="C80" s="31">
        <f t="shared" si="24"/>
        <v>0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50"/>
      <c r="U80" s="50"/>
      <c r="V80" s="50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175"/>
      <c r="BT80" s="175"/>
      <c r="BU80" s="175"/>
      <c r="BV80" s="175"/>
      <c r="BW80" s="175"/>
      <c r="BX80" s="167"/>
      <c r="BY80" s="167"/>
      <c r="BZ80" s="167"/>
      <c r="CA80" s="167"/>
      <c r="CB80" s="167"/>
      <c r="CC80" s="167"/>
      <c r="CD80" s="167"/>
      <c r="CE80" s="29"/>
      <c r="CF80" s="29"/>
      <c r="CG80" s="167"/>
      <c r="CH80" s="29"/>
      <c r="CI80" s="29"/>
      <c r="CJ80" s="167"/>
      <c r="CK80" s="29"/>
      <c r="CL80" s="29"/>
      <c r="CM80" s="167"/>
      <c r="CN80" s="29"/>
      <c r="CO80" s="29"/>
      <c r="CP80" s="167"/>
      <c r="CQ80" s="29"/>
      <c r="CR80" s="29"/>
      <c r="CS80" s="167"/>
      <c r="CT80" s="29"/>
      <c r="CU80" s="29"/>
      <c r="CV80" s="167"/>
      <c r="CW80" s="29"/>
      <c r="CX80" s="29"/>
      <c r="CY80" s="167"/>
      <c r="CZ80" s="29"/>
      <c r="DA80" s="29"/>
      <c r="DB80" s="167"/>
      <c r="DC80" s="29"/>
      <c r="DD80" s="29"/>
      <c r="DE80" s="167"/>
      <c r="DF80" s="29"/>
      <c r="DG80" s="29"/>
      <c r="DH80" s="167"/>
      <c r="DI80" s="29"/>
      <c r="DJ80" s="29"/>
      <c r="DK80" s="167"/>
    </row>
    <row r="81" spans="1:115" s="32" customFormat="1" ht="66.75" customHeight="1" x14ac:dyDescent="0.25">
      <c r="A81" s="85" t="s">
        <v>213</v>
      </c>
      <c r="B81" s="31">
        <f t="shared" si="23"/>
        <v>0</v>
      </c>
      <c r="C81" s="31">
        <f t="shared" si="24"/>
        <v>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50"/>
      <c r="U81" s="50"/>
      <c r="V81" s="50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175"/>
      <c r="BT81" s="175"/>
      <c r="BU81" s="175"/>
      <c r="BV81" s="175"/>
      <c r="BW81" s="175"/>
      <c r="BX81" s="167"/>
      <c r="BY81" s="167"/>
      <c r="BZ81" s="167"/>
      <c r="CA81" s="167"/>
      <c r="CB81" s="167"/>
      <c r="CC81" s="167"/>
      <c r="CD81" s="167"/>
      <c r="CE81" s="29"/>
      <c r="CF81" s="29"/>
      <c r="CG81" s="167"/>
      <c r="CH81" s="29"/>
      <c r="CI81" s="29"/>
      <c r="CJ81" s="167"/>
      <c r="CK81" s="29"/>
      <c r="CL81" s="29"/>
      <c r="CM81" s="167"/>
      <c r="CN81" s="29"/>
      <c r="CO81" s="29"/>
      <c r="CP81" s="167"/>
      <c r="CQ81" s="29"/>
      <c r="CR81" s="29"/>
      <c r="CS81" s="167"/>
      <c r="CT81" s="29"/>
      <c r="CU81" s="29"/>
      <c r="CV81" s="167"/>
      <c r="CW81" s="29"/>
      <c r="CX81" s="29"/>
      <c r="CY81" s="167"/>
      <c r="CZ81" s="29"/>
      <c r="DA81" s="29"/>
      <c r="DB81" s="167"/>
      <c r="DC81" s="29"/>
      <c r="DD81" s="29"/>
      <c r="DE81" s="167"/>
      <c r="DF81" s="29"/>
      <c r="DG81" s="29"/>
      <c r="DH81" s="167"/>
      <c r="DI81" s="29"/>
      <c r="DJ81" s="29"/>
      <c r="DK81" s="167"/>
    </row>
    <row r="82" spans="1:115" s="32" customFormat="1" ht="61.5" customHeight="1" x14ac:dyDescent="0.25">
      <c r="A82" s="85" t="s">
        <v>215</v>
      </c>
      <c r="B82" s="31">
        <f t="shared" si="23"/>
        <v>0</v>
      </c>
      <c r="C82" s="31">
        <f t="shared" si="24"/>
        <v>0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50"/>
      <c r="U82" s="50"/>
      <c r="V82" s="50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175"/>
      <c r="BT82" s="175"/>
      <c r="BU82" s="175"/>
      <c r="BV82" s="175"/>
      <c r="BW82" s="175"/>
      <c r="BX82" s="167"/>
      <c r="BY82" s="167"/>
      <c r="BZ82" s="167"/>
      <c r="CA82" s="167"/>
      <c r="CB82" s="167"/>
      <c r="CC82" s="167"/>
      <c r="CD82" s="167"/>
      <c r="CE82" s="29"/>
      <c r="CF82" s="29"/>
      <c r="CG82" s="167"/>
      <c r="CH82" s="29"/>
      <c r="CI82" s="29"/>
      <c r="CJ82" s="167"/>
      <c r="CK82" s="29"/>
      <c r="CL82" s="29"/>
      <c r="CM82" s="167"/>
      <c r="CN82" s="29"/>
      <c r="CO82" s="29"/>
      <c r="CP82" s="167"/>
      <c r="CQ82" s="29"/>
      <c r="CR82" s="29"/>
      <c r="CS82" s="167"/>
      <c r="CT82" s="29"/>
      <c r="CU82" s="29"/>
      <c r="CV82" s="167"/>
      <c r="CW82" s="29"/>
      <c r="CX82" s="29"/>
      <c r="CY82" s="167"/>
      <c r="CZ82" s="29"/>
      <c r="DA82" s="29"/>
      <c r="DB82" s="167"/>
      <c r="DC82" s="29"/>
      <c r="DD82" s="29"/>
      <c r="DE82" s="167"/>
      <c r="DF82" s="29"/>
      <c r="DG82" s="29"/>
      <c r="DH82" s="167"/>
      <c r="DI82" s="29"/>
      <c r="DJ82" s="29"/>
      <c r="DK82" s="167"/>
    </row>
    <row r="83" spans="1:115" s="32" customFormat="1" ht="61.5" customHeight="1" x14ac:dyDescent="0.25">
      <c r="A83" s="85" t="s">
        <v>217</v>
      </c>
      <c r="B83" s="31">
        <f t="shared" si="23"/>
        <v>814.27800000000002</v>
      </c>
      <c r="C83" s="31">
        <f t="shared" si="24"/>
        <v>0</v>
      </c>
      <c r="D83" s="29">
        <f t="shared" si="25"/>
        <v>0</v>
      </c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50"/>
      <c r="U83" s="50"/>
      <c r="V83" s="50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>
        <v>814.27800000000002</v>
      </c>
      <c r="BK83" s="29"/>
      <c r="BL83" s="29"/>
      <c r="BM83" s="29"/>
      <c r="BN83" s="29"/>
      <c r="BO83" s="29"/>
      <c r="BP83" s="29"/>
      <c r="BQ83" s="29"/>
      <c r="BR83" s="29"/>
      <c r="BS83" s="175"/>
      <c r="BT83" s="175"/>
      <c r="BU83" s="175"/>
      <c r="BV83" s="175"/>
      <c r="BW83" s="175"/>
      <c r="BX83" s="167"/>
      <c r="BY83" s="167"/>
      <c r="BZ83" s="167"/>
      <c r="CA83" s="167"/>
      <c r="CB83" s="167"/>
      <c r="CC83" s="167"/>
      <c r="CD83" s="167"/>
      <c r="CE83" s="29"/>
      <c r="CF83" s="29"/>
      <c r="CG83" s="167"/>
      <c r="CH83" s="29"/>
      <c r="CI83" s="29"/>
      <c r="CJ83" s="167"/>
      <c r="CK83" s="29"/>
      <c r="CL83" s="29"/>
      <c r="CM83" s="167"/>
      <c r="CN83" s="29"/>
      <c r="CO83" s="29"/>
      <c r="CP83" s="167"/>
      <c r="CQ83" s="29"/>
      <c r="CR83" s="29"/>
      <c r="CS83" s="167"/>
      <c r="CT83" s="29"/>
      <c r="CU83" s="29"/>
      <c r="CV83" s="167"/>
      <c r="CW83" s="29"/>
      <c r="CX83" s="29"/>
      <c r="CY83" s="167"/>
      <c r="CZ83" s="29"/>
      <c r="DA83" s="29"/>
      <c r="DB83" s="167"/>
      <c r="DC83" s="29"/>
      <c r="DD83" s="29"/>
      <c r="DE83" s="167"/>
      <c r="DF83" s="29"/>
      <c r="DG83" s="29"/>
      <c r="DH83" s="167"/>
      <c r="DI83" s="29"/>
      <c r="DJ83" s="29"/>
      <c r="DK83" s="167"/>
    </row>
    <row r="84" spans="1:115" s="32" customFormat="1" ht="61.5" customHeight="1" x14ac:dyDescent="0.25">
      <c r="A84" s="85" t="s">
        <v>218</v>
      </c>
      <c r="B84" s="31">
        <f t="shared" si="23"/>
        <v>1026.8</v>
      </c>
      <c r="C84" s="31">
        <f t="shared" si="24"/>
        <v>0</v>
      </c>
      <c r="D84" s="29">
        <f t="shared" si="25"/>
        <v>0</v>
      </c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50"/>
      <c r="U84" s="50"/>
      <c r="V84" s="50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>
        <v>1026.8</v>
      </c>
      <c r="BN84" s="29"/>
      <c r="BO84" s="29"/>
      <c r="BP84" s="29"/>
      <c r="BQ84" s="29"/>
      <c r="BR84" s="29"/>
      <c r="BS84" s="175"/>
      <c r="BT84" s="175"/>
      <c r="BU84" s="175"/>
      <c r="BV84" s="175"/>
      <c r="BW84" s="175"/>
      <c r="BX84" s="167"/>
      <c r="BY84" s="167"/>
      <c r="BZ84" s="167"/>
      <c r="CA84" s="167"/>
      <c r="CB84" s="167"/>
      <c r="CC84" s="167"/>
      <c r="CD84" s="167"/>
      <c r="CE84" s="29"/>
      <c r="CF84" s="29"/>
      <c r="CG84" s="167"/>
      <c r="CH84" s="29"/>
      <c r="CI84" s="29"/>
      <c r="CJ84" s="167"/>
      <c r="CK84" s="29"/>
      <c r="CL84" s="29"/>
      <c r="CM84" s="167"/>
      <c r="CN84" s="29"/>
      <c r="CO84" s="29"/>
      <c r="CP84" s="167"/>
      <c r="CQ84" s="29"/>
      <c r="CR84" s="29"/>
      <c r="CS84" s="167"/>
      <c r="CT84" s="29"/>
      <c r="CU84" s="29"/>
      <c r="CV84" s="167"/>
      <c r="CW84" s="29"/>
      <c r="CX84" s="29"/>
      <c r="CY84" s="167"/>
      <c r="CZ84" s="29"/>
      <c r="DA84" s="29"/>
      <c r="DB84" s="167"/>
      <c r="DC84" s="29"/>
      <c r="DD84" s="29"/>
      <c r="DE84" s="167"/>
      <c r="DF84" s="29"/>
      <c r="DG84" s="29"/>
      <c r="DH84" s="167"/>
      <c r="DI84" s="29"/>
      <c r="DJ84" s="29"/>
      <c r="DK84" s="167"/>
    </row>
    <row r="85" spans="1:115" s="32" customFormat="1" ht="61.5" customHeight="1" x14ac:dyDescent="0.25">
      <c r="A85" s="85" t="s">
        <v>219</v>
      </c>
      <c r="B85" s="31">
        <f t="shared" si="23"/>
        <v>371.92</v>
      </c>
      <c r="C85" s="31">
        <f t="shared" si="24"/>
        <v>0</v>
      </c>
      <c r="D85" s="29">
        <f t="shared" si="25"/>
        <v>0</v>
      </c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50"/>
      <c r="U85" s="50"/>
      <c r="V85" s="50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>
        <v>371.92</v>
      </c>
      <c r="BK85" s="29"/>
      <c r="BL85" s="29"/>
      <c r="BM85" s="29"/>
      <c r="BN85" s="29"/>
      <c r="BO85" s="29"/>
      <c r="BP85" s="29"/>
      <c r="BQ85" s="29"/>
      <c r="BR85" s="29"/>
      <c r="BS85" s="175"/>
      <c r="BT85" s="175"/>
      <c r="BU85" s="175"/>
      <c r="BV85" s="175"/>
      <c r="BW85" s="175"/>
      <c r="BX85" s="167"/>
      <c r="BY85" s="167"/>
      <c r="BZ85" s="167"/>
      <c r="CA85" s="167"/>
      <c r="CB85" s="167"/>
      <c r="CC85" s="167"/>
      <c r="CD85" s="167"/>
      <c r="CE85" s="29"/>
      <c r="CF85" s="29"/>
      <c r="CG85" s="167"/>
      <c r="CH85" s="29"/>
      <c r="CI85" s="29"/>
      <c r="CJ85" s="167"/>
      <c r="CK85" s="29"/>
      <c r="CL85" s="29"/>
      <c r="CM85" s="167"/>
      <c r="CN85" s="29"/>
      <c r="CO85" s="29"/>
      <c r="CP85" s="167"/>
      <c r="CQ85" s="29"/>
      <c r="CR85" s="29"/>
      <c r="CS85" s="167"/>
      <c r="CT85" s="29"/>
      <c r="CU85" s="29"/>
      <c r="CV85" s="167"/>
      <c r="CW85" s="29"/>
      <c r="CX85" s="29"/>
      <c r="CY85" s="167"/>
      <c r="CZ85" s="29"/>
      <c r="DA85" s="29"/>
      <c r="DB85" s="167"/>
      <c r="DC85" s="29"/>
      <c r="DD85" s="29"/>
      <c r="DE85" s="167"/>
      <c r="DF85" s="29"/>
      <c r="DG85" s="29"/>
      <c r="DH85" s="167"/>
      <c r="DI85" s="29"/>
      <c r="DJ85" s="29"/>
      <c r="DK85" s="167"/>
    </row>
    <row r="86" spans="1:115" s="32" customFormat="1" ht="72.75" customHeight="1" x14ac:dyDescent="0.25">
      <c r="A86" s="85" t="s">
        <v>220</v>
      </c>
      <c r="B86" s="31">
        <f t="shared" si="23"/>
        <v>1362.6422700000001</v>
      </c>
      <c r="C86" s="31">
        <f t="shared" si="24"/>
        <v>0</v>
      </c>
      <c r="D86" s="29">
        <f t="shared" si="25"/>
        <v>0</v>
      </c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50"/>
      <c r="U86" s="50"/>
      <c r="V86" s="50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>
        <v>862.64227000000005</v>
      </c>
      <c r="BK86" s="29"/>
      <c r="BL86" s="29"/>
      <c r="BM86" s="29"/>
      <c r="BN86" s="29"/>
      <c r="BO86" s="29"/>
      <c r="BP86" s="29"/>
      <c r="BQ86" s="29"/>
      <c r="BR86" s="29"/>
      <c r="BS86" s="175"/>
      <c r="BT86" s="175"/>
      <c r="BU86" s="175"/>
      <c r="BV86" s="175"/>
      <c r="BW86" s="175"/>
      <c r="BX86" s="167"/>
      <c r="BY86" s="167"/>
      <c r="BZ86" s="167"/>
      <c r="CA86" s="167"/>
      <c r="CB86" s="167"/>
      <c r="CC86" s="167"/>
      <c r="CD86" s="167"/>
      <c r="CE86" s="29"/>
      <c r="CF86" s="29"/>
      <c r="CG86" s="167"/>
      <c r="CH86" s="29"/>
      <c r="CI86" s="29"/>
      <c r="CJ86" s="167"/>
      <c r="CK86" s="29"/>
      <c r="CL86" s="29"/>
      <c r="CM86" s="167"/>
      <c r="CN86" s="29"/>
      <c r="CO86" s="29"/>
      <c r="CP86" s="167"/>
      <c r="CQ86" s="29">
        <v>500</v>
      </c>
      <c r="CR86" s="29"/>
      <c r="CS86" s="167"/>
      <c r="CT86" s="29"/>
      <c r="CU86" s="29"/>
      <c r="CV86" s="167"/>
      <c r="CW86" s="29"/>
      <c r="CX86" s="29"/>
      <c r="CY86" s="167"/>
      <c r="CZ86" s="29"/>
      <c r="DA86" s="29"/>
      <c r="DB86" s="167"/>
      <c r="DC86" s="29"/>
      <c r="DD86" s="29"/>
      <c r="DE86" s="167"/>
      <c r="DF86" s="29"/>
      <c r="DG86" s="29"/>
      <c r="DH86" s="167"/>
      <c r="DI86" s="29"/>
      <c r="DJ86" s="29"/>
      <c r="DK86" s="167"/>
    </row>
    <row r="87" spans="1:115" s="32" customFormat="1" ht="47.25" x14ac:dyDescent="0.25">
      <c r="A87" s="85" t="s">
        <v>222</v>
      </c>
      <c r="B87" s="31">
        <f t="shared" si="23"/>
        <v>43849.3</v>
      </c>
      <c r="C87" s="31">
        <f t="shared" si="24"/>
        <v>0</v>
      </c>
      <c r="D87" s="29">
        <f t="shared" si="25"/>
        <v>0</v>
      </c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50"/>
      <c r="U87" s="50"/>
      <c r="V87" s="50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>
        <v>43849.3</v>
      </c>
      <c r="BN87" s="29"/>
      <c r="BO87" s="29">
        <f t="shared" si="28"/>
        <v>0</v>
      </c>
      <c r="BP87" s="29"/>
      <c r="BQ87" s="29"/>
      <c r="BR87" s="29"/>
      <c r="BS87" s="175"/>
      <c r="BT87" s="175"/>
      <c r="BU87" s="175"/>
      <c r="BV87" s="175"/>
      <c r="BW87" s="175"/>
      <c r="BX87" s="167"/>
      <c r="BY87" s="167"/>
      <c r="BZ87" s="167"/>
      <c r="CA87" s="167"/>
      <c r="CB87" s="167"/>
      <c r="CC87" s="167"/>
      <c r="CD87" s="167"/>
      <c r="CE87" s="29"/>
      <c r="CF87" s="29"/>
      <c r="CG87" s="167"/>
      <c r="CH87" s="29"/>
      <c r="CI87" s="29"/>
      <c r="CJ87" s="167"/>
      <c r="CK87" s="29"/>
      <c r="CL87" s="29"/>
      <c r="CM87" s="167"/>
      <c r="CN87" s="29"/>
      <c r="CO87" s="29"/>
      <c r="CP87" s="167"/>
      <c r="CQ87" s="29"/>
      <c r="CR87" s="29"/>
      <c r="CS87" s="167"/>
      <c r="CT87" s="29"/>
      <c r="CU87" s="29"/>
      <c r="CV87" s="167"/>
      <c r="CW87" s="29"/>
      <c r="CX87" s="29"/>
      <c r="CY87" s="167"/>
      <c r="CZ87" s="29"/>
      <c r="DA87" s="29"/>
      <c r="DB87" s="167"/>
      <c r="DC87" s="29"/>
      <c r="DD87" s="29"/>
      <c r="DE87" s="167"/>
      <c r="DF87" s="29"/>
      <c r="DG87" s="29"/>
      <c r="DH87" s="167"/>
      <c r="DI87" s="29"/>
      <c r="DJ87" s="29"/>
      <c r="DK87" s="167"/>
    </row>
    <row r="88" spans="1:115" s="32" customFormat="1" ht="47.25" x14ac:dyDescent="0.25">
      <c r="A88" s="85" t="s">
        <v>549</v>
      </c>
      <c r="B88" s="31">
        <f t="shared" si="23"/>
        <v>714.13199999999995</v>
      </c>
      <c r="C88" s="31">
        <f t="shared" si="24"/>
        <v>32.680909999999997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50"/>
      <c r="U88" s="50"/>
      <c r="V88" s="50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>
        <v>78.5</v>
      </c>
      <c r="BH88" s="29">
        <v>32.680909999999997</v>
      </c>
      <c r="BI88" s="29">
        <f t="shared" si="26"/>
        <v>41.63173248407643</v>
      </c>
      <c r="BJ88" s="29">
        <v>635.63199999999995</v>
      </c>
      <c r="BK88" s="29"/>
      <c r="BL88" s="29"/>
      <c r="BM88" s="29"/>
      <c r="BN88" s="29"/>
      <c r="BO88" s="29"/>
      <c r="BP88" s="29"/>
      <c r="BQ88" s="29"/>
      <c r="BR88" s="29"/>
      <c r="BS88" s="175"/>
      <c r="BT88" s="175"/>
      <c r="BU88" s="175"/>
      <c r="BV88" s="175"/>
      <c r="BW88" s="175"/>
      <c r="BX88" s="167"/>
      <c r="BY88" s="167"/>
      <c r="BZ88" s="167"/>
      <c r="CA88" s="167"/>
      <c r="CB88" s="167"/>
      <c r="CC88" s="167"/>
      <c r="CD88" s="167"/>
      <c r="CE88" s="29"/>
      <c r="CF88" s="29"/>
      <c r="CG88" s="167"/>
      <c r="CH88" s="29"/>
      <c r="CI88" s="29"/>
      <c r="CJ88" s="167"/>
      <c r="CK88" s="29"/>
      <c r="CL88" s="29"/>
      <c r="CM88" s="167"/>
      <c r="CN88" s="29"/>
      <c r="CO88" s="29"/>
      <c r="CP88" s="167"/>
      <c r="CQ88" s="29"/>
      <c r="CR88" s="29"/>
      <c r="CS88" s="167"/>
      <c r="CT88" s="29"/>
      <c r="CU88" s="29"/>
      <c r="CV88" s="167"/>
      <c r="CW88" s="29"/>
      <c r="CX88" s="29"/>
      <c r="CY88" s="167"/>
      <c r="CZ88" s="29"/>
      <c r="DA88" s="29"/>
      <c r="DB88" s="167"/>
      <c r="DC88" s="29"/>
      <c r="DD88" s="29"/>
      <c r="DE88" s="167"/>
      <c r="DF88" s="29"/>
      <c r="DG88" s="29"/>
      <c r="DH88" s="167"/>
      <c r="DI88" s="29"/>
      <c r="DJ88" s="29"/>
      <c r="DK88" s="167"/>
    </row>
    <row r="89" spans="1:115" s="32" customFormat="1" ht="47.25" x14ac:dyDescent="0.25">
      <c r="A89" s="85" t="s">
        <v>550</v>
      </c>
      <c r="B89" s="31">
        <f t="shared" si="23"/>
        <v>217.5</v>
      </c>
      <c r="C89" s="31">
        <f t="shared" si="24"/>
        <v>57.360779999999998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50"/>
      <c r="U89" s="50"/>
      <c r="V89" s="50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>
        <v>217.5</v>
      </c>
      <c r="BH89" s="29">
        <v>57.360779999999998</v>
      </c>
      <c r="BI89" s="29">
        <f t="shared" si="26"/>
        <v>26.372772413793104</v>
      </c>
      <c r="BJ89" s="29"/>
      <c r="BK89" s="29"/>
      <c r="BL89" s="29"/>
      <c r="BM89" s="29"/>
      <c r="BN89" s="29"/>
      <c r="BO89" s="29"/>
      <c r="BP89" s="29"/>
      <c r="BQ89" s="29"/>
      <c r="BR89" s="29"/>
      <c r="BS89" s="175"/>
      <c r="BT89" s="175"/>
      <c r="BU89" s="175"/>
      <c r="BV89" s="175"/>
      <c r="BW89" s="175"/>
      <c r="BX89" s="167"/>
      <c r="BY89" s="167"/>
      <c r="BZ89" s="167"/>
      <c r="CA89" s="167"/>
      <c r="CB89" s="167"/>
      <c r="CC89" s="167"/>
      <c r="CD89" s="167"/>
      <c r="CE89" s="29"/>
      <c r="CF89" s="29"/>
      <c r="CG89" s="167"/>
      <c r="CH89" s="29"/>
      <c r="CI89" s="29"/>
      <c r="CJ89" s="167"/>
      <c r="CK89" s="29"/>
      <c r="CL89" s="29"/>
      <c r="CM89" s="167"/>
      <c r="CN89" s="29"/>
      <c r="CO89" s="29"/>
      <c r="CP89" s="167"/>
      <c r="CQ89" s="29"/>
      <c r="CR89" s="29"/>
      <c r="CS89" s="167"/>
      <c r="CT89" s="29"/>
      <c r="CU89" s="29"/>
      <c r="CV89" s="167"/>
      <c r="CW89" s="29"/>
      <c r="CX89" s="29"/>
      <c r="CY89" s="167"/>
      <c r="CZ89" s="29"/>
      <c r="DA89" s="29"/>
      <c r="DB89" s="167"/>
      <c r="DC89" s="29"/>
      <c r="DD89" s="29"/>
      <c r="DE89" s="167"/>
      <c r="DF89" s="29"/>
      <c r="DG89" s="29"/>
      <c r="DH89" s="167"/>
      <c r="DI89" s="29"/>
      <c r="DJ89" s="29"/>
      <c r="DK89" s="167"/>
    </row>
    <row r="90" spans="1:115" s="32" customFormat="1" ht="63" x14ac:dyDescent="0.25">
      <c r="A90" s="85" t="s">
        <v>551</v>
      </c>
      <c r="B90" s="31">
        <f t="shared" si="23"/>
        <v>84.2</v>
      </c>
      <c r="C90" s="31">
        <f t="shared" si="24"/>
        <v>36.097879999999996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50"/>
      <c r="U90" s="50"/>
      <c r="V90" s="50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>
        <v>84.2</v>
      </c>
      <c r="BH90" s="29">
        <v>36.097879999999996</v>
      </c>
      <c r="BI90" s="29">
        <f t="shared" si="26"/>
        <v>42.871591448931113</v>
      </c>
      <c r="BJ90" s="29"/>
      <c r="BK90" s="29"/>
      <c r="BL90" s="29"/>
      <c r="BM90" s="29"/>
      <c r="BN90" s="29"/>
      <c r="BO90" s="29"/>
      <c r="BP90" s="29"/>
      <c r="BQ90" s="29"/>
      <c r="BR90" s="29"/>
      <c r="BS90" s="175"/>
      <c r="BT90" s="175"/>
      <c r="BU90" s="175"/>
      <c r="BV90" s="175"/>
      <c r="BW90" s="175"/>
      <c r="BX90" s="167"/>
      <c r="BY90" s="167"/>
      <c r="BZ90" s="167"/>
      <c r="CA90" s="167"/>
      <c r="CB90" s="167"/>
      <c r="CC90" s="167"/>
      <c r="CD90" s="167"/>
      <c r="CE90" s="29"/>
      <c r="CF90" s="29"/>
      <c r="CG90" s="167"/>
      <c r="CH90" s="29"/>
      <c r="CI90" s="29"/>
      <c r="CJ90" s="167"/>
      <c r="CK90" s="29"/>
      <c r="CL90" s="29"/>
      <c r="CM90" s="167"/>
      <c r="CN90" s="29"/>
      <c r="CO90" s="29"/>
      <c r="CP90" s="167"/>
      <c r="CQ90" s="29"/>
      <c r="CR90" s="29"/>
      <c r="CS90" s="167"/>
      <c r="CT90" s="29"/>
      <c r="CU90" s="29"/>
      <c r="CV90" s="167"/>
      <c r="CW90" s="29"/>
      <c r="CX90" s="29"/>
      <c r="CY90" s="167"/>
      <c r="CZ90" s="29"/>
      <c r="DA90" s="29"/>
      <c r="DB90" s="167"/>
      <c r="DC90" s="29"/>
      <c r="DD90" s="29"/>
      <c r="DE90" s="167"/>
      <c r="DF90" s="29"/>
      <c r="DG90" s="29"/>
      <c r="DH90" s="167"/>
      <c r="DI90" s="29"/>
      <c r="DJ90" s="29"/>
      <c r="DK90" s="167"/>
    </row>
    <row r="91" spans="1:115" s="32" customFormat="1" ht="47.25" x14ac:dyDescent="0.25">
      <c r="A91" s="85" t="s">
        <v>552</v>
      </c>
      <c r="B91" s="31">
        <f t="shared" si="23"/>
        <v>151.4</v>
      </c>
      <c r="C91" s="31">
        <f t="shared" si="24"/>
        <v>28.190110000000001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50"/>
      <c r="U91" s="50"/>
      <c r="V91" s="50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>
        <v>151.4</v>
      </c>
      <c r="BH91" s="29">
        <v>28.190110000000001</v>
      </c>
      <c r="BI91" s="29">
        <f t="shared" si="26"/>
        <v>18.619623513870543</v>
      </c>
      <c r="BJ91" s="29"/>
      <c r="BK91" s="29"/>
      <c r="BL91" s="29"/>
      <c r="BM91" s="29"/>
      <c r="BN91" s="29"/>
      <c r="BO91" s="29"/>
      <c r="BP91" s="29"/>
      <c r="BQ91" s="29"/>
      <c r="BR91" s="29"/>
      <c r="BS91" s="175"/>
      <c r="BT91" s="175"/>
      <c r="BU91" s="175"/>
      <c r="BV91" s="175"/>
      <c r="BW91" s="175"/>
      <c r="BX91" s="167"/>
      <c r="BY91" s="167"/>
      <c r="BZ91" s="167"/>
      <c r="CA91" s="167"/>
      <c r="CB91" s="167"/>
      <c r="CC91" s="167"/>
      <c r="CD91" s="167"/>
      <c r="CE91" s="29"/>
      <c r="CF91" s="29"/>
      <c r="CG91" s="167"/>
      <c r="CH91" s="29"/>
      <c r="CI91" s="29"/>
      <c r="CJ91" s="167"/>
      <c r="CK91" s="29"/>
      <c r="CL91" s="29"/>
      <c r="CM91" s="167"/>
      <c r="CN91" s="29"/>
      <c r="CO91" s="29"/>
      <c r="CP91" s="167"/>
      <c r="CQ91" s="29"/>
      <c r="CR91" s="29"/>
      <c r="CS91" s="167"/>
      <c r="CT91" s="29"/>
      <c r="CU91" s="29"/>
      <c r="CV91" s="167"/>
      <c r="CW91" s="29"/>
      <c r="CX91" s="29"/>
      <c r="CY91" s="167"/>
      <c r="CZ91" s="29"/>
      <c r="DA91" s="29"/>
      <c r="DB91" s="167"/>
      <c r="DC91" s="29"/>
      <c r="DD91" s="29"/>
      <c r="DE91" s="167"/>
      <c r="DF91" s="29"/>
      <c r="DG91" s="29"/>
      <c r="DH91" s="167"/>
      <c r="DI91" s="29"/>
      <c r="DJ91" s="29"/>
      <c r="DK91" s="167"/>
    </row>
    <row r="92" spans="1:115" s="32" customFormat="1" ht="47.25" x14ac:dyDescent="0.25">
      <c r="A92" s="85" t="s">
        <v>553</v>
      </c>
      <c r="B92" s="31">
        <f t="shared" si="23"/>
        <v>96.4</v>
      </c>
      <c r="C92" s="31">
        <f t="shared" si="24"/>
        <v>13.97954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50"/>
      <c r="U92" s="50"/>
      <c r="V92" s="50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>
        <v>96.4</v>
      </c>
      <c r="BH92" s="29">
        <v>13.97954</v>
      </c>
      <c r="BI92" s="29">
        <f t="shared" si="26"/>
        <v>14.501597510373443</v>
      </c>
      <c r="BJ92" s="29"/>
      <c r="BK92" s="29"/>
      <c r="BL92" s="29"/>
      <c r="BM92" s="29"/>
      <c r="BN92" s="29"/>
      <c r="BO92" s="29"/>
      <c r="BP92" s="29"/>
      <c r="BQ92" s="29"/>
      <c r="BR92" s="29"/>
      <c r="BS92" s="175"/>
      <c r="BT92" s="175"/>
      <c r="BU92" s="175"/>
      <c r="BV92" s="175"/>
      <c r="BW92" s="175"/>
      <c r="BX92" s="167"/>
      <c r="BY92" s="167"/>
      <c r="BZ92" s="167"/>
      <c r="CA92" s="167"/>
      <c r="CB92" s="167"/>
      <c r="CC92" s="167"/>
      <c r="CD92" s="167"/>
      <c r="CE92" s="29"/>
      <c r="CF92" s="29"/>
      <c r="CG92" s="167"/>
      <c r="CH92" s="29"/>
      <c r="CI92" s="29"/>
      <c r="CJ92" s="167"/>
      <c r="CK92" s="29"/>
      <c r="CL92" s="29"/>
      <c r="CM92" s="167"/>
      <c r="CN92" s="29"/>
      <c r="CO92" s="29"/>
      <c r="CP92" s="167"/>
      <c r="CQ92" s="29"/>
      <c r="CR92" s="29"/>
      <c r="CS92" s="167"/>
      <c r="CT92" s="29"/>
      <c r="CU92" s="29"/>
      <c r="CV92" s="167"/>
      <c r="CW92" s="29"/>
      <c r="CX92" s="29"/>
      <c r="CY92" s="167"/>
      <c r="CZ92" s="29"/>
      <c r="DA92" s="29"/>
      <c r="DB92" s="167"/>
      <c r="DC92" s="29"/>
      <c r="DD92" s="29"/>
      <c r="DE92" s="167"/>
      <c r="DF92" s="29"/>
      <c r="DG92" s="29"/>
      <c r="DH92" s="167"/>
      <c r="DI92" s="29"/>
      <c r="DJ92" s="29"/>
      <c r="DK92" s="167"/>
    </row>
    <row r="93" spans="1:115" s="32" customFormat="1" ht="47.25" x14ac:dyDescent="0.25">
      <c r="A93" s="85" t="s">
        <v>554</v>
      </c>
      <c r="B93" s="31">
        <f t="shared" si="23"/>
        <v>87</v>
      </c>
      <c r="C93" s="31">
        <f t="shared" si="24"/>
        <v>36.412510000000005</v>
      </c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50"/>
      <c r="U93" s="50"/>
      <c r="V93" s="50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>
        <v>87</v>
      </c>
      <c r="BH93" s="29">
        <v>36.412510000000005</v>
      </c>
      <c r="BI93" s="29">
        <f t="shared" si="26"/>
        <v>41.853459770114945</v>
      </c>
      <c r="BJ93" s="29"/>
      <c r="BK93" s="29"/>
      <c r="BL93" s="29"/>
      <c r="BM93" s="29"/>
      <c r="BN93" s="29"/>
      <c r="BO93" s="29"/>
      <c r="BP93" s="29"/>
      <c r="BQ93" s="29"/>
      <c r="BR93" s="29"/>
      <c r="BS93" s="175"/>
      <c r="BT93" s="175"/>
      <c r="BU93" s="175"/>
      <c r="BV93" s="175"/>
      <c r="BW93" s="175"/>
      <c r="BX93" s="167"/>
      <c r="BY93" s="167"/>
      <c r="BZ93" s="167"/>
      <c r="CA93" s="167"/>
      <c r="CB93" s="167"/>
      <c r="CC93" s="167"/>
      <c r="CD93" s="167"/>
      <c r="CE93" s="29"/>
      <c r="CF93" s="29"/>
      <c r="CG93" s="167"/>
      <c r="CH93" s="29"/>
      <c r="CI93" s="29"/>
      <c r="CJ93" s="167"/>
      <c r="CK93" s="29"/>
      <c r="CL93" s="29"/>
      <c r="CM93" s="167"/>
      <c r="CN93" s="29"/>
      <c r="CO93" s="29"/>
      <c r="CP93" s="167"/>
      <c r="CQ93" s="29"/>
      <c r="CR93" s="29"/>
      <c r="CS93" s="167"/>
      <c r="CT93" s="29"/>
      <c r="CU93" s="29"/>
      <c r="CV93" s="167"/>
      <c r="CW93" s="29"/>
      <c r="CX93" s="29"/>
      <c r="CY93" s="167"/>
      <c r="CZ93" s="29"/>
      <c r="DA93" s="29"/>
      <c r="DB93" s="167"/>
      <c r="DC93" s="29"/>
      <c r="DD93" s="29"/>
      <c r="DE93" s="167"/>
      <c r="DF93" s="29"/>
      <c r="DG93" s="29"/>
      <c r="DH93" s="167"/>
      <c r="DI93" s="29"/>
      <c r="DJ93" s="29"/>
      <c r="DK93" s="167"/>
    </row>
    <row r="94" spans="1:115" s="32" customFormat="1" ht="63" x14ac:dyDescent="0.25">
      <c r="A94" s="85" t="s">
        <v>555</v>
      </c>
      <c r="B94" s="31">
        <f t="shared" si="23"/>
        <v>675</v>
      </c>
      <c r="C94" s="31">
        <f t="shared" si="24"/>
        <v>42.705080000000002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50"/>
      <c r="U94" s="50"/>
      <c r="V94" s="50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>
        <v>175</v>
      </c>
      <c r="BH94" s="29">
        <v>42.705080000000002</v>
      </c>
      <c r="BI94" s="29">
        <f t="shared" si="26"/>
        <v>24.402902857142859</v>
      </c>
      <c r="BJ94" s="29"/>
      <c r="BK94" s="29"/>
      <c r="BL94" s="29"/>
      <c r="BM94" s="29"/>
      <c r="BN94" s="29"/>
      <c r="BO94" s="29"/>
      <c r="BP94" s="29"/>
      <c r="BQ94" s="29"/>
      <c r="BR94" s="29"/>
      <c r="BS94" s="175"/>
      <c r="BT94" s="175"/>
      <c r="BU94" s="175"/>
      <c r="BV94" s="175"/>
      <c r="BW94" s="175"/>
      <c r="BX94" s="167"/>
      <c r="BY94" s="167"/>
      <c r="BZ94" s="167"/>
      <c r="CA94" s="167"/>
      <c r="CB94" s="167"/>
      <c r="CC94" s="167"/>
      <c r="CD94" s="167"/>
      <c r="CE94" s="29"/>
      <c r="CF94" s="29"/>
      <c r="CG94" s="167"/>
      <c r="CH94" s="29"/>
      <c r="CI94" s="29"/>
      <c r="CJ94" s="167"/>
      <c r="CK94" s="29"/>
      <c r="CL94" s="29"/>
      <c r="CM94" s="167"/>
      <c r="CN94" s="29"/>
      <c r="CO94" s="29"/>
      <c r="CP94" s="167"/>
      <c r="CQ94" s="29">
        <v>500</v>
      </c>
      <c r="CR94" s="29"/>
      <c r="CS94" s="167"/>
      <c r="CT94" s="29"/>
      <c r="CU94" s="29"/>
      <c r="CV94" s="167"/>
      <c r="CW94" s="29"/>
      <c r="CX94" s="29"/>
      <c r="CY94" s="167"/>
      <c r="CZ94" s="29"/>
      <c r="DA94" s="29"/>
      <c r="DB94" s="167"/>
      <c r="DC94" s="29"/>
      <c r="DD94" s="29"/>
      <c r="DE94" s="167"/>
      <c r="DF94" s="29"/>
      <c r="DG94" s="29"/>
      <c r="DH94" s="167"/>
      <c r="DI94" s="29"/>
      <c r="DJ94" s="29"/>
      <c r="DK94" s="167"/>
    </row>
    <row r="95" spans="1:115" s="32" customFormat="1" ht="63" x14ac:dyDescent="0.25">
      <c r="A95" s="85" t="s">
        <v>556</v>
      </c>
      <c r="B95" s="31">
        <f t="shared" si="23"/>
        <v>87</v>
      </c>
      <c r="C95" s="31">
        <f t="shared" si="24"/>
        <v>37.806359999999998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50"/>
      <c r="U95" s="50"/>
      <c r="V95" s="50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>
        <v>87</v>
      </c>
      <c r="BH95" s="29">
        <v>37.806359999999998</v>
      </c>
      <c r="BI95" s="29">
        <f t="shared" si="26"/>
        <v>43.455586206896548</v>
      </c>
      <c r="BJ95" s="29"/>
      <c r="BK95" s="29"/>
      <c r="BL95" s="29"/>
      <c r="BM95" s="29"/>
      <c r="BN95" s="29"/>
      <c r="BO95" s="29"/>
      <c r="BP95" s="29"/>
      <c r="BQ95" s="29"/>
      <c r="BR95" s="29"/>
      <c r="BS95" s="175"/>
      <c r="BT95" s="175"/>
      <c r="BU95" s="175"/>
      <c r="BV95" s="175"/>
      <c r="BW95" s="175"/>
      <c r="BX95" s="167"/>
      <c r="BY95" s="167"/>
      <c r="BZ95" s="167"/>
      <c r="CA95" s="167"/>
      <c r="CB95" s="167"/>
      <c r="CC95" s="167"/>
      <c r="CD95" s="167"/>
      <c r="CE95" s="29"/>
      <c r="CF95" s="29"/>
      <c r="CG95" s="167"/>
      <c r="CH95" s="29"/>
      <c r="CI95" s="29"/>
      <c r="CJ95" s="167"/>
      <c r="CK95" s="29"/>
      <c r="CL95" s="29"/>
      <c r="CM95" s="167"/>
      <c r="CN95" s="29"/>
      <c r="CO95" s="29"/>
      <c r="CP95" s="167"/>
      <c r="CQ95" s="29"/>
      <c r="CR95" s="29"/>
      <c r="CS95" s="167"/>
      <c r="CT95" s="29"/>
      <c r="CU95" s="29"/>
      <c r="CV95" s="167"/>
      <c r="CW95" s="29"/>
      <c r="CX95" s="29"/>
      <c r="CY95" s="167"/>
      <c r="CZ95" s="29"/>
      <c r="DA95" s="29"/>
      <c r="DB95" s="167"/>
      <c r="DC95" s="29"/>
      <c r="DD95" s="29"/>
      <c r="DE95" s="167"/>
      <c r="DF95" s="29"/>
      <c r="DG95" s="29"/>
      <c r="DH95" s="167"/>
      <c r="DI95" s="29"/>
      <c r="DJ95" s="29"/>
      <c r="DK95" s="167"/>
    </row>
    <row r="96" spans="1:115" s="32" customFormat="1" ht="47.25" x14ac:dyDescent="0.25">
      <c r="A96" s="85" t="s">
        <v>557</v>
      </c>
      <c r="B96" s="31">
        <f t="shared" si="23"/>
        <v>92.7</v>
      </c>
      <c r="C96" s="31">
        <f t="shared" si="24"/>
        <v>37.806359999999998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50"/>
      <c r="U96" s="50"/>
      <c r="V96" s="50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>
        <v>92.7</v>
      </c>
      <c r="BH96" s="29">
        <v>37.806359999999998</v>
      </c>
      <c r="BI96" s="29">
        <f t="shared" si="26"/>
        <v>40.783559870550157</v>
      </c>
      <c r="BJ96" s="29"/>
      <c r="BK96" s="29"/>
      <c r="BL96" s="29"/>
      <c r="BM96" s="29"/>
      <c r="BN96" s="29"/>
      <c r="BO96" s="29"/>
      <c r="BP96" s="29"/>
      <c r="BQ96" s="29"/>
      <c r="BR96" s="29"/>
      <c r="BS96" s="175"/>
      <c r="BT96" s="175"/>
      <c r="BU96" s="175"/>
      <c r="BV96" s="175"/>
      <c r="BW96" s="175"/>
      <c r="BX96" s="167"/>
      <c r="BY96" s="167"/>
      <c r="BZ96" s="167"/>
      <c r="CA96" s="167"/>
      <c r="CB96" s="167"/>
      <c r="CC96" s="167"/>
      <c r="CD96" s="167"/>
      <c r="CE96" s="29"/>
      <c r="CF96" s="29"/>
      <c r="CG96" s="167"/>
      <c r="CH96" s="29"/>
      <c r="CI96" s="29"/>
      <c r="CJ96" s="167"/>
      <c r="CK96" s="29"/>
      <c r="CL96" s="29"/>
      <c r="CM96" s="167"/>
      <c r="CN96" s="29"/>
      <c r="CO96" s="29"/>
      <c r="CP96" s="167"/>
      <c r="CQ96" s="29"/>
      <c r="CR96" s="29"/>
      <c r="CS96" s="167"/>
      <c r="CT96" s="29"/>
      <c r="CU96" s="29"/>
      <c r="CV96" s="167"/>
      <c r="CW96" s="29"/>
      <c r="CX96" s="29"/>
      <c r="CY96" s="167"/>
      <c r="CZ96" s="29"/>
      <c r="DA96" s="29"/>
      <c r="DB96" s="167"/>
      <c r="DC96" s="29"/>
      <c r="DD96" s="29"/>
      <c r="DE96" s="167"/>
      <c r="DF96" s="29"/>
      <c r="DG96" s="29"/>
      <c r="DH96" s="167"/>
      <c r="DI96" s="29"/>
      <c r="DJ96" s="29"/>
      <c r="DK96" s="167"/>
    </row>
    <row r="97" spans="1:115" s="32" customFormat="1" ht="47.25" x14ac:dyDescent="0.25">
      <c r="A97" s="85" t="s">
        <v>594</v>
      </c>
      <c r="B97" s="31">
        <f t="shared" si="23"/>
        <v>1257.25</v>
      </c>
      <c r="C97" s="31">
        <f t="shared" si="24"/>
        <v>20.74588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50"/>
      <c r="U97" s="50"/>
      <c r="V97" s="50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>
        <v>283</v>
      </c>
      <c r="BH97" s="29">
        <v>20.74588</v>
      </c>
      <c r="BI97" s="29">
        <f t="shared" si="26"/>
        <v>7.3306996466431089</v>
      </c>
      <c r="BJ97" s="29">
        <v>974.25</v>
      </c>
      <c r="BK97" s="29"/>
      <c r="BL97" s="29"/>
      <c r="BM97" s="29"/>
      <c r="BN97" s="29"/>
      <c r="BO97" s="29"/>
      <c r="BP97" s="29"/>
      <c r="BQ97" s="29"/>
      <c r="BR97" s="29"/>
      <c r="BS97" s="175"/>
      <c r="BT97" s="175"/>
      <c r="BU97" s="175"/>
      <c r="BV97" s="175"/>
      <c r="BW97" s="175"/>
      <c r="BX97" s="167"/>
      <c r="BY97" s="167"/>
      <c r="BZ97" s="167"/>
      <c r="CA97" s="167"/>
      <c r="CB97" s="167"/>
      <c r="CC97" s="167"/>
      <c r="CD97" s="167"/>
      <c r="CE97" s="29"/>
      <c r="CF97" s="29"/>
      <c r="CG97" s="167"/>
      <c r="CH97" s="29"/>
      <c r="CI97" s="29"/>
      <c r="CJ97" s="167"/>
      <c r="CK97" s="29"/>
      <c r="CL97" s="29"/>
      <c r="CM97" s="167"/>
      <c r="CN97" s="29"/>
      <c r="CO97" s="29"/>
      <c r="CP97" s="167"/>
      <c r="CQ97" s="29"/>
      <c r="CR97" s="29"/>
      <c r="CS97" s="167"/>
      <c r="CT97" s="29"/>
      <c r="CU97" s="29"/>
      <c r="CV97" s="167"/>
      <c r="CW97" s="29"/>
      <c r="CX97" s="29"/>
      <c r="CY97" s="167"/>
      <c r="CZ97" s="29"/>
      <c r="DA97" s="29"/>
      <c r="DB97" s="167"/>
      <c r="DC97" s="29"/>
      <c r="DD97" s="29"/>
      <c r="DE97" s="167"/>
      <c r="DF97" s="29"/>
      <c r="DG97" s="29"/>
      <c r="DH97" s="167"/>
      <c r="DI97" s="29"/>
      <c r="DJ97" s="29"/>
      <c r="DK97" s="167"/>
    </row>
    <row r="98" spans="1:115" s="32" customFormat="1" ht="47.25" x14ac:dyDescent="0.25">
      <c r="A98" s="85" t="s">
        <v>558</v>
      </c>
      <c r="B98" s="31">
        <f t="shared" si="23"/>
        <v>179.7</v>
      </c>
      <c r="C98" s="31">
        <f t="shared" si="24"/>
        <v>73.487679999999997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50"/>
      <c r="U98" s="50"/>
      <c r="V98" s="50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>
        <v>179.7</v>
      </c>
      <c r="BH98" s="29">
        <v>73.487679999999997</v>
      </c>
      <c r="BI98" s="29">
        <f t="shared" si="26"/>
        <v>40.894646633277688</v>
      </c>
      <c r="BJ98" s="29"/>
      <c r="BK98" s="29"/>
      <c r="BL98" s="29"/>
      <c r="BM98" s="29"/>
      <c r="BN98" s="29"/>
      <c r="BO98" s="29"/>
      <c r="BP98" s="29"/>
      <c r="BQ98" s="29"/>
      <c r="BR98" s="29"/>
      <c r="BS98" s="175"/>
      <c r="BT98" s="175"/>
      <c r="BU98" s="175"/>
      <c r="BV98" s="175"/>
      <c r="BW98" s="175"/>
      <c r="BX98" s="167"/>
      <c r="BY98" s="167"/>
      <c r="BZ98" s="167"/>
      <c r="CA98" s="167"/>
      <c r="CB98" s="167"/>
      <c r="CC98" s="167"/>
      <c r="CD98" s="167"/>
      <c r="CE98" s="29"/>
      <c r="CF98" s="29"/>
      <c r="CG98" s="167"/>
      <c r="CH98" s="29"/>
      <c r="CI98" s="29"/>
      <c r="CJ98" s="167"/>
      <c r="CK98" s="29"/>
      <c r="CL98" s="29"/>
      <c r="CM98" s="167"/>
      <c r="CN98" s="29"/>
      <c r="CO98" s="29"/>
      <c r="CP98" s="167"/>
      <c r="CQ98" s="29"/>
      <c r="CR98" s="29"/>
      <c r="CS98" s="167"/>
      <c r="CT98" s="29"/>
      <c r="CU98" s="29"/>
      <c r="CV98" s="167"/>
      <c r="CW98" s="29"/>
      <c r="CX98" s="29"/>
      <c r="CY98" s="167"/>
      <c r="CZ98" s="29"/>
      <c r="DA98" s="29"/>
      <c r="DB98" s="167"/>
      <c r="DC98" s="29"/>
      <c r="DD98" s="29"/>
      <c r="DE98" s="167"/>
      <c r="DF98" s="29"/>
      <c r="DG98" s="29"/>
      <c r="DH98" s="167"/>
      <c r="DI98" s="29"/>
      <c r="DJ98" s="29"/>
      <c r="DK98" s="167"/>
    </row>
    <row r="99" spans="1:115" s="32" customFormat="1" ht="47.25" x14ac:dyDescent="0.25">
      <c r="A99" s="85" t="s">
        <v>559</v>
      </c>
      <c r="B99" s="31">
        <f t="shared" si="23"/>
        <v>130.5</v>
      </c>
      <c r="C99" s="31">
        <f t="shared" si="24"/>
        <v>55.235709999999997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50"/>
      <c r="U99" s="50"/>
      <c r="V99" s="50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>
        <v>130.5</v>
      </c>
      <c r="BH99" s="29">
        <v>55.235709999999997</v>
      </c>
      <c r="BI99" s="29">
        <f t="shared" si="26"/>
        <v>42.326214559386969</v>
      </c>
      <c r="BJ99" s="29"/>
      <c r="BK99" s="29"/>
      <c r="BL99" s="29"/>
      <c r="BM99" s="29"/>
      <c r="BN99" s="29"/>
      <c r="BO99" s="29"/>
      <c r="BP99" s="29"/>
      <c r="BQ99" s="29"/>
      <c r="BR99" s="29"/>
      <c r="BS99" s="175"/>
      <c r="BT99" s="175"/>
      <c r="BU99" s="175"/>
      <c r="BV99" s="175"/>
      <c r="BW99" s="175"/>
      <c r="BX99" s="167"/>
      <c r="BY99" s="167"/>
      <c r="BZ99" s="167"/>
      <c r="CA99" s="167"/>
      <c r="CB99" s="167"/>
      <c r="CC99" s="167"/>
      <c r="CD99" s="167"/>
      <c r="CE99" s="29"/>
      <c r="CF99" s="29"/>
      <c r="CG99" s="167"/>
      <c r="CH99" s="29"/>
      <c r="CI99" s="29"/>
      <c r="CJ99" s="167"/>
      <c r="CK99" s="29"/>
      <c r="CL99" s="29"/>
      <c r="CM99" s="167"/>
      <c r="CN99" s="29"/>
      <c r="CO99" s="29"/>
      <c r="CP99" s="167"/>
      <c r="CQ99" s="29"/>
      <c r="CR99" s="29"/>
      <c r="CS99" s="167"/>
      <c r="CT99" s="29"/>
      <c r="CU99" s="29"/>
      <c r="CV99" s="167"/>
      <c r="CW99" s="29"/>
      <c r="CX99" s="29"/>
      <c r="CY99" s="167"/>
      <c r="CZ99" s="29"/>
      <c r="DA99" s="29"/>
      <c r="DB99" s="167"/>
      <c r="DC99" s="29"/>
      <c r="DD99" s="29"/>
      <c r="DE99" s="167"/>
      <c r="DF99" s="29"/>
      <c r="DG99" s="29"/>
      <c r="DH99" s="167"/>
      <c r="DI99" s="29"/>
      <c r="DJ99" s="29"/>
      <c r="DK99" s="167"/>
    </row>
    <row r="100" spans="1:115" s="32" customFormat="1" ht="47.25" x14ac:dyDescent="0.25">
      <c r="A100" s="85" t="s">
        <v>560</v>
      </c>
      <c r="B100" s="31">
        <f t="shared" si="23"/>
        <v>81.3</v>
      </c>
      <c r="C100" s="31">
        <f t="shared" si="24"/>
        <v>31.871279999999999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50"/>
      <c r="U100" s="50"/>
      <c r="V100" s="50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>
        <v>81.3</v>
      </c>
      <c r="BH100" s="29">
        <v>31.871279999999999</v>
      </c>
      <c r="BI100" s="29">
        <f t="shared" si="26"/>
        <v>39.202066420664202</v>
      </c>
      <c r="BJ100" s="29"/>
      <c r="BK100" s="29"/>
      <c r="BL100" s="29"/>
      <c r="BM100" s="29"/>
      <c r="BN100" s="29"/>
      <c r="BO100" s="29"/>
      <c r="BP100" s="29"/>
      <c r="BQ100" s="29"/>
      <c r="BR100" s="29"/>
      <c r="BS100" s="175"/>
      <c r="BT100" s="175"/>
      <c r="BU100" s="175"/>
      <c r="BV100" s="175"/>
      <c r="BW100" s="175"/>
      <c r="BX100" s="167"/>
      <c r="BY100" s="167"/>
      <c r="BZ100" s="167"/>
      <c r="CA100" s="167"/>
      <c r="CB100" s="167"/>
      <c r="CC100" s="167"/>
      <c r="CD100" s="167"/>
      <c r="CE100" s="29"/>
      <c r="CF100" s="29"/>
      <c r="CG100" s="167"/>
      <c r="CH100" s="29"/>
      <c r="CI100" s="29"/>
      <c r="CJ100" s="167"/>
      <c r="CK100" s="29"/>
      <c r="CL100" s="29"/>
      <c r="CM100" s="167"/>
      <c r="CN100" s="29"/>
      <c r="CO100" s="29"/>
      <c r="CP100" s="167"/>
      <c r="CQ100" s="29"/>
      <c r="CR100" s="29"/>
      <c r="CS100" s="167"/>
      <c r="CT100" s="29"/>
      <c r="CU100" s="29"/>
      <c r="CV100" s="167"/>
      <c r="CW100" s="29"/>
      <c r="CX100" s="29"/>
      <c r="CY100" s="167"/>
      <c r="CZ100" s="29"/>
      <c r="DA100" s="29"/>
      <c r="DB100" s="167"/>
      <c r="DC100" s="29"/>
      <c r="DD100" s="29"/>
      <c r="DE100" s="167"/>
      <c r="DF100" s="29"/>
      <c r="DG100" s="29"/>
      <c r="DH100" s="167"/>
      <c r="DI100" s="29"/>
      <c r="DJ100" s="29"/>
      <c r="DK100" s="167"/>
    </row>
    <row r="101" spans="1:115" s="32" customFormat="1" ht="63" x14ac:dyDescent="0.25">
      <c r="A101" s="85" t="s">
        <v>561</v>
      </c>
      <c r="B101" s="31">
        <f t="shared" si="23"/>
        <v>140</v>
      </c>
      <c r="C101" s="31">
        <f t="shared" si="24"/>
        <v>54.988199999999999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50"/>
      <c r="U101" s="50"/>
      <c r="V101" s="50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>
        <v>140</v>
      </c>
      <c r="BH101" s="29">
        <v>54.988199999999999</v>
      </c>
      <c r="BI101" s="29">
        <f t="shared" si="26"/>
        <v>39.277285714285718</v>
      </c>
      <c r="BJ101" s="29"/>
      <c r="BK101" s="29"/>
      <c r="BL101" s="29"/>
      <c r="BM101" s="29"/>
      <c r="BN101" s="29"/>
      <c r="BO101" s="29"/>
      <c r="BP101" s="29"/>
      <c r="BQ101" s="29"/>
      <c r="BR101" s="29"/>
      <c r="BS101" s="175"/>
      <c r="BT101" s="175"/>
      <c r="BU101" s="175"/>
      <c r="BV101" s="175"/>
      <c r="BW101" s="175"/>
      <c r="BX101" s="167"/>
      <c r="BY101" s="167"/>
      <c r="BZ101" s="167"/>
      <c r="CA101" s="167"/>
      <c r="CB101" s="167"/>
      <c r="CC101" s="167"/>
      <c r="CD101" s="167"/>
      <c r="CE101" s="29"/>
      <c r="CF101" s="29"/>
      <c r="CG101" s="167"/>
      <c r="CH101" s="29"/>
      <c r="CI101" s="29"/>
      <c r="CJ101" s="167"/>
      <c r="CK101" s="29"/>
      <c r="CL101" s="29"/>
      <c r="CM101" s="167"/>
      <c r="CN101" s="29"/>
      <c r="CO101" s="29"/>
      <c r="CP101" s="167"/>
      <c r="CQ101" s="29"/>
      <c r="CR101" s="29"/>
      <c r="CS101" s="167"/>
      <c r="CT101" s="29"/>
      <c r="CU101" s="29"/>
      <c r="CV101" s="167"/>
      <c r="CW101" s="29"/>
      <c r="CX101" s="29"/>
      <c r="CY101" s="167"/>
      <c r="CZ101" s="29"/>
      <c r="DA101" s="29"/>
      <c r="DB101" s="167"/>
      <c r="DC101" s="29"/>
      <c r="DD101" s="29"/>
      <c r="DE101" s="167"/>
      <c r="DF101" s="29"/>
      <c r="DG101" s="29"/>
      <c r="DH101" s="167"/>
      <c r="DI101" s="29"/>
      <c r="DJ101" s="29"/>
      <c r="DK101" s="167"/>
    </row>
    <row r="102" spans="1:115" s="32" customFormat="1" ht="63" x14ac:dyDescent="0.25">
      <c r="A102" s="85" t="s">
        <v>713</v>
      </c>
      <c r="B102" s="31">
        <f t="shared" si="23"/>
        <v>2087.1999999999998</v>
      </c>
      <c r="C102" s="31">
        <f t="shared" si="24"/>
        <v>0</v>
      </c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50"/>
      <c r="U102" s="50"/>
      <c r="V102" s="50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>
        <v>1000</v>
      </c>
      <c r="BK102" s="29"/>
      <c r="BL102" s="29"/>
      <c r="BM102" s="29">
        <v>1087.2</v>
      </c>
      <c r="BN102" s="29"/>
      <c r="BO102" s="29"/>
      <c r="BP102" s="29"/>
      <c r="BQ102" s="29"/>
      <c r="BR102" s="29"/>
      <c r="BS102" s="175"/>
      <c r="BT102" s="175"/>
      <c r="BU102" s="175"/>
      <c r="BV102" s="175"/>
      <c r="BW102" s="175"/>
      <c r="BX102" s="167"/>
      <c r="BY102" s="167"/>
      <c r="BZ102" s="167"/>
      <c r="CA102" s="167"/>
      <c r="CB102" s="167"/>
      <c r="CC102" s="167"/>
      <c r="CD102" s="167"/>
      <c r="CE102" s="29"/>
      <c r="CF102" s="29"/>
      <c r="CG102" s="167"/>
      <c r="CH102" s="29"/>
      <c r="CI102" s="29"/>
      <c r="CJ102" s="167"/>
      <c r="CK102" s="29"/>
      <c r="CL102" s="29"/>
      <c r="CM102" s="167"/>
      <c r="CN102" s="29"/>
      <c r="CO102" s="29"/>
      <c r="CP102" s="167"/>
      <c r="CQ102" s="29"/>
      <c r="CR102" s="29"/>
      <c r="CS102" s="167"/>
      <c r="CT102" s="29"/>
      <c r="CU102" s="29"/>
      <c r="CV102" s="167"/>
      <c r="CW102" s="29"/>
      <c r="CX102" s="29"/>
      <c r="CY102" s="167"/>
      <c r="CZ102" s="29"/>
      <c r="DA102" s="29"/>
      <c r="DB102" s="167"/>
      <c r="DC102" s="29"/>
      <c r="DD102" s="29"/>
      <c r="DE102" s="167"/>
      <c r="DF102" s="29"/>
      <c r="DG102" s="29"/>
      <c r="DH102" s="167"/>
      <c r="DI102" s="29"/>
      <c r="DJ102" s="29"/>
      <c r="DK102" s="167"/>
    </row>
    <row r="103" spans="1:115" s="32" customFormat="1" ht="63" x14ac:dyDescent="0.25">
      <c r="A103" s="85" t="s">
        <v>644</v>
      </c>
      <c r="B103" s="31">
        <f t="shared" si="23"/>
        <v>500</v>
      </c>
      <c r="C103" s="31">
        <f t="shared" si="24"/>
        <v>0</v>
      </c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50"/>
      <c r="U103" s="50"/>
      <c r="V103" s="50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175"/>
      <c r="BT103" s="175"/>
      <c r="BU103" s="175"/>
      <c r="BV103" s="175"/>
      <c r="BW103" s="175"/>
      <c r="BX103" s="167"/>
      <c r="BY103" s="167"/>
      <c r="BZ103" s="167"/>
      <c r="CA103" s="167"/>
      <c r="CB103" s="167"/>
      <c r="CC103" s="167"/>
      <c r="CD103" s="167"/>
      <c r="CE103" s="29"/>
      <c r="CF103" s="29"/>
      <c r="CG103" s="167"/>
      <c r="CH103" s="29"/>
      <c r="CI103" s="29"/>
      <c r="CJ103" s="167"/>
      <c r="CK103" s="29"/>
      <c r="CL103" s="29"/>
      <c r="CM103" s="167"/>
      <c r="CN103" s="29"/>
      <c r="CO103" s="29"/>
      <c r="CP103" s="167"/>
      <c r="CQ103" s="29">
        <v>500</v>
      </c>
      <c r="CR103" s="29"/>
      <c r="CS103" s="167"/>
      <c r="CT103" s="29"/>
      <c r="CU103" s="29"/>
      <c r="CV103" s="167"/>
      <c r="CW103" s="29"/>
      <c r="CX103" s="29"/>
      <c r="CY103" s="167"/>
      <c r="CZ103" s="29"/>
      <c r="DA103" s="29"/>
      <c r="DB103" s="167"/>
      <c r="DC103" s="29"/>
      <c r="DD103" s="29"/>
      <c r="DE103" s="167"/>
      <c r="DF103" s="29"/>
      <c r="DG103" s="29"/>
      <c r="DH103" s="167"/>
      <c r="DI103" s="29"/>
      <c r="DJ103" s="29"/>
      <c r="DK103" s="167"/>
    </row>
    <row r="104" spans="1:115" s="32" customFormat="1" ht="47.25" x14ac:dyDescent="0.25">
      <c r="A104" s="85" t="s">
        <v>240</v>
      </c>
      <c r="B104" s="31">
        <f t="shared" si="23"/>
        <v>72.900000000000006</v>
      </c>
      <c r="C104" s="31">
        <f t="shared" si="24"/>
        <v>32.715310000000002</v>
      </c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50"/>
      <c r="U104" s="50"/>
      <c r="V104" s="50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>
        <v>72.900000000000006</v>
      </c>
      <c r="BH104" s="29">
        <v>32.715310000000002</v>
      </c>
      <c r="BI104" s="29">
        <f t="shared" si="26"/>
        <v>44.876968449931418</v>
      </c>
      <c r="BJ104" s="29"/>
      <c r="BK104" s="29"/>
      <c r="BL104" s="29"/>
      <c r="BM104" s="29"/>
      <c r="BN104" s="29"/>
      <c r="BO104" s="29"/>
      <c r="BP104" s="29"/>
      <c r="BQ104" s="29"/>
      <c r="BR104" s="29"/>
      <c r="BS104" s="175"/>
      <c r="BT104" s="175"/>
      <c r="BU104" s="175"/>
      <c r="BV104" s="175"/>
      <c r="BW104" s="175"/>
      <c r="BX104" s="167"/>
      <c r="BY104" s="167"/>
      <c r="BZ104" s="167"/>
      <c r="CA104" s="167"/>
      <c r="CB104" s="167"/>
      <c r="CC104" s="167"/>
      <c r="CD104" s="167"/>
      <c r="CE104" s="29"/>
      <c r="CF104" s="29"/>
      <c r="CG104" s="167"/>
      <c r="CH104" s="29"/>
      <c r="CI104" s="29"/>
      <c r="CJ104" s="167"/>
      <c r="CK104" s="29"/>
      <c r="CL104" s="29"/>
      <c r="CM104" s="167"/>
      <c r="CN104" s="29"/>
      <c r="CO104" s="29"/>
      <c r="CP104" s="167"/>
      <c r="CQ104" s="29"/>
      <c r="CR104" s="29"/>
      <c r="CS104" s="167"/>
      <c r="CT104" s="29"/>
      <c r="CU104" s="29"/>
      <c r="CV104" s="167"/>
      <c r="CW104" s="29"/>
      <c r="CX104" s="29"/>
      <c r="CY104" s="167"/>
      <c r="CZ104" s="29"/>
      <c r="DA104" s="29"/>
      <c r="DB104" s="167"/>
      <c r="DC104" s="29"/>
      <c r="DD104" s="29"/>
      <c r="DE104" s="167"/>
      <c r="DF104" s="29"/>
      <c r="DG104" s="29"/>
      <c r="DH104" s="167"/>
      <c r="DI104" s="29"/>
      <c r="DJ104" s="29"/>
      <c r="DK104" s="167"/>
    </row>
    <row r="105" spans="1:115" s="32" customFormat="1" ht="47.25" x14ac:dyDescent="0.25">
      <c r="A105" s="85" t="s">
        <v>241</v>
      </c>
      <c r="B105" s="31">
        <f t="shared" si="23"/>
        <v>69.900000000000006</v>
      </c>
      <c r="C105" s="31">
        <f t="shared" si="24"/>
        <v>25.674720000000001</v>
      </c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50"/>
      <c r="U105" s="50"/>
      <c r="V105" s="50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>
        <v>69.900000000000006</v>
      </c>
      <c r="BH105" s="29">
        <v>25.674720000000001</v>
      </c>
      <c r="BI105" s="29">
        <f t="shared" si="26"/>
        <v>36.730643776824031</v>
      </c>
      <c r="BJ105" s="29"/>
      <c r="BK105" s="29"/>
      <c r="BL105" s="29"/>
      <c r="BM105" s="29"/>
      <c r="BN105" s="29"/>
      <c r="BO105" s="29"/>
      <c r="BP105" s="29"/>
      <c r="BQ105" s="29"/>
      <c r="BR105" s="29"/>
      <c r="BS105" s="175"/>
      <c r="BT105" s="175"/>
      <c r="BU105" s="175"/>
      <c r="BV105" s="175"/>
      <c r="BW105" s="175"/>
      <c r="BX105" s="167"/>
      <c r="BY105" s="167"/>
      <c r="BZ105" s="167"/>
      <c r="CA105" s="167"/>
      <c r="CB105" s="167"/>
      <c r="CC105" s="167"/>
      <c r="CD105" s="167"/>
      <c r="CE105" s="29"/>
      <c r="CF105" s="29"/>
      <c r="CG105" s="167"/>
      <c r="CH105" s="29"/>
      <c r="CI105" s="29"/>
      <c r="CJ105" s="167"/>
      <c r="CK105" s="29"/>
      <c r="CL105" s="29"/>
      <c r="CM105" s="167"/>
      <c r="CN105" s="29"/>
      <c r="CO105" s="29"/>
      <c r="CP105" s="167"/>
      <c r="CQ105" s="29"/>
      <c r="CR105" s="29"/>
      <c r="CS105" s="167"/>
      <c r="CT105" s="29"/>
      <c r="CU105" s="29"/>
      <c r="CV105" s="167"/>
      <c r="CW105" s="29"/>
      <c r="CX105" s="29"/>
      <c r="CY105" s="167"/>
      <c r="CZ105" s="29"/>
      <c r="DA105" s="29"/>
      <c r="DB105" s="167"/>
      <c r="DC105" s="29"/>
      <c r="DD105" s="29"/>
      <c r="DE105" s="167"/>
      <c r="DF105" s="29"/>
      <c r="DG105" s="29"/>
      <c r="DH105" s="167"/>
      <c r="DI105" s="29"/>
      <c r="DJ105" s="29"/>
      <c r="DK105" s="167"/>
    </row>
    <row r="106" spans="1:115" s="32" customFormat="1" ht="47.25" x14ac:dyDescent="0.25">
      <c r="A106" s="85" t="s">
        <v>242</v>
      </c>
      <c r="B106" s="31">
        <f t="shared" si="23"/>
        <v>600.70000000000005</v>
      </c>
      <c r="C106" s="31">
        <f t="shared" si="24"/>
        <v>47.300800000000002</v>
      </c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50"/>
      <c r="U106" s="50"/>
      <c r="V106" s="50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>
        <v>100.7</v>
      </c>
      <c r="BH106" s="29">
        <v>47.300800000000002</v>
      </c>
      <c r="BI106" s="29">
        <f t="shared" si="26"/>
        <v>46.971996027805361</v>
      </c>
      <c r="BJ106" s="29"/>
      <c r="BK106" s="29"/>
      <c r="BL106" s="29"/>
      <c r="BM106" s="29"/>
      <c r="BN106" s="29"/>
      <c r="BO106" s="29"/>
      <c r="BP106" s="29"/>
      <c r="BQ106" s="29"/>
      <c r="BR106" s="29"/>
      <c r="BS106" s="175"/>
      <c r="BT106" s="175"/>
      <c r="BU106" s="175"/>
      <c r="BV106" s="175"/>
      <c r="BW106" s="175"/>
      <c r="BX106" s="167"/>
      <c r="BY106" s="167"/>
      <c r="BZ106" s="167"/>
      <c r="CA106" s="167"/>
      <c r="CB106" s="167"/>
      <c r="CC106" s="167"/>
      <c r="CD106" s="167"/>
      <c r="CE106" s="29"/>
      <c r="CF106" s="29"/>
      <c r="CG106" s="167"/>
      <c r="CH106" s="29"/>
      <c r="CI106" s="29"/>
      <c r="CJ106" s="167"/>
      <c r="CK106" s="29"/>
      <c r="CL106" s="29"/>
      <c r="CM106" s="167"/>
      <c r="CN106" s="29"/>
      <c r="CO106" s="29"/>
      <c r="CP106" s="167"/>
      <c r="CQ106" s="29">
        <v>500</v>
      </c>
      <c r="CR106" s="29"/>
      <c r="CS106" s="167"/>
      <c r="CT106" s="29"/>
      <c r="CU106" s="29"/>
      <c r="CV106" s="167"/>
      <c r="CW106" s="29"/>
      <c r="CX106" s="29"/>
      <c r="CY106" s="167"/>
      <c r="CZ106" s="29"/>
      <c r="DA106" s="29"/>
      <c r="DB106" s="167"/>
      <c r="DC106" s="29"/>
      <c r="DD106" s="29"/>
      <c r="DE106" s="167"/>
      <c r="DF106" s="29"/>
      <c r="DG106" s="29"/>
      <c r="DH106" s="167"/>
      <c r="DI106" s="29"/>
      <c r="DJ106" s="29"/>
      <c r="DK106" s="167"/>
    </row>
    <row r="107" spans="1:115" s="32" customFormat="1" ht="47.25" x14ac:dyDescent="0.25">
      <c r="A107" s="85" t="s">
        <v>243</v>
      </c>
      <c r="B107" s="31">
        <f t="shared" si="23"/>
        <v>4206.5</v>
      </c>
      <c r="C107" s="31">
        <f t="shared" si="24"/>
        <v>0</v>
      </c>
      <c r="D107" s="29">
        <f t="shared" si="25"/>
        <v>0</v>
      </c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50"/>
      <c r="U107" s="50"/>
      <c r="V107" s="50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>
        <v>945</v>
      </c>
      <c r="BK107" s="29"/>
      <c r="BL107" s="29"/>
      <c r="BM107" s="29">
        <v>3261.5</v>
      </c>
      <c r="BN107" s="29"/>
      <c r="BO107" s="29"/>
      <c r="BP107" s="29"/>
      <c r="BQ107" s="29"/>
      <c r="BR107" s="29"/>
      <c r="BS107" s="175"/>
      <c r="BT107" s="175"/>
      <c r="BU107" s="175"/>
      <c r="BV107" s="175"/>
      <c r="BW107" s="175"/>
      <c r="BX107" s="167"/>
      <c r="BY107" s="167"/>
      <c r="BZ107" s="167"/>
      <c r="CA107" s="167"/>
      <c r="CB107" s="167"/>
      <c r="CC107" s="167"/>
      <c r="CD107" s="167"/>
      <c r="CE107" s="29"/>
      <c r="CF107" s="29"/>
      <c r="CG107" s="167"/>
      <c r="CH107" s="29"/>
      <c r="CI107" s="29"/>
      <c r="CJ107" s="167"/>
      <c r="CK107" s="29"/>
      <c r="CL107" s="29"/>
      <c r="CM107" s="167"/>
      <c r="CN107" s="29"/>
      <c r="CO107" s="29"/>
      <c r="CP107" s="167"/>
      <c r="CQ107" s="29"/>
      <c r="CR107" s="29"/>
      <c r="CS107" s="167"/>
      <c r="CT107" s="29"/>
      <c r="CU107" s="29"/>
      <c r="CV107" s="167"/>
      <c r="CW107" s="29"/>
      <c r="CX107" s="29"/>
      <c r="CY107" s="167"/>
      <c r="CZ107" s="29"/>
      <c r="DA107" s="29"/>
      <c r="DB107" s="167"/>
      <c r="DC107" s="29"/>
      <c r="DD107" s="29"/>
      <c r="DE107" s="167"/>
      <c r="DF107" s="29"/>
      <c r="DG107" s="29"/>
      <c r="DH107" s="167"/>
      <c r="DI107" s="29"/>
      <c r="DJ107" s="29"/>
      <c r="DK107" s="167"/>
    </row>
    <row r="108" spans="1:115" s="32" customFormat="1" ht="47.25" x14ac:dyDescent="0.25">
      <c r="A108" s="85" t="s">
        <v>244</v>
      </c>
      <c r="B108" s="31">
        <f t="shared" si="23"/>
        <v>87</v>
      </c>
      <c r="C108" s="31">
        <f t="shared" si="24"/>
        <v>38.361190000000001</v>
      </c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50"/>
      <c r="U108" s="50"/>
      <c r="V108" s="50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>
        <v>87</v>
      </c>
      <c r="BH108" s="29">
        <v>38.361190000000001</v>
      </c>
      <c r="BI108" s="29">
        <f t="shared" si="26"/>
        <v>44.09332183908046</v>
      </c>
      <c r="BJ108" s="29"/>
      <c r="BK108" s="29"/>
      <c r="BL108" s="29"/>
      <c r="BM108" s="29"/>
      <c r="BN108" s="29"/>
      <c r="BO108" s="29"/>
      <c r="BP108" s="29"/>
      <c r="BQ108" s="29"/>
      <c r="BR108" s="29"/>
      <c r="BS108" s="175"/>
      <c r="BT108" s="175"/>
      <c r="BU108" s="175"/>
      <c r="BV108" s="175"/>
      <c r="BW108" s="175"/>
      <c r="BX108" s="167"/>
      <c r="BY108" s="167"/>
      <c r="BZ108" s="167"/>
      <c r="CA108" s="167"/>
      <c r="CB108" s="167"/>
      <c r="CC108" s="167"/>
      <c r="CD108" s="167"/>
      <c r="CE108" s="29"/>
      <c r="CF108" s="29"/>
      <c r="CG108" s="167"/>
      <c r="CH108" s="29"/>
      <c r="CI108" s="29"/>
      <c r="CJ108" s="167"/>
      <c r="CK108" s="29"/>
      <c r="CL108" s="29"/>
      <c r="CM108" s="167"/>
      <c r="CN108" s="29"/>
      <c r="CO108" s="29"/>
      <c r="CP108" s="167"/>
      <c r="CQ108" s="29"/>
      <c r="CR108" s="29"/>
      <c r="CS108" s="167"/>
      <c r="CT108" s="29"/>
      <c r="CU108" s="29"/>
      <c r="CV108" s="167"/>
      <c r="CW108" s="29"/>
      <c r="CX108" s="29"/>
      <c r="CY108" s="167"/>
      <c r="CZ108" s="29"/>
      <c r="DA108" s="29"/>
      <c r="DB108" s="167"/>
      <c r="DC108" s="29"/>
      <c r="DD108" s="29"/>
      <c r="DE108" s="167"/>
      <c r="DF108" s="29"/>
      <c r="DG108" s="29"/>
      <c r="DH108" s="167"/>
      <c r="DI108" s="29"/>
      <c r="DJ108" s="29"/>
      <c r="DK108" s="167"/>
    </row>
    <row r="109" spans="1:115" s="32" customFormat="1" ht="47.25" x14ac:dyDescent="0.25">
      <c r="A109" s="85" t="s">
        <v>245</v>
      </c>
      <c r="B109" s="31">
        <f t="shared" si="23"/>
        <v>128.6</v>
      </c>
      <c r="C109" s="31">
        <f t="shared" si="24"/>
        <v>60.6</v>
      </c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50"/>
      <c r="U109" s="50"/>
      <c r="V109" s="50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>
        <v>128.6</v>
      </c>
      <c r="BH109" s="29">
        <v>60.6</v>
      </c>
      <c r="BI109" s="29">
        <f t="shared" si="26"/>
        <v>47.122861586314158</v>
      </c>
      <c r="BJ109" s="29"/>
      <c r="BK109" s="29"/>
      <c r="BL109" s="29"/>
      <c r="BM109" s="29"/>
      <c r="BN109" s="29"/>
      <c r="BO109" s="29"/>
      <c r="BP109" s="29"/>
      <c r="BQ109" s="29"/>
      <c r="BR109" s="29"/>
      <c r="BS109" s="175"/>
      <c r="BT109" s="175"/>
      <c r="BU109" s="175"/>
      <c r="BV109" s="175"/>
      <c r="BW109" s="175"/>
      <c r="BX109" s="167"/>
      <c r="BY109" s="167"/>
      <c r="BZ109" s="167"/>
      <c r="CA109" s="167"/>
      <c r="CB109" s="167"/>
      <c r="CC109" s="167"/>
      <c r="CD109" s="167"/>
      <c r="CE109" s="29"/>
      <c r="CF109" s="29"/>
      <c r="CG109" s="167"/>
      <c r="CH109" s="29"/>
      <c r="CI109" s="29"/>
      <c r="CJ109" s="167"/>
      <c r="CK109" s="29"/>
      <c r="CL109" s="29"/>
      <c r="CM109" s="167"/>
      <c r="CN109" s="29"/>
      <c r="CO109" s="29"/>
      <c r="CP109" s="167"/>
      <c r="CQ109" s="29"/>
      <c r="CR109" s="29"/>
      <c r="CS109" s="167"/>
      <c r="CT109" s="29"/>
      <c r="CU109" s="29"/>
      <c r="CV109" s="167"/>
      <c r="CW109" s="29"/>
      <c r="CX109" s="29"/>
      <c r="CY109" s="167"/>
      <c r="CZ109" s="29"/>
      <c r="DA109" s="29"/>
      <c r="DB109" s="167"/>
      <c r="DC109" s="29"/>
      <c r="DD109" s="29"/>
      <c r="DE109" s="167"/>
      <c r="DF109" s="29"/>
      <c r="DG109" s="29"/>
      <c r="DH109" s="167"/>
      <c r="DI109" s="29"/>
      <c r="DJ109" s="29"/>
      <c r="DK109" s="167"/>
    </row>
    <row r="110" spans="1:115" s="32" customFormat="1" ht="47.25" x14ac:dyDescent="0.25">
      <c r="A110" s="85" t="s">
        <v>246</v>
      </c>
      <c r="B110" s="31">
        <f t="shared" si="23"/>
        <v>113.5</v>
      </c>
      <c r="C110" s="31">
        <f t="shared" si="24"/>
        <v>34.169699999999999</v>
      </c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50"/>
      <c r="U110" s="50"/>
      <c r="V110" s="50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>
        <v>113.5</v>
      </c>
      <c r="BH110" s="29">
        <v>34.169699999999999</v>
      </c>
      <c r="BI110" s="29">
        <f t="shared" si="26"/>
        <v>30.105462555066076</v>
      </c>
      <c r="BJ110" s="29"/>
      <c r="BK110" s="29"/>
      <c r="BL110" s="29"/>
      <c r="BM110" s="29"/>
      <c r="BN110" s="29"/>
      <c r="BO110" s="29"/>
      <c r="BP110" s="29"/>
      <c r="BQ110" s="29"/>
      <c r="BR110" s="29"/>
      <c r="BS110" s="175"/>
      <c r="BT110" s="175"/>
      <c r="BU110" s="175"/>
      <c r="BV110" s="175"/>
      <c r="BW110" s="175"/>
      <c r="BX110" s="167"/>
      <c r="BY110" s="167"/>
      <c r="BZ110" s="167"/>
      <c r="CA110" s="167"/>
      <c r="CB110" s="167"/>
      <c r="CC110" s="167"/>
      <c r="CD110" s="167"/>
      <c r="CE110" s="29"/>
      <c r="CF110" s="29"/>
      <c r="CG110" s="167"/>
      <c r="CH110" s="29"/>
      <c r="CI110" s="29"/>
      <c r="CJ110" s="167"/>
      <c r="CK110" s="29"/>
      <c r="CL110" s="29"/>
      <c r="CM110" s="167"/>
      <c r="CN110" s="29"/>
      <c r="CO110" s="29"/>
      <c r="CP110" s="167"/>
      <c r="CQ110" s="29"/>
      <c r="CR110" s="29"/>
      <c r="CS110" s="167"/>
      <c r="CT110" s="29"/>
      <c r="CU110" s="29"/>
      <c r="CV110" s="167"/>
      <c r="CW110" s="29"/>
      <c r="CX110" s="29"/>
      <c r="CY110" s="167"/>
      <c r="CZ110" s="29"/>
      <c r="DA110" s="29"/>
      <c r="DB110" s="167"/>
      <c r="DC110" s="29"/>
      <c r="DD110" s="29"/>
      <c r="DE110" s="167"/>
      <c r="DF110" s="29"/>
      <c r="DG110" s="29"/>
      <c r="DH110" s="167"/>
      <c r="DI110" s="29"/>
      <c r="DJ110" s="29"/>
      <c r="DK110" s="167"/>
    </row>
    <row r="111" spans="1:115" s="32" customFormat="1" ht="47.25" x14ac:dyDescent="0.25">
      <c r="A111" s="85" t="s">
        <v>247</v>
      </c>
      <c r="B111" s="31">
        <f t="shared" si="23"/>
        <v>612.16399999999999</v>
      </c>
      <c r="C111" s="31">
        <f t="shared" si="24"/>
        <v>37.097089999999994</v>
      </c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50"/>
      <c r="U111" s="50"/>
      <c r="V111" s="50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>
        <v>89.8</v>
      </c>
      <c r="BH111" s="29">
        <v>37.097089999999994</v>
      </c>
      <c r="BI111" s="29">
        <f t="shared" si="26"/>
        <v>41.310790645879727</v>
      </c>
      <c r="BJ111" s="29">
        <v>522.36400000000003</v>
      </c>
      <c r="BK111" s="29"/>
      <c r="BL111" s="29"/>
      <c r="BM111" s="29"/>
      <c r="BN111" s="29"/>
      <c r="BO111" s="29"/>
      <c r="BP111" s="29"/>
      <c r="BQ111" s="29"/>
      <c r="BR111" s="29"/>
      <c r="BS111" s="175"/>
      <c r="BT111" s="175"/>
      <c r="BU111" s="175"/>
      <c r="BV111" s="175"/>
      <c r="BW111" s="175"/>
      <c r="BX111" s="167"/>
      <c r="BY111" s="167"/>
      <c r="BZ111" s="167"/>
      <c r="CA111" s="167"/>
      <c r="CB111" s="167"/>
      <c r="CC111" s="167"/>
      <c r="CD111" s="167"/>
      <c r="CE111" s="29"/>
      <c r="CF111" s="29"/>
      <c r="CG111" s="167"/>
      <c r="CH111" s="29"/>
      <c r="CI111" s="29"/>
      <c r="CJ111" s="167"/>
      <c r="CK111" s="29"/>
      <c r="CL111" s="29"/>
      <c r="CM111" s="167"/>
      <c r="CN111" s="29"/>
      <c r="CO111" s="29"/>
      <c r="CP111" s="167"/>
      <c r="CQ111" s="29"/>
      <c r="CR111" s="29"/>
      <c r="CS111" s="167"/>
      <c r="CT111" s="29"/>
      <c r="CU111" s="29"/>
      <c r="CV111" s="167"/>
      <c r="CW111" s="29"/>
      <c r="CX111" s="29"/>
      <c r="CY111" s="167"/>
      <c r="CZ111" s="29"/>
      <c r="DA111" s="29"/>
      <c r="DB111" s="167"/>
      <c r="DC111" s="29"/>
      <c r="DD111" s="29"/>
      <c r="DE111" s="167"/>
      <c r="DF111" s="29"/>
      <c r="DG111" s="29"/>
      <c r="DH111" s="167"/>
      <c r="DI111" s="29"/>
      <c r="DJ111" s="29"/>
      <c r="DK111" s="167"/>
    </row>
    <row r="112" spans="1:115" s="32" customFormat="1" ht="47.25" x14ac:dyDescent="0.25">
      <c r="A112" s="85" t="s">
        <v>249</v>
      </c>
      <c r="B112" s="31">
        <f t="shared" si="23"/>
        <v>75.7</v>
      </c>
      <c r="C112" s="31">
        <f t="shared" si="24"/>
        <v>35.599980000000002</v>
      </c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50"/>
      <c r="U112" s="50"/>
      <c r="V112" s="50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>
        <v>75.7</v>
      </c>
      <c r="BH112" s="29">
        <v>35.599980000000002</v>
      </c>
      <c r="BI112" s="29">
        <f t="shared" si="26"/>
        <v>47.027714663143989</v>
      </c>
      <c r="BJ112" s="29"/>
      <c r="BK112" s="29"/>
      <c r="BL112" s="29"/>
      <c r="BM112" s="29"/>
      <c r="BN112" s="29"/>
      <c r="BO112" s="29"/>
      <c r="BP112" s="29"/>
      <c r="BQ112" s="29"/>
      <c r="BR112" s="29"/>
      <c r="BS112" s="175"/>
      <c r="BT112" s="175"/>
      <c r="BU112" s="175"/>
      <c r="BV112" s="175"/>
      <c r="BW112" s="175"/>
      <c r="BX112" s="167"/>
      <c r="BY112" s="167"/>
      <c r="BZ112" s="167"/>
      <c r="CA112" s="167"/>
      <c r="CB112" s="167"/>
      <c r="CC112" s="167"/>
      <c r="CD112" s="167"/>
      <c r="CE112" s="29"/>
      <c r="CF112" s="29"/>
      <c r="CG112" s="167"/>
      <c r="CH112" s="29"/>
      <c r="CI112" s="29"/>
      <c r="CJ112" s="167"/>
      <c r="CK112" s="29"/>
      <c r="CL112" s="29"/>
      <c r="CM112" s="167"/>
      <c r="CN112" s="29"/>
      <c r="CO112" s="29"/>
      <c r="CP112" s="167"/>
      <c r="CQ112" s="29"/>
      <c r="CR112" s="29"/>
      <c r="CS112" s="167"/>
      <c r="CT112" s="29"/>
      <c r="CU112" s="29"/>
      <c r="CV112" s="167"/>
      <c r="CW112" s="29"/>
      <c r="CX112" s="29"/>
      <c r="CY112" s="167"/>
      <c r="CZ112" s="29"/>
      <c r="DA112" s="29"/>
      <c r="DB112" s="167"/>
      <c r="DC112" s="29"/>
      <c r="DD112" s="29"/>
      <c r="DE112" s="167"/>
      <c r="DF112" s="29"/>
      <c r="DG112" s="29"/>
      <c r="DH112" s="167"/>
      <c r="DI112" s="29"/>
      <c r="DJ112" s="29"/>
      <c r="DK112" s="167"/>
    </row>
    <row r="113" spans="1:115" s="32" customFormat="1" ht="47.25" x14ac:dyDescent="0.25">
      <c r="A113" s="85" t="s">
        <v>248</v>
      </c>
      <c r="B113" s="31">
        <f t="shared" si="23"/>
        <v>27.9</v>
      </c>
      <c r="C113" s="31">
        <f t="shared" si="24"/>
        <v>13.195399999999999</v>
      </c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50"/>
      <c r="U113" s="50"/>
      <c r="V113" s="50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>
        <v>27.9</v>
      </c>
      <c r="BH113" s="29">
        <v>13.195399999999999</v>
      </c>
      <c r="BI113" s="29">
        <f t="shared" si="26"/>
        <v>47.295340501792118</v>
      </c>
      <c r="BJ113" s="29"/>
      <c r="BK113" s="29"/>
      <c r="BL113" s="29"/>
      <c r="BM113" s="29"/>
      <c r="BN113" s="29"/>
      <c r="BO113" s="29"/>
      <c r="BP113" s="29"/>
      <c r="BQ113" s="29"/>
      <c r="BR113" s="29"/>
      <c r="BS113" s="175"/>
      <c r="BT113" s="175"/>
      <c r="BU113" s="175"/>
      <c r="BV113" s="175"/>
      <c r="BW113" s="175"/>
      <c r="BX113" s="167"/>
      <c r="BY113" s="167"/>
      <c r="BZ113" s="167"/>
      <c r="CA113" s="167"/>
      <c r="CB113" s="167"/>
      <c r="CC113" s="167"/>
      <c r="CD113" s="167"/>
      <c r="CE113" s="29"/>
      <c r="CF113" s="29"/>
      <c r="CG113" s="167"/>
      <c r="CH113" s="29"/>
      <c r="CI113" s="29"/>
      <c r="CJ113" s="167"/>
      <c r="CK113" s="29"/>
      <c r="CL113" s="29"/>
      <c r="CM113" s="167"/>
      <c r="CN113" s="29"/>
      <c r="CO113" s="29"/>
      <c r="CP113" s="167"/>
      <c r="CQ113" s="29"/>
      <c r="CR113" s="29"/>
      <c r="CS113" s="167"/>
      <c r="CT113" s="29"/>
      <c r="CU113" s="29"/>
      <c r="CV113" s="167"/>
      <c r="CW113" s="29"/>
      <c r="CX113" s="29"/>
      <c r="CY113" s="167"/>
      <c r="CZ113" s="29"/>
      <c r="DA113" s="29"/>
      <c r="DB113" s="167"/>
      <c r="DC113" s="29"/>
      <c r="DD113" s="29"/>
      <c r="DE113" s="167"/>
      <c r="DF113" s="29"/>
      <c r="DG113" s="29"/>
      <c r="DH113" s="167"/>
      <c r="DI113" s="29"/>
      <c r="DJ113" s="29"/>
      <c r="DK113" s="167"/>
    </row>
    <row r="114" spans="1:115" s="32" customFormat="1" ht="63" x14ac:dyDescent="0.25">
      <c r="A114" s="85" t="s">
        <v>250</v>
      </c>
      <c r="B114" s="31">
        <f t="shared" si="23"/>
        <v>517.86199999999997</v>
      </c>
      <c r="C114" s="31">
        <f t="shared" si="24"/>
        <v>0</v>
      </c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50"/>
      <c r="U114" s="50"/>
      <c r="V114" s="50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>
        <v>122.9</v>
      </c>
      <c r="BH114" s="29"/>
      <c r="BI114" s="29">
        <f t="shared" si="26"/>
        <v>0</v>
      </c>
      <c r="BJ114" s="29">
        <v>394.96199999999999</v>
      </c>
      <c r="BK114" s="29"/>
      <c r="BL114" s="29"/>
      <c r="BM114" s="29"/>
      <c r="BN114" s="29"/>
      <c r="BO114" s="29"/>
      <c r="BP114" s="29"/>
      <c r="BQ114" s="29"/>
      <c r="BR114" s="29"/>
      <c r="BS114" s="175"/>
      <c r="BT114" s="175"/>
      <c r="BU114" s="175"/>
      <c r="BV114" s="175"/>
      <c r="BW114" s="175"/>
      <c r="BX114" s="167"/>
      <c r="BY114" s="167"/>
      <c r="BZ114" s="167"/>
      <c r="CA114" s="167"/>
      <c r="CB114" s="167"/>
      <c r="CC114" s="167"/>
      <c r="CD114" s="167"/>
      <c r="CE114" s="29"/>
      <c r="CF114" s="29"/>
      <c r="CG114" s="167"/>
      <c r="CH114" s="29"/>
      <c r="CI114" s="29"/>
      <c r="CJ114" s="167"/>
      <c r="CK114" s="29"/>
      <c r="CL114" s="29"/>
      <c r="CM114" s="167"/>
      <c r="CN114" s="29"/>
      <c r="CO114" s="29"/>
      <c r="CP114" s="167"/>
      <c r="CQ114" s="29"/>
      <c r="CR114" s="29"/>
      <c r="CS114" s="167"/>
      <c r="CT114" s="29"/>
      <c r="CU114" s="29"/>
      <c r="CV114" s="167"/>
      <c r="CW114" s="29"/>
      <c r="CX114" s="29"/>
      <c r="CY114" s="167"/>
      <c r="CZ114" s="29"/>
      <c r="DA114" s="29"/>
      <c r="DB114" s="167"/>
      <c r="DC114" s="29"/>
      <c r="DD114" s="29"/>
      <c r="DE114" s="167"/>
      <c r="DF114" s="29"/>
      <c r="DG114" s="29"/>
      <c r="DH114" s="167"/>
      <c r="DI114" s="29"/>
      <c r="DJ114" s="29"/>
      <c r="DK114" s="167"/>
    </row>
    <row r="115" spans="1:115" s="32" customFormat="1" ht="47.25" x14ac:dyDescent="0.25">
      <c r="A115" s="85" t="s">
        <v>251</v>
      </c>
      <c r="B115" s="31">
        <f t="shared" si="23"/>
        <v>1290.3944000000001</v>
      </c>
      <c r="C115" s="31">
        <f t="shared" si="24"/>
        <v>0</v>
      </c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50"/>
      <c r="U115" s="50"/>
      <c r="V115" s="50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>
        <v>177.8</v>
      </c>
      <c r="BH115" s="29"/>
      <c r="BI115" s="29">
        <f t="shared" si="26"/>
        <v>0</v>
      </c>
      <c r="BJ115" s="29">
        <v>612.59440000000006</v>
      </c>
      <c r="BK115" s="29"/>
      <c r="BL115" s="29"/>
      <c r="BM115" s="29"/>
      <c r="BN115" s="29"/>
      <c r="BO115" s="29"/>
      <c r="BP115" s="29"/>
      <c r="BQ115" s="29"/>
      <c r="BR115" s="29"/>
      <c r="BS115" s="175"/>
      <c r="BT115" s="175"/>
      <c r="BU115" s="175"/>
      <c r="BV115" s="175"/>
      <c r="BW115" s="175"/>
      <c r="BX115" s="167"/>
      <c r="BY115" s="167"/>
      <c r="BZ115" s="167"/>
      <c r="CA115" s="167"/>
      <c r="CB115" s="167"/>
      <c r="CC115" s="167"/>
      <c r="CD115" s="167"/>
      <c r="CE115" s="29"/>
      <c r="CF115" s="29"/>
      <c r="CG115" s="167"/>
      <c r="CH115" s="29"/>
      <c r="CI115" s="29"/>
      <c r="CJ115" s="167"/>
      <c r="CK115" s="29"/>
      <c r="CL115" s="29"/>
      <c r="CM115" s="167"/>
      <c r="CN115" s="29"/>
      <c r="CO115" s="29"/>
      <c r="CP115" s="167"/>
      <c r="CQ115" s="29">
        <v>500</v>
      </c>
      <c r="CR115" s="29"/>
      <c r="CS115" s="167"/>
      <c r="CT115" s="29"/>
      <c r="CU115" s="29"/>
      <c r="CV115" s="167"/>
      <c r="CW115" s="29"/>
      <c r="CX115" s="29"/>
      <c r="CY115" s="167"/>
      <c r="CZ115" s="29"/>
      <c r="DA115" s="29"/>
      <c r="DB115" s="167"/>
      <c r="DC115" s="29"/>
      <c r="DD115" s="29"/>
      <c r="DE115" s="167"/>
      <c r="DF115" s="29"/>
      <c r="DG115" s="29"/>
      <c r="DH115" s="167"/>
      <c r="DI115" s="29"/>
      <c r="DJ115" s="29"/>
      <c r="DK115" s="167"/>
    </row>
    <row r="116" spans="1:115" s="32" customFormat="1" ht="47.25" x14ac:dyDescent="0.25">
      <c r="A116" s="85" t="s">
        <v>595</v>
      </c>
      <c r="B116" s="31">
        <f t="shared" si="23"/>
        <v>45.8</v>
      </c>
      <c r="C116" s="31">
        <f t="shared" si="24"/>
        <v>0</v>
      </c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50"/>
      <c r="U116" s="50"/>
      <c r="V116" s="50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>
        <v>45.8</v>
      </c>
      <c r="BH116" s="29"/>
      <c r="BI116" s="29">
        <f t="shared" si="26"/>
        <v>0</v>
      </c>
      <c r="BJ116" s="29"/>
      <c r="BK116" s="29"/>
      <c r="BL116" s="29"/>
      <c r="BM116" s="29"/>
      <c r="BN116" s="29"/>
      <c r="BO116" s="29"/>
      <c r="BP116" s="29"/>
      <c r="BQ116" s="29"/>
      <c r="BR116" s="29"/>
      <c r="BS116" s="175"/>
      <c r="BT116" s="175"/>
      <c r="BU116" s="175"/>
      <c r="BV116" s="175"/>
      <c r="BW116" s="175"/>
      <c r="BX116" s="167"/>
      <c r="BY116" s="167"/>
      <c r="BZ116" s="167"/>
      <c r="CA116" s="167"/>
      <c r="CB116" s="167"/>
      <c r="CC116" s="167"/>
      <c r="CD116" s="167"/>
      <c r="CE116" s="29"/>
      <c r="CF116" s="29"/>
      <c r="CG116" s="167"/>
      <c r="CH116" s="29"/>
      <c r="CI116" s="29"/>
      <c r="CJ116" s="167"/>
      <c r="CK116" s="29"/>
      <c r="CL116" s="29"/>
      <c r="CM116" s="167"/>
      <c r="CN116" s="29"/>
      <c r="CO116" s="29"/>
      <c r="CP116" s="167"/>
      <c r="CQ116" s="29"/>
      <c r="CR116" s="29"/>
      <c r="CS116" s="167"/>
      <c r="CT116" s="29"/>
      <c r="CU116" s="29"/>
      <c r="CV116" s="167"/>
      <c r="CW116" s="29"/>
      <c r="CX116" s="29"/>
      <c r="CY116" s="167"/>
      <c r="CZ116" s="29"/>
      <c r="DA116" s="29"/>
      <c r="DB116" s="167"/>
      <c r="DC116" s="29"/>
      <c r="DD116" s="29"/>
      <c r="DE116" s="167"/>
      <c r="DF116" s="29"/>
      <c r="DG116" s="29"/>
      <c r="DH116" s="167"/>
      <c r="DI116" s="29"/>
      <c r="DJ116" s="29"/>
      <c r="DK116" s="167"/>
    </row>
    <row r="117" spans="1:115" s="32" customFormat="1" ht="47.25" x14ac:dyDescent="0.25">
      <c r="A117" s="85" t="s">
        <v>253</v>
      </c>
      <c r="B117" s="31">
        <f t="shared" si="23"/>
        <v>94.1</v>
      </c>
      <c r="C117" s="31">
        <f t="shared" si="24"/>
        <v>0</v>
      </c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50"/>
      <c r="U117" s="50"/>
      <c r="V117" s="50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>
        <v>94.1</v>
      </c>
      <c r="BH117" s="29"/>
      <c r="BI117" s="29">
        <f t="shared" si="26"/>
        <v>0</v>
      </c>
      <c r="BJ117" s="29"/>
      <c r="BK117" s="29"/>
      <c r="BL117" s="29"/>
      <c r="BM117" s="29"/>
      <c r="BN117" s="29"/>
      <c r="BO117" s="29"/>
      <c r="BP117" s="29"/>
      <c r="BQ117" s="29"/>
      <c r="BR117" s="29"/>
      <c r="BS117" s="175"/>
      <c r="BT117" s="175"/>
      <c r="BU117" s="175"/>
      <c r="BV117" s="175"/>
      <c r="BW117" s="175"/>
      <c r="BX117" s="167"/>
      <c r="BY117" s="167"/>
      <c r="BZ117" s="167"/>
      <c r="CA117" s="167"/>
      <c r="CB117" s="167"/>
      <c r="CC117" s="167"/>
      <c r="CD117" s="167"/>
      <c r="CE117" s="29"/>
      <c r="CF117" s="29"/>
      <c r="CG117" s="167"/>
      <c r="CH117" s="29"/>
      <c r="CI117" s="29"/>
      <c r="CJ117" s="167"/>
      <c r="CK117" s="29"/>
      <c r="CL117" s="29"/>
      <c r="CM117" s="167"/>
      <c r="CN117" s="29"/>
      <c r="CO117" s="29"/>
      <c r="CP117" s="167"/>
      <c r="CQ117" s="29"/>
      <c r="CR117" s="29"/>
      <c r="CS117" s="167"/>
      <c r="CT117" s="29"/>
      <c r="CU117" s="29"/>
      <c r="CV117" s="167"/>
      <c r="CW117" s="29"/>
      <c r="CX117" s="29"/>
      <c r="CY117" s="167"/>
      <c r="CZ117" s="29"/>
      <c r="DA117" s="29"/>
      <c r="DB117" s="167"/>
      <c r="DC117" s="29"/>
      <c r="DD117" s="29"/>
      <c r="DE117" s="167"/>
      <c r="DF117" s="29"/>
      <c r="DG117" s="29"/>
      <c r="DH117" s="167"/>
      <c r="DI117" s="29"/>
      <c r="DJ117" s="29"/>
      <c r="DK117" s="167"/>
    </row>
    <row r="118" spans="1:115" s="32" customFormat="1" ht="47.25" x14ac:dyDescent="0.25">
      <c r="A118" s="85" t="s">
        <v>254</v>
      </c>
      <c r="B118" s="31">
        <f t="shared" ref="B118:B181" si="29">E118+H118+K118+N118+Q118+T118+W118+Z118+AC118+AF118+AI118+AL118+AO118+AR118+AU118+AX118+BA118+BD118+BG118+BJ118+BM118+BP118+BS118+BV118+BY118+CB118+CE118+CH118+CK118+CN118+CQ118+CT118+CW118+CZ118+DC118+DF118+DI118</f>
        <v>2113.9</v>
      </c>
      <c r="C118" s="31">
        <f t="shared" ref="C118:C181" si="30">F118+I118+L118+O118+R118+U118+X118+AA118+AD118+AG118+AJ118+AM118+AP118+AS118+AV118+AY118+BB118+BE118+BH118+BK118+BN118+BQ118+BT118+BW118+BZ118+CC118+CF118+CI118+CL118+CO118+CR118+CU118+CX118+DA118+DD118+DG118+DJ118</f>
        <v>0</v>
      </c>
      <c r="D118" s="29">
        <f t="shared" si="25"/>
        <v>0</v>
      </c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50"/>
      <c r="U118" s="50"/>
      <c r="V118" s="50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>
        <v>2113.9</v>
      </c>
      <c r="BN118" s="29"/>
      <c r="BO118" s="29"/>
      <c r="BP118" s="29"/>
      <c r="BQ118" s="29"/>
      <c r="BR118" s="29"/>
      <c r="BS118" s="175"/>
      <c r="BT118" s="175"/>
      <c r="BU118" s="175"/>
      <c r="BV118" s="175"/>
      <c r="BW118" s="175"/>
      <c r="BX118" s="167"/>
      <c r="BY118" s="167"/>
      <c r="BZ118" s="167"/>
      <c r="CA118" s="167"/>
      <c r="CB118" s="167"/>
      <c r="CC118" s="167"/>
      <c r="CD118" s="167"/>
      <c r="CE118" s="29"/>
      <c r="CF118" s="29"/>
      <c r="CG118" s="167"/>
      <c r="CH118" s="29"/>
      <c r="CI118" s="29"/>
      <c r="CJ118" s="167"/>
      <c r="CK118" s="29"/>
      <c r="CL118" s="29"/>
      <c r="CM118" s="167"/>
      <c r="CN118" s="29"/>
      <c r="CO118" s="29"/>
      <c r="CP118" s="167"/>
      <c r="CQ118" s="29"/>
      <c r="CR118" s="29"/>
      <c r="CS118" s="167"/>
      <c r="CT118" s="29"/>
      <c r="CU118" s="29"/>
      <c r="CV118" s="167"/>
      <c r="CW118" s="29"/>
      <c r="CX118" s="29"/>
      <c r="CY118" s="167"/>
      <c r="CZ118" s="29"/>
      <c r="DA118" s="29"/>
      <c r="DB118" s="167"/>
      <c r="DC118" s="29"/>
      <c r="DD118" s="29"/>
      <c r="DE118" s="167"/>
      <c r="DF118" s="29"/>
      <c r="DG118" s="29"/>
      <c r="DH118" s="167"/>
      <c r="DI118" s="29"/>
      <c r="DJ118" s="29"/>
      <c r="DK118" s="167"/>
    </row>
    <row r="119" spans="1:115" s="32" customFormat="1" ht="47.25" x14ac:dyDescent="0.25">
      <c r="A119" s="85" t="s">
        <v>255</v>
      </c>
      <c r="B119" s="31">
        <f t="shared" si="29"/>
        <v>405.49200000000002</v>
      </c>
      <c r="C119" s="31">
        <f t="shared" si="30"/>
        <v>0</v>
      </c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50"/>
      <c r="U119" s="50"/>
      <c r="V119" s="50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>
        <v>105.8</v>
      </c>
      <c r="BH119" s="29"/>
      <c r="BI119" s="29">
        <f t="shared" si="26"/>
        <v>0</v>
      </c>
      <c r="BJ119" s="29">
        <v>299.69200000000001</v>
      </c>
      <c r="BK119" s="29"/>
      <c r="BL119" s="29"/>
      <c r="BM119" s="29"/>
      <c r="BN119" s="29"/>
      <c r="BO119" s="29"/>
      <c r="BP119" s="29"/>
      <c r="BQ119" s="29"/>
      <c r="BR119" s="29"/>
      <c r="BS119" s="175"/>
      <c r="BT119" s="175"/>
      <c r="BU119" s="175"/>
      <c r="BV119" s="175"/>
      <c r="BW119" s="175"/>
      <c r="BX119" s="167"/>
      <c r="BY119" s="167"/>
      <c r="BZ119" s="167"/>
      <c r="CA119" s="167"/>
      <c r="CB119" s="167"/>
      <c r="CC119" s="167"/>
      <c r="CD119" s="167"/>
      <c r="CE119" s="29"/>
      <c r="CF119" s="29"/>
      <c r="CG119" s="167"/>
      <c r="CH119" s="29"/>
      <c r="CI119" s="29"/>
      <c r="CJ119" s="167"/>
      <c r="CK119" s="29"/>
      <c r="CL119" s="29"/>
      <c r="CM119" s="167"/>
      <c r="CN119" s="29"/>
      <c r="CO119" s="29"/>
      <c r="CP119" s="167"/>
      <c r="CQ119" s="29"/>
      <c r="CR119" s="29"/>
      <c r="CS119" s="167"/>
      <c r="CT119" s="29"/>
      <c r="CU119" s="29"/>
      <c r="CV119" s="167"/>
      <c r="CW119" s="29"/>
      <c r="CX119" s="29"/>
      <c r="CY119" s="167"/>
      <c r="CZ119" s="29"/>
      <c r="DA119" s="29"/>
      <c r="DB119" s="167"/>
      <c r="DC119" s="29"/>
      <c r="DD119" s="29"/>
      <c r="DE119" s="167"/>
      <c r="DF119" s="29"/>
      <c r="DG119" s="29"/>
      <c r="DH119" s="167"/>
      <c r="DI119" s="29"/>
      <c r="DJ119" s="29"/>
      <c r="DK119" s="167"/>
    </row>
    <row r="120" spans="1:115" s="32" customFormat="1" ht="63" x14ac:dyDescent="0.25">
      <c r="A120" s="85" t="s">
        <v>256</v>
      </c>
      <c r="B120" s="31">
        <f t="shared" si="29"/>
        <v>53</v>
      </c>
      <c r="C120" s="31">
        <f t="shared" si="30"/>
        <v>0</v>
      </c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50"/>
      <c r="U120" s="50"/>
      <c r="V120" s="50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>
        <v>53</v>
      </c>
      <c r="BH120" s="29"/>
      <c r="BI120" s="29">
        <f t="shared" ref="BI120:BI127" si="31">BH120/BG120*100</f>
        <v>0</v>
      </c>
      <c r="BJ120" s="29"/>
      <c r="BK120" s="29"/>
      <c r="BL120" s="29"/>
      <c r="BM120" s="29"/>
      <c r="BN120" s="29"/>
      <c r="BO120" s="29"/>
      <c r="BP120" s="29"/>
      <c r="BQ120" s="29"/>
      <c r="BR120" s="29"/>
      <c r="BS120" s="175"/>
      <c r="BT120" s="175"/>
      <c r="BU120" s="175"/>
      <c r="BV120" s="175"/>
      <c r="BW120" s="175"/>
      <c r="BX120" s="167"/>
      <c r="BY120" s="167"/>
      <c r="BZ120" s="167"/>
      <c r="CA120" s="167"/>
      <c r="CB120" s="167"/>
      <c r="CC120" s="167"/>
      <c r="CD120" s="167"/>
      <c r="CE120" s="29"/>
      <c r="CF120" s="29"/>
      <c r="CG120" s="167"/>
      <c r="CH120" s="29"/>
      <c r="CI120" s="29"/>
      <c r="CJ120" s="167"/>
      <c r="CK120" s="29"/>
      <c r="CL120" s="29"/>
      <c r="CM120" s="167"/>
      <c r="CN120" s="29"/>
      <c r="CO120" s="29"/>
      <c r="CP120" s="167"/>
      <c r="CQ120" s="29"/>
      <c r="CR120" s="29"/>
      <c r="CS120" s="167"/>
      <c r="CT120" s="29"/>
      <c r="CU120" s="29"/>
      <c r="CV120" s="167"/>
      <c r="CW120" s="29"/>
      <c r="CX120" s="29"/>
      <c r="CY120" s="167"/>
      <c r="CZ120" s="29"/>
      <c r="DA120" s="29"/>
      <c r="DB120" s="167"/>
      <c r="DC120" s="29"/>
      <c r="DD120" s="29"/>
      <c r="DE120" s="167"/>
      <c r="DF120" s="29"/>
      <c r="DG120" s="29"/>
      <c r="DH120" s="167"/>
      <c r="DI120" s="29"/>
      <c r="DJ120" s="29"/>
      <c r="DK120" s="167"/>
    </row>
    <row r="121" spans="1:115" s="32" customFormat="1" ht="47.25" x14ac:dyDescent="0.25">
      <c r="A121" s="85" t="s">
        <v>257</v>
      </c>
      <c r="B121" s="31">
        <f t="shared" si="29"/>
        <v>706.32500000000005</v>
      </c>
      <c r="C121" s="31">
        <f t="shared" si="30"/>
        <v>0</v>
      </c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50"/>
      <c r="U121" s="50"/>
      <c r="V121" s="50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>
        <v>706.32500000000005</v>
      </c>
      <c r="BK121" s="29"/>
      <c r="BL121" s="29"/>
      <c r="BM121" s="29"/>
      <c r="BN121" s="29"/>
      <c r="BO121" s="29"/>
      <c r="BP121" s="29"/>
      <c r="BQ121" s="29"/>
      <c r="BR121" s="29"/>
      <c r="BS121" s="175"/>
      <c r="BT121" s="175"/>
      <c r="BU121" s="175"/>
      <c r="BV121" s="175"/>
      <c r="BW121" s="175"/>
      <c r="BX121" s="167"/>
      <c r="BY121" s="167"/>
      <c r="BZ121" s="167"/>
      <c r="CA121" s="167"/>
      <c r="CB121" s="167"/>
      <c r="CC121" s="167"/>
      <c r="CD121" s="167"/>
      <c r="CE121" s="29"/>
      <c r="CF121" s="29"/>
      <c r="CG121" s="167"/>
      <c r="CH121" s="29"/>
      <c r="CI121" s="29"/>
      <c r="CJ121" s="167"/>
      <c r="CK121" s="29"/>
      <c r="CL121" s="29"/>
      <c r="CM121" s="167"/>
      <c r="CN121" s="29"/>
      <c r="CO121" s="29"/>
      <c r="CP121" s="167"/>
      <c r="CQ121" s="29"/>
      <c r="CR121" s="29"/>
      <c r="CS121" s="167"/>
      <c r="CT121" s="29"/>
      <c r="CU121" s="29"/>
      <c r="CV121" s="167"/>
      <c r="CW121" s="29"/>
      <c r="CX121" s="29"/>
      <c r="CY121" s="167"/>
      <c r="CZ121" s="29"/>
      <c r="DA121" s="29"/>
      <c r="DB121" s="167"/>
      <c r="DC121" s="29"/>
      <c r="DD121" s="29"/>
      <c r="DE121" s="167"/>
      <c r="DF121" s="29"/>
      <c r="DG121" s="29"/>
      <c r="DH121" s="167"/>
      <c r="DI121" s="29"/>
      <c r="DJ121" s="29"/>
      <c r="DK121" s="167"/>
    </row>
    <row r="122" spans="1:115" s="32" customFormat="1" ht="47.25" x14ac:dyDescent="0.25">
      <c r="A122" s="85" t="s">
        <v>258</v>
      </c>
      <c r="B122" s="31">
        <f t="shared" si="29"/>
        <v>500</v>
      </c>
      <c r="C122" s="31">
        <f t="shared" si="30"/>
        <v>0</v>
      </c>
      <c r="D122" s="29">
        <f t="shared" si="25"/>
        <v>0</v>
      </c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50"/>
      <c r="U122" s="50"/>
      <c r="V122" s="50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175"/>
      <c r="BT122" s="175"/>
      <c r="BU122" s="175"/>
      <c r="BV122" s="175"/>
      <c r="BW122" s="175"/>
      <c r="BX122" s="167"/>
      <c r="BY122" s="167"/>
      <c r="BZ122" s="167"/>
      <c r="CA122" s="167"/>
      <c r="CB122" s="167"/>
      <c r="CC122" s="167"/>
      <c r="CD122" s="167"/>
      <c r="CE122" s="29"/>
      <c r="CF122" s="29"/>
      <c r="CG122" s="167"/>
      <c r="CH122" s="29"/>
      <c r="CI122" s="29"/>
      <c r="CJ122" s="167"/>
      <c r="CK122" s="29"/>
      <c r="CL122" s="29"/>
      <c r="CM122" s="167"/>
      <c r="CN122" s="29"/>
      <c r="CO122" s="29"/>
      <c r="CP122" s="167"/>
      <c r="CQ122" s="29">
        <v>500</v>
      </c>
      <c r="CR122" s="29"/>
      <c r="CS122" s="167"/>
      <c r="CT122" s="29"/>
      <c r="CU122" s="29"/>
      <c r="CV122" s="167"/>
      <c r="CW122" s="29"/>
      <c r="CX122" s="29"/>
      <c r="CY122" s="167"/>
      <c r="CZ122" s="29"/>
      <c r="DA122" s="29"/>
      <c r="DB122" s="167"/>
      <c r="DC122" s="29"/>
      <c r="DD122" s="29"/>
      <c r="DE122" s="167"/>
      <c r="DF122" s="29"/>
      <c r="DG122" s="29"/>
      <c r="DH122" s="167"/>
      <c r="DI122" s="29"/>
      <c r="DJ122" s="29"/>
      <c r="DK122" s="167"/>
    </row>
    <row r="123" spans="1:115" s="32" customFormat="1" ht="47.25" x14ac:dyDescent="0.25">
      <c r="A123" s="85" t="s">
        <v>261</v>
      </c>
      <c r="B123" s="31">
        <f t="shared" si="29"/>
        <v>2415.9</v>
      </c>
      <c r="C123" s="31">
        <f t="shared" si="30"/>
        <v>0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50"/>
      <c r="U123" s="50"/>
      <c r="V123" s="50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117"/>
      <c r="BK123" s="29"/>
      <c r="BL123" s="29"/>
      <c r="BM123" s="29">
        <v>2415.9</v>
      </c>
      <c r="BN123" s="29"/>
      <c r="BO123" s="29"/>
      <c r="BP123" s="29"/>
      <c r="BQ123" s="29"/>
      <c r="BR123" s="29"/>
      <c r="BS123" s="175"/>
      <c r="BT123" s="175"/>
      <c r="BU123" s="175"/>
      <c r="BV123" s="175"/>
      <c r="BW123" s="175"/>
      <c r="BX123" s="167"/>
      <c r="BY123" s="167"/>
      <c r="BZ123" s="167"/>
      <c r="CA123" s="167"/>
      <c r="CB123" s="167"/>
      <c r="CC123" s="167"/>
      <c r="CD123" s="167"/>
      <c r="CE123" s="29"/>
      <c r="CF123" s="29"/>
      <c r="CG123" s="167"/>
      <c r="CH123" s="29"/>
      <c r="CI123" s="29"/>
      <c r="CJ123" s="167"/>
      <c r="CK123" s="29"/>
      <c r="CL123" s="29"/>
      <c r="CM123" s="167"/>
      <c r="CN123" s="29"/>
      <c r="CO123" s="29"/>
      <c r="CP123" s="167"/>
      <c r="CQ123" s="29"/>
      <c r="CR123" s="29"/>
      <c r="CS123" s="167"/>
      <c r="CT123" s="29"/>
      <c r="CU123" s="29"/>
      <c r="CV123" s="167"/>
      <c r="CW123" s="29"/>
      <c r="CX123" s="29"/>
      <c r="CY123" s="167"/>
      <c r="CZ123" s="29"/>
      <c r="DA123" s="29"/>
      <c r="DB123" s="167"/>
      <c r="DC123" s="29"/>
      <c r="DD123" s="29"/>
      <c r="DE123" s="167"/>
      <c r="DF123" s="29"/>
      <c r="DG123" s="29"/>
      <c r="DH123" s="167"/>
      <c r="DI123" s="29"/>
      <c r="DJ123" s="29"/>
      <c r="DK123" s="167"/>
    </row>
    <row r="124" spans="1:115" s="32" customFormat="1" ht="47.25" x14ac:dyDescent="0.25">
      <c r="A124" s="85" t="s">
        <v>782</v>
      </c>
      <c r="B124" s="31">
        <f t="shared" si="29"/>
        <v>738.69273999999996</v>
      </c>
      <c r="C124" s="31">
        <f t="shared" si="30"/>
        <v>0</v>
      </c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50"/>
      <c r="U124" s="50"/>
      <c r="V124" s="50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>
        <v>738.69273999999996</v>
      </c>
      <c r="BK124" s="29"/>
      <c r="BL124" s="29"/>
      <c r="BM124" s="29"/>
      <c r="BN124" s="29"/>
      <c r="BO124" s="29"/>
      <c r="BP124" s="29"/>
      <c r="BQ124" s="29"/>
      <c r="BR124" s="29"/>
      <c r="BS124" s="175"/>
      <c r="BT124" s="175"/>
      <c r="BU124" s="175"/>
      <c r="BV124" s="175"/>
      <c r="BW124" s="175"/>
      <c r="BX124" s="167"/>
      <c r="BY124" s="167"/>
      <c r="BZ124" s="167"/>
      <c r="CA124" s="167"/>
      <c r="CB124" s="167"/>
      <c r="CC124" s="167"/>
      <c r="CD124" s="167"/>
      <c r="CE124" s="29"/>
      <c r="CF124" s="29"/>
      <c r="CG124" s="167"/>
      <c r="CH124" s="29"/>
      <c r="CI124" s="29"/>
      <c r="CJ124" s="167"/>
      <c r="CK124" s="29"/>
      <c r="CL124" s="29"/>
      <c r="CM124" s="167"/>
      <c r="CN124" s="29"/>
      <c r="CO124" s="29"/>
      <c r="CP124" s="167"/>
      <c r="CQ124" s="29"/>
      <c r="CR124" s="29"/>
      <c r="CS124" s="167"/>
      <c r="CT124" s="29"/>
      <c r="CU124" s="29"/>
      <c r="CV124" s="167"/>
      <c r="CW124" s="29"/>
      <c r="CX124" s="29"/>
      <c r="CY124" s="167"/>
      <c r="CZ124" s="29"/>
      <c r="DA124" s="29"/>
      <c r="DB124" s="167"/>
      <c r="DC124" s="29"/>
      <c r="DD124" s="29"/>
      <c r="DE124" s="167"/>
      <c r="DF124" s="29"/>
      <c r="DG124" s="29"/>
      <c r="DH124" s="167"/>
      <c r="DI124" s="29"/>
      <c r="DJ124" s="29"/>
      <c r="DK124" s="167"/>
    </row>
    <row r="125" spans="1:115" s="32" customFormat="1" ht="47.25" x14ac:dyDescent="0.25">
      <c r="A125" s="85" t="s">
        <v>269</v>
      </c>
      <c r="B125" s="31">
        <f t="shared" si="29"/>
        <v>60622</v>
      </c>
      <c r="C125" s="31">
        <f t="shared" si="30"/>
        <v>0</v>
      </c>
      <c r="D125" s="29">
        <f t="shared" si="25"/>
        <v>0</v>
      </c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50"/>
      <c r="U125" s="50"/>
      <c r="V125" s="50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>
        <v>43953.5</v>
      </c>
      <c r="AM125" s="29"/>
      <c r="AN125" s="29">
        <f>AM125/AL125*100</f>
        <v>0</v>
      </c>
      <c r="AO125" s="29"/>
      <c r="AP125" s="29"/>
      <c r="AQ125" s="29"/>
      <c r="AR125" s="29"/>
      <c r="AS125" s="29"/>
      <c r="AT125" s="29"/>
      <c r="AU125" s="29"/>
      <c r="AV125" s="29"/>
      <c r="AW125" s="29"/>
      <c r="AX125" s="29">
        <v>870.9</v>
      </c>
      <c r="AY125" s="29"/>
      <c r="AZ125" s="29">
        <f>AY125/AX125*100</f>
        <v>0</v>
      </c>
      <c r="BA125" s="29"/>
      <c r="BB125" s="29"/>
      <c r="BC125" s="29"/>
      <c r="BD125" s="29"/>
      <c r="BE125" s="29"/>
      <c r="BF125" s="29"/>
      <c r="BG125" s="29"/>
      <c r="BH125" s="29"/>
      <c r="BI125" s="29"/>
      <c r="BJ125" s="29">
        <v>1000</v>
      </c>
      <c r="BK125" s="29"/>
      <c r="BL125" s="29"/>
      <c r="BM125" s="29">
        <v>14797.6</v>
      </c>
      <c r="BN125" s="29"/>
      <c r="BO125" s="29">
        <f t="shared" si="28"/>
        <v>0</v>
      </c>
      <c r="BP125" s="29"/>
      <c r="BQ125" s="29"/>
      <c r="BR125" s="29"/>
      <c r="BS125" s="175"/>
      <c r="BT125" s="175"/>
      <c r="BU125" s="175"/>
      <c r="BV125" s="175"/>
      <c r="BW125" s="175"/>
      <c r="BX125" s="167"/>
      <c r="BY125" s="167"/>
      <c r="BZ125" s="167"/>
      <c r="CA125" s="167"/>
      <c r="CB125" s="167"/>
      <c r="CC125" s="167"/>
      <c r="CD125" s="167"/>
      <c r="CE125" s="29"/>
      <c r="CF125" s="29"/>
      <c r="CG125" s="167"/>
      <c r="CH125" s="29"/>
      <c r="CI125" s="29"/>
      <c r="CJ125" s="167"/>
      <c r="CK125" s="29"/>
      <c r="CL125" s="29"/>
      <c r="CM125" s="167"/>
      <c r="CN125" s="29"/>
      <c r="CO125" s="29"/>
      <c r="CP125" s="167"/>
      <c r="CQ125" s="29"/>
      <c r="CR125" s="29"/>
      <c r="CS125" s="167"/>
      <c r="CT125" s="29"/>
      <c r="CU125" s="29"/>
      <c r="CV125" s="167"/>
      <c r="CW125" s="29"/>
      <c r="CX125" s="29"/>
      <c r="CY125" s="167"/>
      <c r="CZ125" s="29"/>
      <c r="DA125" s="29"/>
      <c r="DB125" s="167"/>
      <c r="DC125" s="29"/>
      <c r="DD125" s="29"/>
      <c r="DE125" s="167"/>
      <c r="DF125" s="29"/>
      <c r="DG125" s="29"/>
      <c r="DH125" s="167"/>
      <c r="DI125" s="29"/>
      <c r="DJ125" s="29"/>
      <c r="DK125" s="167"/>
    </row>
    <row r="126" spans="1:115" s="32" customFormat="1" ht="47.25" x14ac:dyDescent="0.25">
      <c r="A126" s="85" t="s">
        <v>276</v>
      </c>
      <c r="B126" s="31">
        <f t="shared" si="29"/>
        <v>1048.2049999999999</v>
      </c>
      <c r="C126" s="31">
        <f t="shared" si="30"/>
        <v>0</v>
      </c>
      <c r="D126" s="29">
        <f t="shared" si="25"/>
        <v>0</v>
      </c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50"/>
      <c r="U126" s="50"/>
      <c r="V126" s="50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>
        <v>548.20500000000004</v>
      </c>
      <c r="BK126" s="29"/>
      <c r="BL126" s="29"/>
      <c r="BM126" s="29"/>
      <c r="BN126" s="29"/>
      <c r="BO126" s="29"/>
      <c r="BP126" s="29"/>
      <c r="BQ126" s="29"/>
      <c r="BR126" s="29"/>
      <c r="BS126" s="175"/>
      <c r="BT126" s="175"/>
      <c r="BU126" s="175"/>
      <c r="BV126" s="175"/>
      <c r="BW126" s="175"/>
      <c r="BX126" s="167"/>
      <c r="BY126" s="167"/>
      <c r="BZ126" s="167"/>
      <c r="CA126" s="167"/>
      <c r="CB126" s="167"/>
      <c r="CC126" s="167"/>
      <c r="CD126" s="167"/>
      <c r="CE126" s="29"/>
      <c r="CF126" s="29"/>
      <c r="CG126" s="167"/>
      <c r="CH126" s="29"/>
      <c r="CI126" s="29"/>
      <c r="CJ126" s="167"/>
      <c r="CK126" s="29"/>
      <c r="CL126" s="29"/>
      <c r="CM126" s="167"/>
      <c r="CN126" s="29"/>
      <c r="CO126" s="29"/>
      <c r="CP126" s="167"/>
      <c r="CQ126" s="29">
        <v>500</v>
      </c>
      <c r="CR126" s="29"/>
      <c r="CS126" s="167"/>
      <c r="CT126" s="29"/>
      <c r="CU126" s="29"/>
      <c r="CV126" s="167"/>
      <c r="CW126" s="29"/>
      <c r="CX126" s="29"/>
      <c r="CY126" s="167"/>
      <c r="CZ126" s="29"/>
      <c r="DA126" s="29"/>
      <c r="DB126" s="167"/>
      <c r="DC126" s="29"/>
      <c r="DD126" s="29"/>
      <c r="DE126" s="167"/>
      <c r="DF126" s="29"/>
      <c r="DG126" s="29"/>
      <c r="DH126" s="167"/>
      <c r="DI126" s="29"/>
      <c r="DJ126" s="29"/>
      <c r="DK126" s="167"/>
    </row>
    <row r="127" spans="1:115" s="32" customFormat="1" ht="47.25" x14ac:dyDescent="0.25">
      <c r="A127" s="85" t="s">
        <v>277</v>
      </c>
      <c r="B127" s="31">
        <f t="shared" si="29"/>
        <v>173.9</v>
      </c>
      <c r="C127" s="31">
        <f t="shared" si="30"/>
        <v>53.116300000000003</v>
      </c>
      <c r="D127" s="29">
        <f t="shared" si="25"/>
        <v>30.544163312248418</v>
      </c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50"/>
      <c r="U127" s="50"/>
      <c r="V127" s="50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>
        <v>173.9</v>
      </c>
      <c r="BH127" s="29">
        <v>53.116300000000003</v>
      </c>
      <c r="BI127" s="29">
        <f t="shared" si="31"/>
        <v>30.544163312248418</v>
      </c>
      <c r="BJ127" s="29"/>
      <c r="BK127" s="29"/>
      <c r="BL127" s="29"/>
      <c r="BM127" s="29"/>
      <c r="BN127" s="29"/>
      <c r="BO127" s="29"/>
      <c r="BP127" s="29"/>
      <c r="BQ127" s="29"/>
      <c r="BR127" s="29"/>
      <c r="BS127" s="175"/>
      <c r="BT127" s="175"/>
      <c r="BU127" s="175"/>
      <c r="BV127" s="175"/>
      <c r="BW127" s="175"/>
      <c r="BX127" s="167"/>
      <c r="BY127" s="167"/>
      <c r="BZ127" s="167"/>
      <c r="CA127" s="167"/>
      <c r="CB127" s="167"/>
      <c r="CC127" s="167"/>
      <c r="CD127" s="167"/>
      <c r="CE127" s="29"/>
      <c r="CF127" s="29"/>
      <c r="CG127" s="167"/>
      <c r="CH127" s="29"/>
      <c r="CI127" s="29"/>
      <c r="CJ127" s="167"/>
      <c r="CK127" s="29"/>
      <c r="CL127" s="29"/>
      <c r="CM127" s="167"/>
      <c r="CN127" s="29"/>
      <c r="CO127" s="29"/>
      <c r="CP127" s="167"/>
      <c r="CQ127" s="29"/>
      <c r="CR127" s="29"/>
      <c r="CS127" s="167"/>
      <c r="CT127" s="29"/>
      <c r="CU127" s="29"/>
      <c r="CV127" s="167"/>
      <c r="CW127" s="29"/>
      <c r="CX127" s="29"/>
      <c r="CY127" s="167"/>
      <c r="CZ127" s="29"/>
      <c r="DA127" s="29"/>
      <c r="DB127" s="167"/>
      <c r="DC127" s="29"/>
      <c r="DD127" s="29"/>
      <c r="DE127" s="167"/>
      <c r="DF127" s="29"/>
      <c r="DG127" s="29"/>
      <c r="DH127" s="167"/>
      <c r="DI127" s="29"/>
      <c r="DJ127" s="29"/>
      <c r="DK127" s="167"/>
    </row>
    <row r="128" spans="1:115" s="32" customFormat="1" ht="47.25" x14ac:dyDescent="0.25">
      <c r="A128" s="85" t="s">
        <v>278</v>
      </c>
      <c r="B128" s="31">
        <f t="shared" si="29"/>
        <v>630.81600000000003</v>
      </c>
      <c r="C128" s="31">
        <f t="shared" si="30"/>
        <v>0</v>
      </c>
      <c r="D128" s="29">
        <f t="shared" si="25"/>
        <v>0</v>
      </c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50"/>
      <c r="U128" s="50"/>
      <c r="V128" s="50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>
        <v>630.81600000000003</v>
      </c>
      <c r="BK128" s="29"/>
      <c r="BL128" s="29"/>
      <c r="BM128" s="29"/>
      <c r="BN128" s="29"/>
      <c r="BO128" s="29"/>
      <c r="BP128" s="29"/>
      <c r="BQ128" s="29"/>
      <c r="BR128" s="29"/>
      <c r="BS128" s="175"/>
      <c r="BT128" s="175"/>
      <c r="BU128" s="175"/>
      <c r="BV128" s="175"/>
      <c r="BW128" s="175"/>
      <c r="BX128" s="167"/>
      <c r="BY128" s="167"/>
      <c r="BZ128" s="167"/>
      <c r="CA128" s="167"/>
      <c r="CB128" s="167"/>
      <c r="CC128" s="167"/>
      <c r="CD128" s="167"/>
      <c r="CE128" s="29"/>
      <c r="CF128" s="29"/>
      <c r="CG128" s="167"/>
      <c r="CH128" s="29"/>
      <c r="CI128" s="29"/>
      <c r="CJ128" s="167"/>
      <c r="CK128" s="29"/>
      <c r="CL128" s="29"/>
      <c r="CM128" s="167"/>
      <c r="CN128" s="29"/>
      <c r="CO128" s="29"/>
      <c r="CP128" s="167"/>
      <c r="CQ128" s="29"/>
      <c r="CR128" s="29"/>
      <c r="CS128" s="167"/>
      <c r="CT128" s="29"/>
      <c r="CU128" s="29"/>
      <c r="CV128" s="167"/>
      <c r="CW128" s="29"/>
      <c r="CX128" s="29"/>
      <c r="CY128" s="167"/>
      <c r="CZ128" s="29"/>
      <c r="DA128" s="29"/>
      <c r="DB128" s="167"/>
      <c r="DC128" s="29"/>
      <c r="DD128" s="29"/>
      <c r="DE128" s="167"/>
      <c r="DF128" s="29"/>
      <c r="DG128" s="29"/>
      <c r="DH128" s="167"/>
      <c r="DI128" s="29"/>
      <c r="DJ128" s="29"/>
      <c r="DK128" s="167"/>
    </row>
    <row r="129" spans="1:115" s="32" customFormat="1" ht="47.25" x14ac:dyDescent="0.25">
      <c r="A129" s="85" t="s">
        <v>283</v>
      </c>
      <c r="B129" s="31">
        <f t="shared" si="29"/>
        <v>7499.2</v>
      </c>
      <c r="C129" s="31">
        <f t="shared" si="30"/>
        <v>0</v>
      </c>
      <c r="D129" s="29">
        <f t="shared" si="25"/>
        <v>0</v>
      </c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50"/>
      <c r="U129" s="50"/>
      <c r="V129" s="50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>
        <v>7499.2</v>
      </c>
      <c r="BN129" s="29"/>
      <c r="BO129" s="29"/>
      <c r="BP129" s="29"/>
      <c r="BQ129" s="29"/>
      <c r="BR129" s="29"/>
      <c r="BS129" s="175"/>
      <c r="BT129" s="175"/>
      <c r="BU129" s="175"/>
      <c r="BV129" s="175"/>
      <c r="BW129" s="175"/>
      <c r="BX129" s="167"/>
      <c r="BY129" s="167"/>
      <c r="BZ129" s="167"/>
      <c r="CA129" s="167"/>
      <c r="CB129" s="167"/>
      <c r="CC129" s="167"/>
      <c r="CD129" s="167"/>
      <c r="CE129" s="29"/>
      <c r="CF129" s="29"/>
      <c r="CG129" s="167"/>
      <c r="CH129" s="29"/>
      <c r="CI129" s="29"/>
      <c r="CJ129" s="167"/>
      <c r="CK129" s="29"/>
      <c r="CL129" s="29"/>
      <c r="CM129" s="167"/>
      <c r="CN129" s="29"/>
      <c r="CO129" s="29"/>
      <c r="CP129" s="167"/>
      <c r="CQ129" s="29"/>
      <c r="CR129" s="29"/>
      <c r="CS129" s="167"/>
      <c r="CT129" s="29"/>
      <c r="CU129" s="29"/>
      <c r="CV129" s="167"/>
      <c r="CW129" s="29"/>
      <c r="CX129" s="29"/>
      <c r="CY129" s="167"/>
      <c r="CZ129" s="29"/>
      <c r="DA129" s="29"/>
      <c r="DB129" s="167"/>
      <c r="DC129" s="29"/>
      <c r="DD129" s="29"/>
      <c r="DE129" s="167"/>
      <c r="DF129" s="29"/>
      <c r="DG129" s="29"/>
      <c r="DH129" s="167"/>
      <c r="DI129" s="29"/>
      <c r="DJ129" s="29"/>
      <c r="DK129" s="167"/>
    </row>
    <row r="130" spans="1:115" s="32" customFormat="1" ht="47.25" x14ac:dyDescent="0.25">
      <c r="A130" s="85" t="s">
        <v>281</v>
      </c>
      <c r="B130" s="31">
        <f t="shared" si="29"/>
        <v>666.88199999999995</v>
      </c>
      <c r="C130" s="31">
        <f t="shared" si="30"/>
        <v>0</v>
      </c>
      <c r="D130" s="29">
        <f t="shared" si="25"/>
        <v>0</v>
      </c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50"/>
      <c r="U130" s="50"/>
      <c r="V130" s="50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>
        <v>666.88199999999995</v>
      </c>
      <c r="BK130" s="29"/>
      <c r="BL130" s="29"/>
      <c r="BM130" s="29"/>
      <c r="BN130" s="29"/>
      <c r="BO130" s="29"/>
      <c r="BP130" s="29"/>
      <c r="BQ130" s="29"/>
      <c r="BR130" s="29"/>
      <c r="BS130" s="175"/>
      <c r="BT130" s="175"/>
      <c r="BU130" s="175"/>
      <c r="BV130" s="175"/>
      <c r="BW130" s="175"/>
      <c r="BX130" s="167"/>
      <c r="BY130" s="167"/>
      <c r="BZ130" s="167"/>
      <c r="CA130" s="167"/>
      <c r="CB130" s="167"/>
      <c r="CC130" s="167"/>
      <c r="CD130" s="167"/>
      <c r="CE130" s="29"/>
      <c r="CF130" s="29"/>
      <c r="CG130" s="167"/>
      <c r="CH130" s="29"/>
      <c r="CI130" s="29"/>
      <c r="CJ130" s="167"/>
      <c r="CK130" s="29"/>
      <c r="CL130" s="29"/>
      <c r="CM130" s="167"/>
      <c r="CN130" s="29"/>
      <c r="CO130" s="29"/>
      <c r="CP130" s="167"/>
      <c r="CQ130" s="29"/>
      <c r="CR130" s="29"/>
      <c r="CS130" s="167"/>
      <c r="CT130" s="29"/>
      <c r="CU130" s="29"/>
      <c r="CV130" s="167"/>
      <c r="CW130" s="29"/>
      <c r="CX130" s="29"/>
      <c r="CY130" s="167"/>
      <c r="CZ130" s="29"/>
      <c r="DA130" s="29"/>
      <c r="DB130" s="167"/>
      <c r="DC130" s="29"/>
      <c r="DD130" s="29"/>
      <c r="DE130" s="167"/>
      <c r="DF130" s="29"/>
      <c r="DG130" s="29"/>
      <c r="DH130" s="167"/>
      <c r="DI130" s="29"/>
      <c r="DJ130" s="29"/>
      <c r="DK130" s="167"/>
    </row>
    <row r="131" spans="1:115" s="32" customFormat="1" ht="47.25" x14ac:dyDescent="0.25">
      <c r="A131" s="85" t="s">
        <v>282</v>
      </c>
      <c r="B131" s="31">
        <f t="shared" si="29"/>
        <v>752.98299999999995</v>
      </c>
      <c r="C131" s="31">
        <f t="shared" si="30"/>
        <v>0</v>
      </c>
      <c r="D131" s="29">
        <f t="shared" si="25"/>
        <v>0</v>
      </c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50"/>
      <c r="U131" s="50"/>
      <c r="V131" s="50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>
        <v>752.98299999999995</v>
      </c>
      <c r="BK131" s="29"/>
      <c r="BL131" s="29"/>
      <c r="BM131" s="29"/>
      <c r="BN131" s="29"/>
      <c r="BO131" s="29"/>
      <c r="BP131" s="29"/>
      <c r="BQ131" s="29"/>
      <c r="BR131" s="29"/>
      <c r="BS131" s="175"/>
      <c r="BT131" s="175"/>
      <c r="BU131" s="175"/>
      <c r="BV131" s="175"/>
      <c r="BW131" s="175"/>
      <c r="BX131" s="167"/>
      <c r="BY131" s="167"/>
      <c r="BZ131" s="167"/>
      <c r="CA131" s="167"/>
      <c r="CB131" s="167"/>
      <c r="CC131" s="167"/>
      <c r="CD131" s="167"/>
      <c r="CE131" s="29"/>
      <c r="CF131" s="29"/>
      <c r="CG131" s="167"/>
      <c r="CH131" s="29"/>
      <c r="CI131" s="29"/>
      <c r="CJ131" s="167"/>
      <c r="CK131" s="29"/>
      <c r="CL131" s="29"/>
      <c r="CM131" s="167"/>
      <c r="CN131" s="29"/>
      <c r="CO131" s="29"/>
      <c r="CP131" s="167"/>
      <c r="CQ131" s="29"/>
      <c r="CR131" s="29"/>
      <c r="CS131" s="167"/>
      <c r="CT131" s="29"/>
      <c r="CU131" s="29"/>
      <c r="CV131" s="167"/>
      <c r="CW131" s="29"/>
      <c r="CX131" s="29"/>
      <c r="CY131" s="167"/>
      <c r="CZ131" s="29"/>
      <c r="DA131" s="29"/>
      <c r="DB131" s="167"/>
      <c r="DC131" s="29"/>
      <c r="DD131" s="29"/>
      <c r="DE131" s="167"/>
      <c r="DF131" s="29"/>
      <c r="DG131" s="29"/>
      <c r="DH131" s="167"/>
      <c r="DI131" s="29"/>
      <c r="DJ131" s="29"/>
      <c r="DK131" s="167"/>
    </row>
    <row r="132" spans="1:115" s="32" customFormat="1" ht="47.25" x14ac:dyDescent="0.25">
      <c r="A132" s="85" t="s">
        <v>284</v>
      </c>
      <c r="B132" s="31">
        <f t="shared" si="29"/>
        <v>500</v>
      </c>
      <c r="C132" s="31">
        <f t="shared" si="30"/>
        <v>0</v>
      </c>
      <c r="D132" s="29">
        <f t="shared" si="25"/>
        <v>0</v>
      </c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50"/>
      <c r="U132" s="50"/>
      <c r="V132" s="50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175"/>
      <c r="BT132" s="175"/>
      <c r="BU132" s="175"/>
      <c r="BV132" s="175"/>
      <c r="BW132" s="175"/>
      <c r="BX132" s="167"/>
      <c r="BY132" s="167"/>
      <c r="BZ132" s="167"/>
      <c r="CA132" s="167"/>
      <c r="CB132" s="167"/>
      <c r="CC132" s="167"/>
      <c r="CD132" s="167"/>
      <c r="CE132" s="29"/>
      <c r="CF132" s="29"/>
      <c r="CG132" s="167"/>
      <c r="CH132" s="29"/>
      <c r="CI132" s="29"/>
      <c r="CJ132" s="167"/>
      <c r="CK132" s="29"/>
      <c r="CL132" s="29"/>
      <c r="CM132" s="167"/>
      <c r="CN132" s="29"/>
      <c r="CO132" s="29"/>
      <c r="CP132" s="167"/>
      <c r="CQ132" s="29">
        <v>500</v>
      </c>
      <c r="CR132" s="29"/>
      <c r="CS132" s="167"/>
      <c r="CT132" s="29"/>
      <c r="CU132" s="29"/>
      <c r="CV132" s="167"/>
      <c r="CW132" s="29"/>
      <c r="CX132" s="29"/>
      <c r="CY132" s="167"/>
      <c r="CZ132" s="29"/>
      <c r="DA132" s="29"/>
      <c r="DB132" s="167"/>
      <c r="DC132" s="29"/>
      <c r="DD132" s="29"/>
      <c r="DE132" s="167"/>
      <c r="DF132" s="29"/>
      <c r="DG132" s="29"/>
      <c r="DH132" s="167"/>
      <c r="DI132" s="29"/>
      <c r="DJ132" s="29"/>
      <c r="DK132" s="167"/>
    </row>
    <row r="133" spans="1:115" s="32" customFormat="1" ht="47.25" x14ac:dyDescent="0.25">
      <c r="A133" s="85" t="s">
        <v>783</v>
      </c>
      <c r="B133" s="31">
        <f t="shared" si="29"/>
        <v>210</v>
      </c>
      <c r="C133" s="31">
        <f t="shared" si="30"/>
        <v>0</v>
      </c>
      <c r="D133" s="29">
        <f t="shared" si="25"/>
        <v>0</v>
      </c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50"/>
      <c r="U133" s="50"/>
      <c r="V133" s="50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>
        <v>210</v>
      </c>
      <c r="BK133" s="29"/>
      <c r="BL133" s="29"/>
      <c r="BM133" s="29"/>
      <c r="BN133" s="29"/>
      <c r="BO133" s="29"/>
      <c r="BP133" s="29"/>
      <c r="BQ133" s="29"/>
      <c r="BR133" s="29"/>
      <c r="BS133" s="175"/>
      <c r="BT133" s="175"/>
      <c r="BU133" s="175"/>
      <c r="BV133" s="175"/>
      <c r="BW133" s="175"/>
      <c r="BX133" s="167"/>
      <c r="BY133" s="167"/>
      <c r="BZ133" s="167"/>
      <c r="CA133" s="167"/>
      <c r="CB133" s="167"/>
      <c r="CC133" s="167"/>
      <c r="CD133" s="167"/>
      <c r="CE133" s="29"/>
      <c r="CF133" s="29"/>
      <c r="CG133" s="167"/>
      <c r="CH133" s="29"/>
      <c r="CI133" s="29"/>
      <c r="CJ133" s="167"/>
      <c r="CK133" s="29"/>
      <c r="CL133" s="29"/>
      <c r="CM133" s="167"/>
      <c r="CN133" s="29"/>
      <c r="CO133" s="29"/>
      <c r="CP133" s="167"/>
      <c r="CQ133" s="29"/>
      <c r="CR133" s="29"/>
      <c r="CS133" s="167"/>
      <c r="CT133" s="29"/>
      <c r="CU133" s="29"/>
      <c r="CV133" s="167"/>
      <c r="CW133" s="29"/>
      <c r="CX133" s="29"/>
      <c r="CY133" s="167"/>
      <c r="CZ133" s="29"/>
      <c r="DA133" s="29"/>
      <c r="DB133" s="167"/>
      <c r="DC133" s="29"/>
      <c r="DD133" s="29"/>
      <c r="DE133" s="167"/>
      <c r="DF133" s="29"/>
      <c r="DG133" s="29"/>
      <c r="DH133" s="167"/>
      <c r="DI133" s="29"/>
      <c r="DJ133" s="29"/>
      <c r="DK133" s="167"/>
    </row>
    <row r="134" spans="1:115" s="32" customFormat="1" ht="47.25" x14ac:dyDescent="0.25">
      <c r="A134" s="85" t="s">
        <v>287</v>
      </c>
      <c r="B134" s="31">
        <f t="shared" si="29"/>
        <v>500</v>
      </c>
      <c r="C134" s="31">
        <f t="shared" si="30"/>
        <v>0</v>
      </c>
      <c r="D134" s="29">
        <f t="shared" si="25"/>
        <v>0</v>
      </c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50"/>
      <c r="U134" s="50"/>
      <c r="V134" s="50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175"/>
      <c r="BT134" s="175"/>
      <c r="BU134" s="175"/>
      <c r="BV134" s="175"/>
      <c r="BW134" s="175"/>
      <c r="BX134" s="167"/>
      <c r="BY134" s="167"/>
      <c r="BZ134" s="167"/>
      <c r="CA134" s="167"/>
      <c r="CB134" s="167"/>
      <c r="CC134" s="167"/>
      <c r="CD134" s="167"/>
      <c r="CE134" s="29"/>
      <c r="CF134" s="29"/>
      <c r="CG134" s="167"/>
      <c r="CH134" s="29"/>
      <c r="CI134" s="29"/>
      <c r="CJ134" s="167"/>
      <c r="CK134" s="29"/>
      <c r="CL134" s="29"/>
      <c r="CM134" s="167"/>
      <c r="CN134" s="29"/>
      <c r="CO134" s="29"/>
      <c r="CP134" s="167"/>
      <c r="CQ134" s="29">
        <v>500</v>
      </c>
      <c r="CR134" s="29"/>
      <c r="CS134" s="167"/>
      <c r="CT134" s="29"/>
      <c r="CU134" s="29"/>
      <c r="CV134" s="167"/>
      <c r="CW134" s="29"/>
      <c r="CX134" s="29"/>
      <c r="CY134" s="167"/>
      <c r="CZ134" s="29"/>
      <c r="DA134" s="29"/>
      <c r="DB134" s="167"/>
      <c r="DC134" s="29"/>
      <c r="DD134" s="29"/>
      <c r="DE134" s="167"/>
      <c r="DF134" s="29"/>
      <c r="DG134" s="29"/>
      <c r="DH134" s="167"/>
      <c r="DI134" s="29"/>
      <c r="DJ134" s="29"/>
      <c r="DK134" s="167"/>
    </row>
    <row r="135" spans="1:115" s="32" customFormat="1" ht="63" x14ac:dyDescent="0.25">
      <c r="A135" s="85" t="s">
        <v>288</v>
      </c>
      <c r="B135" s="31">
        <f t="shared" si="29"/>
        <v>655.40499999999997</v>
      </c>
      <c r="C135" s="31">
        <f t="shared" si="30"/>
        <v>0</v>
      </c>
      <c r="D135" s="29">
        <f t="shared" si="25"/>
        <v>0</v>
      </c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50"/>
      <c r="U135" s="50"/>
      <c r="V135" s="50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>
        <v>655.40499999999997</v>
      </c>
      <c r="BK135" s="29"/>
      <c r="BL135" s="29"/>
      <c r="BM135" s="29"/>
      <c r="BN135" s="29"/>
      <c r="BO135" s="29"/>
      <c r="BP135" s="29"/>
      <c r="BQ135" s="29"/>
      <c r="BR135" s="29"/>
      <c r="BS135" s="175"/>
      <c r="BT135" s="175"/>
      <c r="BU135" s="175"/>
      <c r="BV135" s="175"/>
      <c r="BW135" s="175"/>
      <c r="BX135" s="167"/>
      <c r="BY135" s="167"/>
      <c r="BZ135" s="167"/>
      <c r="CA135" s="167"/>
      <c r="CB135" s="167"/>
      <c r="CC135" s="167"/>
      <c r="CD135" s="167"/>
      <c r="CE135" s="29"/>
      <c r="CF135" s="29"/>
      <c r="CG135" s="167"/>
      <c r="CH135" s="29"/>
      <c r="CI135" s="29"/>
      <c r="CJ135" s="167"/>
      <c r="CK135" s="29"/>
      <c r="CL135" s="29"/>
      <c r="CM135" s="167"/>
      <c r="CN135" s="29"/>
      <c r="CO135" s="29"/>
      <c r="CP135" s="167"/>
      <c r="CQ135" s="29"/>
      <c r="CR135" s="29"/>
      <c r="CS135" s="167"/>
      <c r="CT135" s="29"/>
      <c r="CU135" s="29"/>
      <c r="CV135" s="167"/>
      <c r="CW135" s="29"/>
      <c r="CX135" s="29"/>
      <c r="CY135" s="167"/>
      <c r="CZ135" s="29"/>
      <c r="DA135" s="29"/>
      <c r="DB135" s="167"/>
      <c r="DC135" s="29"/>
      <c r="DD135" s="29"/>
      <c r="DE135" s="167"/>
      <c r="DF135" s="29"/>
      <c r="DG135" s="29"/>
      <c r="DH135" s="167"/>
      <c r="DI135" s="29"/>
      <c r="DJ135" s="29"/>
      <c r="DK135" s="167"/>
    </row>
    <row r="136" spans="1:115" s="32" customFormat="1" ht="47.25" x14ac:dyDescent="0.25">
      <c r="A136" s="85" t="s">
        <v>289</v>
      </c>
      <c r="B136" s="31">
        <f t="shared" si="29"/>
        <v>6174</v>
      </c>
      <c r="C136" s="31">
        <f t="shared" si="30"/>
        <v>233.88853</v>
      </c>
      <c r="D136" s="29">
        <f t="shared" si="25"/>
        <v>3.7882819889860704</v>
      </c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50"/>
      <c r="U136" s="50"/>
      <c r="V136" s="50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>
        <v>496.6</v>
      </c>
      <c r="BH136" s="29">
        <v>233.88853</v>
      </c>
      <c r="BI136" s="29">
        <f t="shared" ref="BI136:BI165" si="32">BH136/BG136*100</f>
        <v>47.097972211035035</v>
      </c>
      <c r="BJ136" s="29"/>
      <c r="BK136" s="29"/>
      <c r="BL136" s="29"/>
      <c r="BM136" s="29">
        <v>5677.4</v>
      </c>
      <c r="BN136" s="29"/>
      <c r="BO136" s="29">
        <f t="shared" si="28"/>
        <v>0</v>
      </c>
      <c r="BP136" s="29"/>
      <c r="BQ136" s="29"/>
      <c r="BR136" s="29"/>
      <c r="BS136" s="175"/>
      <c r="BT136" s="175"/>
      <c r="BU136" s="175"/>
      <c r="BV136" s="175"/>
      <c r="BW136" s="175"/>
      <c r="BX136" s="167"/>
      <c r="BY136" s="167"/>
      <c r="BZ136" s="167"/>
      <c r="CA136" s="167"/>
      <c r="CB136" s="167"/>
      <c r="CC136" s="167"/>
      <c r="CD136" s="167"/>
      <c r="CE136" s="29"/>
      <c r="CF136" s="29"/>
      <c r="CG136" s="167"/>
      <c r="CH136" s="29"/>
      <c r="CI136" s="29"/>
      <c r="CJ136" s="167"/>
      <c r="CK136" s="29"/>
      <c r="CL136" s="29"/>
      <c r="CM136" s="167"/>
      <c r="CN136" s="29"/>
      <c r="CO136" s="29"/>
      <c r="CP136" s="167"/>
      <c r="CQ136" s="29"/>
      <c r="CR136" s="29"/>
      <c r="CS136" s="167"/>
      <c r="CT136" s="29"/>
      <c r="CU136" s="29"/>
      <c r="CV136" s="167"/>
      <c r="CW136" s="29"/>
      <c r="CX136" s="29"/>
      <c r="CY136" s="167"/>
      <c r="CZ136" s="29"/>
      <c r="DA136" s="29"/>
      <c r="DB136" s="167"/>
      <c r="DC136" s="29"/>
      <c r="DD136" s="29"/>
      <c r="DE136" s="167"/>
      <c r="DF136" s="29"/>
      <c r="DG136" s="29"/>
      <c r="DH136" s="167"/>
      <c r="DI136" s="29"/>
      <c r="DJ136" s="29"/>
      <c r="DK136" s="167"/>
    </row>
    <row r="137" spans="1:115" s="32" customFormat="1" ht="47.25" x14ac:dyDescent="0.25">
      <c r="A137" s="85" t="s">
        <v>290</v>
      </c>
      <c r="B137" s="31">
        <f t="shared" si="29"/>
        <v>903</v>
      </c>
      <c r="C137" s="31">
        <f t="shared" si="30"/>
        <v>0</v>
      </c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50"/>
      <c r="U137" s="50"/>
      <c r="V137" s="50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>
        <v>903</v>
      </c>
      <c r="BK137" s="29"/>
      <c r="BL137" s="29"/>
      <c r="BM137" s="29"/>
      <c r="BN137" s="29"/>
      <c r="BO137" s="29"/>
      <c r="BP137" s="29"/>
      <c r="BQ137" s="29"/>
      <c r="BR137" s="29"/>
      <c r="BS137" s="175"/>
      <c r="BT137" s="175"/>
      <c r="BU137" s="175"/>
      <c r="BV137" s="175"/>
      <c r="BW137" s="175"/>
      <c r="BX137" s="167"/>
      <c r="BY137" s="167"/>
      <c r="BZ137" s="167"/>
      <c r="CA137" s="167"/>
      <c r="CB137" s="167"/>
      <c r="CC137" s="167"/>
      <c r="CD137" s="167"/>
      <c r="CE137" s="29"/>
      <c r="CF137" s="29"/>
      <c r="CG137" s="167"/>
      <c r="CH137" s="29"/>
      <c r="CI137" s="29"/>
      <c r="CJ137" s="167"/>
      <c r="CK137" s="29"/>
      <c r="CL137" s="29"/>
      <c r="CM137" s="167"/>
      <c r="CN137" s="29"/>
      <c r="CO137" s="29"/>
      <c r="CP137" s="167"/>
      <c r="CQ137" s="29"/>
      <c r="CR137" s="29"/>
      <c r="CS137" s="167"/>
      <c r="CT137" s="29"/>
      <c r="CU137" s="29"/>
      <c r="CV137" s="167"/>
      <c r="CW137" s="29"/>
      <c r="CX137" s="29"/>
      <c r="CY137" s="167"/>
      <c r="CZ137" s="29"/>
      <c r="DA137" s="29"/>
      <c r="DB137" s="167"/>
      <c r="DC137" s="29"/>
      <c r="DD137" s="29"/>
      <c r="DE137" s="167"/>
      <c r="DF137" s="29"/>
      <c r="DG137" s="29"/>
      <c r="DH137" s="167"/>
      <c r="DI137" s="29"/>
      <c r="DJ137" s="29"/>
      <c r="DK137" s="167"/>
    </row>
    <row r="138" spans="1:115" s="32" customFormat="1" ht="47.25" x14ac:dyDescent="0.25">
      <c r="A138" s="85" t="s">
        <v>291</v>
      </c>
      <c r="B138" s="31">
        <f t="shared" si="29"/>
        <v>39.200000000000003</v>
      </c>
      <c r="C138" s="31">
        <f t="shared" si="30"/>
        <v>0</v>
      </c>
      <c r="D138" s="29">
        <f t="shared" si="25"/>
        <v>0</v>
      </c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50"/>
      <c r="U138" s="50"/>
      <c r="V138" s="50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>
        <v>39.200000000000003</v>
      </c>
      <c r="BH138" s="29"/>
      <c r="BI138" s="29">
        <f t="shared" si="32"/>
        <v>0</v>
      </c>
      <c r="BJ138" s="29"/>
      <c r="BK138" s="29"/>
      <c r="BL138" s="29"/>
      <c r="BM138" s="29"/>
      <c r="BN138" s="29"/>
      <c r="BO138" s="29"/>
      <c r="BP138" s="29"/>
      <c r="BQ138" s="29"/>
      <c r="BR138" s="29"/>
      <c r="BS138" s="175"/>
      <c r="BT138" s="175"/>
      <c r="BU138" s="175"/>
      <c r="BV138" s="175"/>
      <c r="BW138" s="175"/>
      <c r="BX138" s="167"/>
      <c r="BY138" s="167"/>
      <c r="BZ138" s="167"/>
      <c r="CA138" s="167"/>
      <c r="CB138" s="167"/>
      <c r="CC138" s="167"/>
      <c r="CD138" s="167"/>
      <c r="CE138" s="29"/>
      <c r="CF138" s="29"/>
      <c r="CG138" s="167"/>
      <c r="CH138" s="29"/>
      <c r="CI138" s="29"/>
      <c r="CJ138" s="167"/>
      <c r="CK138" s="29"/>
      <c r="CL138" s="29"/>
      <c r="CM138" s="167"/>
      <c r="CN138" s="29"/>
      <c r="CO138" s="29"/>
      <c r="CP138" s="167"/>
      <c r="CQ138" s="29"/>
      <c r="CR138" s="29"/>
      <c r="CS138" s="167"/>
      <c r="CT138" s="29"/>
      <c r="CU138" s="29"/>
      <c r="CV138" s="167"/>
      <c r="CW138" s="29"/>
      <c r="CX138" s="29"/>
      <c r="CY138" s="167"/>
      <c r="CZ138" s="29"/>
      <c r="DA138" s="29"/>
      <c r="DB138" s="167"/>
      <c r="DC138" s="29"/>
      <c r="DD138" s="29"/>
      <c r="DE138" s="167"/>
      <c r="DF138" s="29"/>
      <c r="DG138" s="29"/>
      <c r="DH138" s="167"/>
      <c r="DI138" s="29"/>
      <c r="DJ138" s="29"/>
      <c r="DK138" s="167"/>
    </row>
    <row r="139" spans="1:115" s="32" customFormat="1" ht="63" x14ac:dyDescent="0.25">
      <c r="A139" s="85" t="s">
        <v>292</v>
      </c>
      <c r="B139" s="31">
        <f t="shared" si="29"/>
        <v>275</v>
      </c>
      <c r="C139" s="31">
        <f t="shared" si="30"/>
        <v>0</v>
      </c>
      <c r="D139" s="29">
        <f t="shared" si="25"/>
        <v>0</v>
      </c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50"/>
      <c r="U139" s="50"/>
      <c r="V139" s="50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>
        <v>25</v>
      </c>
      <c r="BH139" s="29"/>
      <c r="BI139" s="29">
        <f t="shared" si="32"/>
        <v>0</v>
      </c>
      <c r="BJ139" s="29">
        <v>250</v>
      </c>
      <c r="BK139" s="29"/>
      <c r="BL139" s="29"/>
      <c r="BM139" s="29"/>
      <c r="BN139" s="29"/>
      <c r="BO139" s="29"/>
      <c r="BP139" s="29"/>
      <c r="BQ139" s="29"/>
      <c r="BR139" s="29"/>
      <c r="BS139" s="175"/>
      <c r="BT139" s="175"/>
      <c r="BU139" s="175"/>
      <c r="BV139" s="175"/>
      <c r="BW139" s="175"/>
      <c r="BX139" s="167"/>
      <c r="BY139" s="167"/>
      <c r="BZ139" s="167"/>
      <c r="CA139" s="167"/>
      <c r="CB139" s="167"/>
      <c r="CC139" s="167"/>
      <c r="CD139" s="167"/>
      <c r="CE139" s="29"/>
      <c r="CF139" s="29"/>
      <c r="CG139" s="167"/>
      <c r="CH139" s="29"/>
      <c r="CI139" s="29"/>
      <c r="CJ139" s="167"/>
      <c r="CK139" s="29"/>
      <c r="CL139" s="29"/>
      <c r="CM139" s="167"/>
      <c r="CN139" s="29"/>
      <c r="CO139" s="29"/>
      <c r="CP139" s="167"/>
      <c r="CQ139" s="29"/>
      <c r="CR139" s="29"/>
      <c r="CS139" s="167"/>
      <c r="CT139" s="29"/>
      <c r="CU139" s="29"/>
      <c r="CV139" s="167"/>
      <c r="CW139" s="29"/>
      <c r="CX139" s="29"/>
      <c r="CY139" s="167"/>
      <c r="CZ139" s="29"/>
      <c r="DA139" s="29"/>
      <c r="DB139" s="167"/>
      <c r="DC139" s="29"/>
      <c r="DD139" s="29"/>
      <c r="DE139" s="167"/>
      <c r="DF139" s="29"/>
      <c r="DG139" s="29"/>
      <c r="DH139" s="167"/>
      <c r="DI139" s="29"/>
      <c r="DJ139" s="29"/>
      <c r="DK139" s="167"/>
    </row>
    <row r="140" spans="1:115" s="32" customFormat="1" ht="47.25" x14ac:dyDescent="0.25">
      <c r="A140" s="85" t="s">
        <v>294</v>
      </c>
      <c r="B140" s="31">
        <f t="shared" si="29"/>
        <v>1263.4000000000001</v>
      </c>
      <c r="C140" s="31">
        <f t="shared" si="30"/>
        <v>4.0806500000000003</v>
      </c>
      <c r="D140" s="29">
        <f t="shared" si="25"/>
        <v>0.32298955200253282</v>
      </c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50"/>
      <c r="U140" s="50"/>
      <c r="V140" s="50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>
        <v>263.39999999999998</v>
      </c>
      <c r="BH140" s="29">
        <v>4.0806500000000003</v>
      </c>
      <c r="BI140" s="29">
        <f t="shared" si="32"/>
        <v>1.5492217160212607</v>
      </c>
      <c r="BJ140" s="29">
        <v>1000</v>
      </c>
      <c r="BK140" s="29"/>
      <c r="BL140" s="29"/>
      <c r="BM140" s="29"/>
      <c r="BN140" s="29"/>
      <c r="BO140" s="29"/>
      <c r="BP140" s="29"/>
      <c r="BQ140" s="29"/>
      <c r="BR140" s="29"/>
      <c r="BS140" s="175"/>
      <c r="BT140" s="175"/>
      <c r="BU140" s="175"/>
      <c r="BV140" s="175"/>
      <c r="BW140" s="175"/>
      <c r="BX140" s="167"/>
      <c r="BY140" s="167"/>
      <c r="BZ140" s="167"/>
      <c r="CA140" s="167"/>
      <c r="CB140" s="167"/>
      <c r="CC140" s="167"/>
      <c r="CD140" s="167"/>
      <c r="CE140" s="29"/>
      <c r="CF140" s="29"/>
      <c r="CG140" s="167"/>
      <c r="CH140" s="29"/>
      <c r="CI140" s="29"/>
      <c r="CJ140" s="167"/>
      <c r="CK140" s="29"/>
      <c r="CL140" s="29"/>
      <c r="CM140" s="167"/>
      <c r="CN140" s="29"/>
      <c r="CO140" s="29"/>
      <c r="CP140" s="167"/>
      <c r="CQ140" s="29"/>
      <c r="CR140" s="29"/>
      <c r="CS140" s="167"/>
      <c r="CT140" s="29"/>
      <c r="CU140" s="29"/>
      <c r="CV140" s="167"/>
      <c r="CW140" s="29"/>
      <c r="CX140" s="29"/>
      <c r="CY140" s="167"/>
      <c r="CZ140" s="29"/>
      <c r="DA140" s="29"/>
      <c r="DB140" s="167"/>
      <c r="DC140" s="29"/>
      <c r="DD140" s="29"/>
      <c r="DE140" s="167"/>
      <c r="DF140" s="29"/>
      <c r="DG140" s="29"/>
      <c r="DH140" s="167"/>
      <c r="DI140" s="29"/>
      <c r="DJ140" s="29"/>
      <c r="DK140" s="167"/>
    </row>
    <row r="141" spans="1:115" s="32" customFormat="1" ht="47.25" x14ac:dyDescent="0.25">
      <c r="A141" s="85" t="s">
        <v>596</v>
      </c>
      <c r="B141" s="31">
        <f t="shared" si="29"/>
        <v>36.4</v>
      </c>
      <c r="C141" s="31">
        <f t="shared" si="30"/>
        <v>0.62624000000000002</v>
      </c>
      <c r="D141" s="29">
        <f t="shared" si="25"/>
        <v>1.7204395604395608</v>
      </c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50"/>
      <c r="U141" s="50"/>
      <c r="V141" s="50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>
        <v>36.4</v>
      </c>
      <c r="BH141" s="29">
        <v>0.62624000000000002</v>
      </c>
      <c r="BI141" s="29">
        <f t="shared" si="32"/>
        <v>1.7204395604395608</v>
      </c>
      <c r="BJ141" s="29"/>
      <c r="BK141" s="29"/>
      <c r="BL141" s="29"/>
      <c r="BM141" s="29"/>
      <c r="BN141" s="29"/>
      <c r="BO141" s="29"/>
      <c r="BP141" s="29"/>
      <c r="BQ141" s="29"/>
      <c r="BR141" s="29"/>
      <c r="BS141" s="175"/>
      <c r="BT141" s="175"/>
      <c r="BU141" s="175"/>
      <c r="BV141" s="175"/>
      <c r="BW141" s="175"/>
      <c r="BX141" s="167"/>
      <c r="BY141" s="167"/>
      <c r="BZ141" s="167"/>
      <c r="CA141" s="167"/>
      <c r="CB141" s="167"/>
      <c r="CC141" s="167"/>
      <c r="CD141" s="167"/>
      <c r="CE141" s="29"/>
      <c r="CF141" s="29"/>
      <c r="CG141" s="167"/>
      <c r="CH141" s="29"/>
      <c r="CI141" s="29"/>
      <c r="CJ141" s="167"/>
      <c r="CK141" s="29"/>
      <c r="CL141" s="29"/>
      <c r="CM141" s="167"/>
      <c r="CN141" s="29"/>
      <c r="CO141" s="29"/>
      <c r="CP141" s="167"/>
      <c r="CQ141" s="29"/>
      <c r="CR141" s="29"/>
      <c r="CS141" s="167"/>
      <c r="CT141" s="29"/>
      <c r="CU141" s="29"/>
      <c r="CV141" s="167"/>
      <c r="CW141" s="29"/>
      <c r="CX141" s="29"/>
      <c r="CY141" s="167"/>
      <c r="CZ141" s="29"/>
      <c r="DA141" s="29"/>
      <c r="DB141" s="167"/>
      <c r="DC141" s="29"/>
      <c r="DD141" s="29"/>
      <c r="DE141" s="167"/>
      <c r="DF141" s="29"/>
      <c r="DG141" s="29"/>
      <c r="DH141" s="167"/>
      <c r="DI141" s="29"/>
      <c r="DJ141" s="29"/>
      <c r="DK141" s="167"/>
    </row>
    <row r="142" spans="1:115" s="32" customFormat="1" ht="63" x14ac:dyDescent="0.25">
      <c r="A142" s="85" t="s">
        <v>597</v>
      </c>
      <c r="B142" s="31">
        <f t="shared" si="29"/>
        <v>94.2</v>
      </c>
      <c r="C142" s="31">
        <f t="shared" si="30"/>
        <v>1.5787100000000001</v>
      </c>
      <c r="D142" s="29">
        <f t="shared" si="25"/>
        <v>1.6759129511677282</v>
      </c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50"/>
      <c r="U142" s="50"/>
      <c r="V142" s="50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>
        <v>94.2</v>
      </c>
      <c r="BH142" s="29">
        <v>1.5787100000000001</v>
      </c>
      <c r="BI142" s="29">
        <f t="shared" si="32"/>
        <v>1.6759129511677282</v>
      </c>
      <c r="BJ142" s="29"/>
      <c r="BK142" s="29"/>
      <c r="BL142" s="29"/>
      <c r="BM142" s="29"/>
      <c r="BN142" s="29"/>
      <c r="BO142" s="29"/>
      <c r="BP142" s="29"/>
      <c r="BQ142" s="29"/>
      <c r="BR142" s="29"/>
      <c r="BS142" s="175"/>
      <c r="BT142" s="175"/>
      <c r="BU142" s="175"/>
      <c r="BV142" s="175"/>
      <c r="BW142" s="175"/>
      <c r="BX142" s="167"/>
      <c r="BY142" s="167"/>
      <c r="BZ142" s="167"/>
      <c r="CA142" s="167"/>
      <c r="CB142" s="167"/>
      <c r="CC142" s="167"/>
      <c r="CD142" s="167"/>
      <c r="CE142" s="29"/>
      <c r="CF142" s="29"/>
      <c r="CG142" s="167"/>
      <c r="CH142" s="29"/>
      <c r="CI142" s="29"/>
      <c r="CJ142" s="167"/>
      <c r="CK142" s="29"/>
      <c r="CL142" s="29"/>
      <c r="CM142" s="167"/>
      <c r="CN142" s="29"/>
      <c r="CO142" s="29"/>
      <c r="CP142" s="167"/>
      <c r="CQ142" s="29"/>
      <c r="CR142" s="29"/>
      <c r="CS142" s="167"/>
      <c r="CT142" s="29"/>
      <c r="CU142" s="29"/>
      <c r="CV142" s="167"/>
      <c r="CW142" s="29"/>
      <c r="CX142" s="29"/>
      <c r="CY142" s="167"/>
      <c r="CZ142" s="29"/>
      <c r="DA142" s="29"/>
      <c r="DB142" s="167"/>
      <c r="DC142" s="29"/>
      <c r="DD142" s="29"/>
      <c r="DE142" s="167"/>
      <c r="DF142" s="29"/>
      <c r="DG142" s="29"/>
      <c r="DH142" s="167"/>
      <c r="DI142" s="29"/>
      <c r="DJ142" s="29"/>
      <c r="DK142" s="167"/>
    </row>
    <row r="143" spans="1:115" s="32" customFormat="1" ht="63" x14ac:dyDescent="0.25">
      <c r="A143" s="85" t="s">
        <v>299</v>
      </c>
      <c r="B143" s="31">
        <f t="shared" si="29"/>
        <v>58.7</v>
      </c>
      <c r="C143" s="31">
        <f t="shared" si="30"/>
        <v>1.86331</v>
      </c>
      <c r="D143" s="29">
        <f t="shared" si="25"/>
        <v>3.1742930153321978</v>
      </c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50"/>
      <c r="U143" s="50"/>
      <c r="V143" s="50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>
        <v>58.7</v>
      </c>
      <c r="BH143" s="29">
        <v>1.86331</v>
      </c>
      <c r="BI143" s="29">
        <f t="shared" si="32"/>
        <v>3.1742930153321978</v>
      </c>
      <c r="BJ143" s="29"/>
      <c r="BK143" s="29"/>
      <c r="BL143" s="29"/>
      <c r="BM143" s="29"/>
      <c r="BN143" s="29"/>
      <c r="BO143" s="29"/>
      <c r="BP143" s="29"/>
      <c r="BQ143" s="29"/>
      <c r="BR143" s="29"/>
      <c r="BS143" s="175"/>
      <c r="BT143" s="175"/>
      <c r="BU143" s="175"/>
      <c r="BV143" s="175"/>
      <c r="BW143" s="175"/>
      <c r="BX143" s="167"/>
      <c r="BY143" s="167"/>
      <c r="BZ143" s="167"/>
      <c r="CA143" s="167"/>
      <c r="CB143" s="167"/>
      <c r="CC143" s="167"/>
      <c r="CD143" s="167"/>
      <c r="CE143" s="29"/>
      <c r="CF143" s="29"/>
      <c r="CG143" s="167"/>
      <c r="CH143" s="29"/>
      <c r="CI143" s="29"/>
      <c r="CJ143" s="167"/>
      <c r="CK143" s="29"/>
      <c r="CL143" s="29"/>
      <c r="CM143" s="167"/>
      <c r="CN143" s="29"/>
      <c r="CO143" s="29"/>
      <c r="CP143" s="167"/>
      <c r="CQ143" s="29"/>
      <c r="CR143" s="29"/>
      <c r="CS143" s="167"/>
      <c r="CT143" s="29"/>
      <c r="CU143" s="29"/>
      <c r="CV143" s="167"/>
      <c r="CW143" s="29"/>
      <c r="CX143" s="29"/>
      <c r="CY143" s="167"/>
      <c r="CZ143" s="29"/>
      <c r="DA143" s="29"/>
      <c r="DB143" s="167"/>
      <c r="DC143" s="29"/>
      <c r="DD143" s="29"/>
      <c r="DE143" s="167"/>
      <c r="DF143" s="29"/>
      <c r="DG143" s="29"/>
      <c r="DH143" s="167"/>
      <c r="DI143" s="29"/>
      <c r="DJ143" s="29"/>
      <c r="DK143" s="167"/>
    </row>
    <row r="144" spans="1:115" s="32" customFormat="1" ht="63" x14ac:dyDescent="0.25">
      <c r="A144" s="85" t="s">
        <v>300</v>
      </c>
      <c r="B144" s="31">
        <f t="shared" si="29"/>
        <v>14467.4</v>
      </c>
      <c r="C144" s="31">
        <f t="shared" si="30"/>
        <v>0</v>
      </c>
      <c r="D144" s="29">
        <f t="shared" si="25"/>
        <v>0</v>
      </c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50"/>
      <c r="U144" s="50"/>
      <c r="V144" s="50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>
        <v>394.6</v>
      </c>
      <c r="BK144" s="29"/>
      <c r="BL144" s="29"/>
      <c r="BM144" s="29">
        <v>14072.8</v>
      </c>
      <c r="BN144" s="29"/>
      <c r="BO144" s="29">
        <f t="shared" si="28"/>
        <v>0</v>
      </c>
      <c r="BP144" s="29"/>
      <c r="BQ144" s="29"/>
      <c r="BR144" s="29"/>
      <c r="BS144" s="175"/>
      <c r="BT144" s="175"/>
      <c r="BU144" s="175"/>
      <c r="BV144" s="175"/>
      <c r="BW144" s="175"/>
      <c r="BX144" s="167"/>
      <c r="BY144" s="167"/>
      <c r="BZ144" s="167"/>
      <c r="CA144" s="167"/>
      <c r="CB144" s="167"/>
      <c r="CC144" s="167"/>
      <c r="CD144" s="167"/>
      <c r="CE144" s="29"/>
      <c r="CF144" s="29"/>
      <c r="CG144" s="167"/>
      <c r="CH144" s="29"/>
      <c r="CI144" s="29"/>
      <c r="CJ144" s="167"/>
      <c r="CK144" s="29"/>
      <c r="CL144" s="29"/>
      <c r="CM144" s="167"/>
      <c r="CN144" s="29"/>
      <c r="CO144" s="29"/>
      <c r="CP144" s="167"/>
      <c r="CQ144" s="29"/>
      <c r="CR144" s="29"/>
      <c r="CS144" s="167"/>
      <c r="CT144" s="29"/>
      <c r="CU144" s="29"/>
      <c r="CV144" s="167"/>
      <c r="CW144" s="29"/>
      <c r="CX144" s="29"/>
      <c r="CY144" s="167"/>
      <c r="CZ144" s="29"/>
      <c r="DA144" s="29"/>
      <c r="DB144" s="167"/>
      <c r="DC144" s="29"/>
      <c r="DD144" s="29"/>
      <c r="DE144" s="167"/>
      <c r="DF144" s="29"/>
      <c r="DG144" s="29"/>
      <c r="DH144" s="167"/>
      <c r="DI144" s="29"/>
      <c r="DJ144" s="29"/>
      <c r="DK144" s="167"/>
    </row>
    <row r="145" spans="1:115" s="32" customFormat="1" ht="47.25" x14ac:dyDescent="0.25">
      <c r="A145" s="85" t="s">
        <v>614</v>
      </c>
      <c r="B145" s="31">
        <f t="shared" si="29"/>
        <v>79.8</v>
      </c>
      <c r="C145" s="31">
        <f t="shared" si="30"/>
        <v>1.29369</v>
      </c>
      <c r="D145" s="29">
        <f t="shared" si="25"/>
        <v>1.6211654135338347</v>
      </c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50"/>
      <c r="U145" s="50"/>
      <c r="V145" s="50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>
        <v>79.8</v>
      </c>
      <c r="BH145" s="29">
        <v>1.29369</v>
      </c>
      <c r="BI145" s="29">
        <f t="shared" si="32"/>
        <v>1.6211654135338347</v>
      </c>
      <c r="BJ145" s="29"/>
      <c r="BK145" s="29"/>
      <c r="BL145" s="29"/>
      <c r="BM145" s="29"/>
      <c r="BN145" s="29"/>
      <c r="BO145" s="29"/>
      <c r="BP145" s="29"/>
      <c r="BQ145" s="29"/>
      <c r="BR145" s="29"/>
      <c r="BS145" s="175"/>
      <c r="BT145" s="175"/>
      <c r="BU145" s="175"/>
      <c r="BV145" s="175"/>
      <c r="BW145" s="175"/>
      <c r="BX145" s="167"/>
      <c r="BY145" s="167"/>
      <c r="BZ145" s="167"/>
      <c r="CA145" s="167"/>
      <c r="CB145" s="167"/>
      <c r="CC145" s="167"/>
      <c r="CD145" s="167"/>
      <c r="CE145" s="29"/>
      <c r="CF145" s="29"/>
      <c r="CG145" s="167"/>
      <c r="CH145" s="29"/>
      <c r="CI145" s="29"/>
      <c r="CJ145" s="167"/>
      <c r="CK145" s="29"/>
      <c r="CL145" s="29"/>
      <c r="CM145" s="167"/>
      <c r="CN145" s="29"/>
      <c r="CO145" s="29"/>
      <c r="CP145" s="167"/>
      <c r="CQ145" s="29"/>
      <c r="CR145" s="29"/>
      <c r="CS145" s="167"/>
      <c r="CT145" s="29"/>
      <c r="CU145" s="29"/>
      <c r="CV145" s="167"/>
      <c r="CW145" s="29"/>
      <c r="CX145" s="29"/>
      <c r="CY145" s="167"/>
      <c r="CZ145" s="29"/>
      <c r="DA145" s="29"/>
      <c r="DB145" s="167"/>
      <c r="DC145" s="29"/>
      <c r="DD145" s="29"/>
      <c r="DE145" s="167"/>
      <c r="DF145" s="29"/>
      <c r="DG145" s="29"/>
      <c r="DH145" s="167"/>
      <c r="DI145" s="29"/>
      <c r="DJ145" s="29"/>
      <c r="DK145" s="167"/>
    </row>
    <row r="146" spans="1:115" s="32" customFormat="1" ht="47.25" x14ac:dyDescent="0.25">
      <c r="A146" s="85" t="s">
        <v>615</v>
      </c>
      <c r="B146" s="31">
        <f t="shared" si="29"/>
        <v>867.73477000000003</v>
      </c>
      <c r="C146" s="31">
        <f t="shared" si="30"/>
        <v>0</v>
      </c>
      <c r="D146" s="29">
        <f t="shared" si="25"/>
        <v>0</v>
      </c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50"/>
      <c r="U146" s="50"/>
      <c r="V146" s="50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>
        <v>15.1</v>
      </c>
      <c r="BH146" s="29">
        <v>0</v>
      </c>
      <c r="BI146" s="29">
        <f t="shared" si="32"/>
        <v>0</v>
      </c>
      <c r="BJ146" s="29">
        <v>852.63477</v>
      </c>
      <c r="BK146" s="29"/>
      <c r="BL146" s="29"/>
      <c r="BM146" s="29"/>
      <c r="BN146" s="29"/>
      <c r="BO146" s="29"/>
      <c r="BP146" s="29"/>
      <c r="BQ146" s="29"/>
      <c r="BR146" s="29"/>
      <c r="BS146" s="175"/>
      <c r="BT146" s="175"/>
      <c r="BU146" s="175"/>
      <c r="BV146" s="175"/>
      <c r="BW146" s="175"/>
      <c r="BX146" s="167"/>
      <c r="BY146" s="167"/>
      <c r="BZ146" s="167"/>
      <c r="CA146" s="167"/>
      <c r="CB146" s="167"/>
      <c r="CC146" s="167"/>
      <c r="CD146" s="167"/>
      <c r="CE146" s="29"/>
      <c r="CF146" s="29"/>
      <c r="CG146" s="167"/>
      <c r="CH146" s="29"/>
      <c r="CI146" s="29"/>
      <c r="CJ146" s="167"/>
      <c r="CK146" s="29"/>
      <c r="CL146" s="29"/>
      <c r="CM146" s="167"/>
      <c r="CN146" s="29"/>
      <c r="CO146" s="29"/>
      <c r="CP146" s="167"/>
      <c r="CQ146" s="29"/>
      <c r="CR146" s="29"/>
      <c r="CS146" s="167"/>
      <c r="CT146" s="29"/>
      <c r="CU146" s="29"/>
      <c r="CV146" s="167"/>
      <c r="CW146" s="29"/>
      <c r="CX146" s="29"/>
      <c r="CY146" s="167"/>
      <c r="CZ146" s="29"/>
      <c r="DA146" s="29"/>
      <c r="DB146" s="167"/>
      <c r="DC146" s="29"/>
      <c r="DD146" s="29"/>
      <c r="DE146" s="167"/>
      <c r="DF146" s="29"/>
      <c r="DG146" s="29"/>
      <c r="DH146" s="167"/>
      <c r="DI146" s="29"/>
      <c r="DJ146" s="29"/>
      <c r="DK146" s="167"/>
    </row>
    <row r="147" spans="1:115" s="32" customFormat="1" ht="47.25" x14ac:dyDescent="0.25">
      <c r="A147" s="85" t="s">
        <v>574</v>
      </c>
      <c r="B147" s="31">
        <f t="shared" si="29"/>
        <v>546.6</v>
      </c>
      <c r="C147" s="31">
        <f t="shared" si="30"/>
        <v>1.4307399999999999</v>
      </c>
      <c r="D147" s="29">
        <f t="shared" si="25"/>
        <v>0.26175265276253201</v>
      </c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50"/>
      <c r="U147" s="50"/>
      <c r="V147" s="50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>
        <v>46.6</v>
      </c>
      <c r="BH147" s="29">
        <v>1.4307399999999999</v>
      </c>
      <c r="BI147" s="29">
        <f t="shared" si="32"/>
        <v>3.0702575107296135</v>
      </c>
      <c r="BJ147" s="29"/>
      <c r="BK147" s="29"/>
      <c r="BL147" s="29"/>
      <c r="BM147" s="29"/>
      <c r="BN147" s="29"/>
      <c r="BO147" s="29"/>
      <c r="BP147" s="29"/>
      <c r="BQ147" s="29"/>
      <c r="BR147" s="29"/>
      <c r="BS147" s="175"/>
      <c r="BT147" s="175"/>
      <c r="BU147" s="175"/>
      <c r="BV147" s="175"/>
      <c r="BW147" s="175"/>
      <c r="BX147" s="167"/>
      <c r="BY147" s="167"/>
      <c r="BZ147" s="167"/>
      <c r="CA147" s="167"/>
      <c r="CB147" s="167"/>
      <c r="CC147" s="167"/>
      <c r="CD147" s="167"/>
      <c r="CE147" s="29"/>
      <c r="CF147" s="29"/>
      <c r="CG147" s="167"/>
      <c r="CH147" s="29"/>
      <c r="CI147" s="29"/>
      <c r="CJ147" s="167"/>
      <c r="CK147" s="29"/>
      <c r="CL147" s="29"/>
      <c r="CM147" s="167"/>
      <c r="CN147" s="29"/>
      <c r="CO147" s="29"/>
      <c r="CP147" s="167"/>
      <c r="CQ147" s="29">
        <v>500</v>
      </c>
      <c r="CR147" s="29"/>
      <c r="CS147" s="167"/>
      <c r="CT147" s="29"/>
      <c r="CU147" s="29"/>
      <c r="CV147" s="167"/>
      <c r="CW147" s="29"/>
      <c r="CX147" s="29"/>
      <c r="CY147" s="167"/>
      <c r="CZ147" s="29"/>
      <c r="DA147" s="29"/>
      <c r="DB147" s="167"/>
      <c r="DC147" s="29"/>
      <c r="DD147" s="29"/>
      <c r="DE147" s="167"/>
      <c r="DF147" s="29"/>
      <c r="DG147" s="29"/>
      <c r="DH147" s="167"/>
      <c r="DI147" s="29"/>
      <c r="DJ147" s="29"/>
      <c r="DK147" s="167"/>
    </row>
    <row r="148" spans="1:115" s="32" customFormat="1" ht="47.25" x14ac:dyDescent="0.25">
      <c r="A148" s="85" t="s">
        <v>305</v>
      </c>
      <c r="B148" s="31">
        <f t="shared" si="29"/>
        <v>67.099999999999994</v>
      </c>
      <c r="C148" s="31">
        <f t="shared" si="30"/>
        <v>0.52822000000000002</v>
      </c>
      <c r="D148" s="29">
        <f t="shared" si="25"/>
        <v>0.78721311475409839</v>
      </c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50"/>
      <c r="U148" s="50"/>
      <c r="V148" s="50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>
        <v>67.099999999999994</v>
      </c>
      <c r="BH148" s="29">
        <v>0.52822000000000002</v>
      </c>
      <c r="BI148" s="29">
        <f t="shared" si="32"/>
        <v>0.78721311475409839</v>
      </c>
      <c r="BJ148" s="29"/>
      <c r="BK148" s="29"/>
      <c r="BL148" s="29"/>
      <c r="BM148" s="29"/>
      <c r="BN148" s="29"/>
      <c r="BO148" s="29"/>
      <c r="BP148" s="29"/>
      <c r="BQ148" s="29"/>
      <c r="BR148" s="29"/>
      <c r="BS148" s="175"/>
      <c r="BT148" s="175"/>
      <c r="BU148" s="175"/>
      <c r="BV148" s="175"/>
      <c r="BW148" s="175"/>
      <c r="BX148" s="167"/>
      <c r="BY148" s="167"/>
      <c r="BZ148" s="167"/>
      <c r="CA148" s="167"/>
      <c r="CB148" s="167"/>
      <c r="CC148" s="167"/>
      <c r="CD148" s="167"/>
      <c r="CE148" s="29"/>
      <c r="CF148" s="29"/>
      <c r="CG148" s="167"/>
      <c r="CH148" s="29"/>
      <c r="CI148" s="29"/>
      <c r="CJ148" s="167"/>
      <c r="CK148" s="29"/>
      <c r="CL148" s="29"/>
      <c r="CM148" s="167"/>
      <c r="CN148" s="29"/>
      <c r="CO148" s="29"/>
      <c r="CP148" s="167"/>
      <c r="CQ148" s="29"/>
      <c r="CR148" s="29"/>
      <c r="CS148" s="167"/>
      <c r="CT148" s="29"/>
      <c r="CU148" s="29"/>
      <c r="CV148" s="167"/>
      <c r="CW148" s="29"/>
      <c r="CX148" s="29"/>
      <c r="CY148" s="167"/>
      <c r="CZ148" s="29"/>
      <c r="DA148" s="29"/>
      <c r="DB148" s="167"/>
      <c r="DC148" s="29"/>
      <c r="DD148" s="29"/>
      <c r="DE148" s="167"/>
      <c r="DF148" s="29"/>
      <c r="DG148" s="29"/>
      <c r="DH148" s="167"/>
      <c r="DI148" s="29"/>
      <c r="DJ148" s="29"/>
      <c r="DK148" s="167"/>
    </row>
    <row r="149" spans="1:115" s="32" customFormat="1" ht="47.25" x14ac:dyDescent="0.25">
      <c r="A149" s="85" t="s">
        <v>616</v>
      </c>
      <c r="B149" s="31">
        <f t="shared" si="29"/>
        <v>1000.759</v>
      </c>
      <c r="C149" s="31">
        <f t="shared" si="30"/>
        <v>0.2681</v>
      </c>
      <c r="D149" s="29">
        <f t="shared" si="25"/>
        <v>2.6789666643017948E-2</v>
      </c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50"/>
      <c r="U149" s="50"/>
      <c r="V149" s="50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>
        <v>95.6</v>
      </c>
      <c r="BH149" s="29">
        <v>0.2681</v>
      </c>
      <c r="BI149" s="29">
        <f t="shared" si="32"/>
        <v>0.28043933054393305</v>
      </c>
      <c r="BJ149" s="29">
        <v>905.15899999999999</v>
      </c>
      <c r="BK149" s="29"/>
      <c r="BL149" s="29"/>
      <c r="BM149" s="29"/>
      <c r="BN149" s="29"/>
      <c r="BO149" s="29"/>
      <c r="BP149" s="29"/>
      <c r="BQ149" s="29"/>
      <c r="BR149" s="29"/>
      <c r="BS149" s="175"/>
      <c r="BT149" s="175"/>
      <c r="BU149" s="175"/>
      <c r="BV149" s="175"/>
      <c r="BW149" s="175"/>
      <c r="BX149" s="167"/>
      <c r="BY149" s="167"/>
      <c r="BZ149" s="167"/>
      <c r="CA149" s="167"/>
      <c r="CB149" s="167"/>
      <c r="CC149" s="167"/>
      <c r="CD149" s="167"/>
      <c r="CE149" s="29"/>
      <c r="CF149" s="29"/>
      <c r="CG149" s="167"/>
      <c r="CH149" s="29"/>
      <c r="CI149" s="29"/>
      <c r="CJ149" s="167"/>
      <c r="CK149" s="29"/>
      <c r="CL149" s="29"/>
      <c r="CM149" s="167"/>
      <c r="CN149" s="29"/>
      <c r="CO149" s="29"/>
      <c r="CP149" s="167"/>
      <c r="CQ149" s="29"/>
      <c r="CR149" s="29"/>
      <c r="CS149" s="167"/>
      <c r="CT149" s="29"/>
      <c r="CU149" s="29"/>
      <c r="CV149" s="167"/>
      <c r="CW149" s="29"/>
      <c r="CX149" s="29"/>
      <c r="CY149" s="167"/>
      <c r="CZ149" s="29"/>
      <c r="DA149" s="29"/>
      <c r="DB149" s="167"/>
      <c r="DC149" s="29"/>
      <c r="DD149" s="29"/>
      <c r="DE149" s="167"/>
      <c r="DF149" s="29"/>
      <c r="DG149" s="29"/>
      <c r="DH149" s="167"/>
      <c r="DI149" s="29"/>
      <c r="DJ149" s="29"/>
      <c r="DK149" s="167"/>
    </row>
    <row r="150" spans="1:115" s="32" customFormat="1" ht="47.25" x14ac:dyDescent="0.25">
      <c r="A150" s="85" t="s">
        <v>617</v>
      </c>
      <c r="B150" s="31">
        <f t="shared" si="29"/>
        <v>45.9</v>
      </c>
      <c r="C150" s="31">
        <f t="shared" si="30"/>
        <v>0</v>
      </c>
      <c r="D150" s="29">
        <f t="shared" si="25"/>
        <v>0</v>
      </c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50"/>
      <c r="U150" s="50"/>
      <c r="V150" s="50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>
        <v>45.9</v>
      </c>
      <c r="BH150" s="29">
        <v>0</v>
      </c>
      <c r="BI150" s="29">
        <f t="shared" si="32"/>
        <v>0</v>
      </c>
      <c r="BJ150" s="29"/>
      <c r="BK150" s="29"/>
      <c r="BL150" s="29"/>
      <c r="BM150" s="29"/>
      <c r="BN150" s="29"/>
      <c r="BO150" s="29"/>
      <c r="BP150" s="29"/>
      <c r="BQ150" s="29"/>
      <c r="BR150" s="29"/>
      <c r="BS150" s="175"/>
      <c r="BT150" s="175"/>
      <c r="BU150" s="175"/>
      <c r="BV150" s="175"/>
      <c r="BW150" s="175"/>
      <c r="BX150" s="167"/>
      <c r="BY150" s="167"/>
      <c r="BZ150" s="167"/>
      <c r="CA150" s="167"/>
      <c r="CB150" s="167"/>
      <c r="CC150" s="167"/>
      <c r="CD150" s="167"/>
      <c r="CE150" s="29"/>
      <c r="CF150" s="29"/>
      <c r="CG150" s="167"/>
      <c r="CH150" s="29"/>
      <c r="CI150" s="29"/>
      <c r="CJ150" s="167"/>
      <c r="CK150" s="29"/>
      <c r="CL150" s="29"/>
      <c r="CM150" s="167"/>
      <c r="CN150" s="29"/>
      <c r="CO150" s="29"/>
      <c r="CP150" s="167"/>
      <c r="CQ150" s="29"/>
      <c r="CR150" s="29"/>
      <c r="CS150" s="167"/>
      <c r="CT150" s="29"/>
      <c r="CU150" s="29"/>
      <c r="CV150" s="167"/>
      <c r="CW150" s="29"/>
      <c r="CX150" s="29"/>
      <c r="CY150" s="167"/>
      <c r="CZ150" s="29"/>
      <c r="DA150" s="29"/>
      <c r="DB150" s="167"/>
      <c r="DC150" s="29"/>
      <c r="DD150" s="29"/>
      <c r="DE150" s="167"/>
      <c r="DF150" s="29"/>
      <c r="DG150" s="29"/>
      <c r="DH150" s="167"/>
      <c r="DI150" s="29"/>
      <c r="DJ150" s="29"/>
      <c r="DK150" s="167"/>
    </row>
    <row r="151" spans="1:115" s="32" customFormat="1" ht="47.25" x14ac:dyDescent="0.25">
      <c r="A151" s="85" t="s">
        <v>308</v>
      </c>
      <c r="B151" s="31">
        <f t="shared" si="29"/>
        <v>25</v>
      </c>
      <c r="C151" s="31">
        <f t="shared" si="30"/>
        <v>0.54840999999999995</v>
      </c>
      <c r="D151" s="29">
        <f t="shared" si="25"/>
        <v>2.1936399999999998</v>
      </c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50"/>
      <c r="U151" s="50"/>
      <c r="V151" s="50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>
        <v>25</v>
      </c>
      <c r="BH151" s="29">
        <v>0.54840999999999995</v>
      </c>
      <c r="BI151" s="29">
        <f t="shared" si="32"/>
        <v>2.1936399999999998</v>
      </c>
      <c r="BJ151" s="29"/>
      <c r="BK151" s="29"/>
      <c r="BL151" s="29"/>
      <c r="BM151" s="29"/>
      <c r="BN151" s="29"/>
      <c r="BO151" s="29"/>
      <c r="BP151" s="29"/>
      <c r="BQ151" s="29"/>
      <c r="BR151" s="29"/>
      <c r="BS151" s="175"/>
      <c r="BT151" s="175"/>
      <c r="BU151" s="175"/>
      <c r="BV151" s="175"/>
      <c r="BW151" s="175"/>
      <c r="BX151" s="167"/>
      <c r="BY151" s="167"/>
      <c r="BZ151" s="167"/>
      <c r="CA151" s="167"/>
      <c r="CB151" s="167"/>
      <c r="CC151" s="167"/>
      <c r="CD151" s="167"/>
      <c r="CE151" s="29"/>
      <c r="CF151" s="29"/>
      <c r="CG151" s="167"/>
      <c r="CH151" s="29"/>
      <c r="CI151" s="29"/>
      <c r="CJ151" s="167"/>
      <c r="CK151" s="29"/>
      <c r="CL151" s="29"/>
      <c r="CM151" s="167"/>
      <c r="CN151" s="29"/>
      <c r="CO151" s="29"/>
      <c r="CP151" s="167"/>
      <c r="CQ151" s="29"/>
      <c r="CR151" s="29"/>
      <c r="CS151" s="167"/>
      <c r="CT151" s="29"/>
      <c r="CU151" s="29"/>
      <c r="CV151" s="167"/>
      <c r="CW151" s="29"/>
      <c r="CX151" s="29"/>
      <c r="CY151" s="167"/>
      <c r="CZ151" s="29"/>
      <c r="DA151" s="29"/>
      <c r="DB151" s="167"/>
      <c r="DC151" s="29"/>
      <c r="DD151" s="29"/>
      <c r="DE151" s="167"/>
      <c r="DF151" s="29"/>
      <c r="DG151" s="29"/>
      <c r="DH151" s="167"/>
      <c r="DI151" s="29"/>
      <c r="DJ151" s="29"/>
      <c r="DK151" s="167"/>
    </row>
    <row r="152" spans="1:115" s="32" customFormat="1" ht="63" x14ac:dyDescent="0.25">
      <c r="A152" s="85" t="s">
        <v>311</v>
      </c>
      <c r="B152" s="31">
        <f t="shared" si="29"/>
        <v>13872.9</v>
      </c>
      <c r="C152" s="31">
        <f t="shared" si="30"/>
        <v>335.09661</v>
      </c>
      <c r="D152" s="29">
        <f t="shared" si="25"/>
        <v>2.4154762883030947</v>
      </c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50"/>
      <c r="U152" s="50"/>
      <c r="V152" s="50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>
        <v>732.8</v>
      </c>
      <c r="BH152" s="29">
        <v>335.09661</v>
      </c>
      <c r="BI152" s="29">
        <f t="shared" si="32"/>
        <v>45.728249181222708</v>
      </c>
      <c r="BJ152" s="29">
        <v>1000</v>
      </c>
      <c r="BK152" s="29"/>
      <c r="BL152" s="29"/>
      <c r="BM152" s="29">
        <v>12140.1</v>
      </c>
      <c r="BN152" s="29"/>
      <c r="BO152" s="29">
        <f t="shared" si="28"/>
        <v>0</v>
      </c>
      <c r="BP152" s="29"/>
      <c r="BQ152" s="29"/>
      <c r="BR152" s="29"/>
      <c r="BS152" s="175"/>
      <c r="BT152" s="175"/>
      <c r="BU152" s="175"/>
      <c r="BV152" s="175"/>
      <c r="BW152" s="175"/>
      <c r="BX152" s="167"/>
      <c r="BY152" s="167"/>
      <c r="BZ152" s="167"/>
      <c r="CA152" s="167"/>
      <c r="CB152" s="167"/>
      <c r="CC152" s="167"/>
      <c r="CD152" s="167"/>
      <c r="CE152" s="29"/>
      <c r="CF152" s="29"/>
      <c r="CG152" s="167"/>
      <c r="CH152" s="29"/>
      <c r="CI152" s="29"/>
      <c r="CJ152" s="167"/>
      <c r="CK152" s="29"/>
      <c r="CL152" s="29"/>
      <c r="CM152" s="167"/>
      <c r="CN152" s="29"/>
      <c r="CO152" s="29"/>
      <c r="CP152" s="167"/>
      <c r="CQ152" s="29"/>
      <c r="CR152" s="29"/>
      <c r="CS152" s="167"/>
      <c r="CT152" s="29"/>
      <c r="CU152" s="29"/>
      <c r="CV152" s="167"/>
      <c r="CW152" s="29"/>
      <c r="CX152" s="29"/>
      <c r="CY152" s="167"/>
      <c r="CZ152" s="29"/>
      <c r="DA152" s="29"/>
      <c r="DB152" s="167"/>
      <c r="DC152" s="29"/>
      <c r="DD152" s="29"/>
      <c r="DE152" s="167"/>
      <c r="DF152" s="29"/>
      <c r="DG152" s="29"/>
      <c r="DH152" s="167"/>
      <c r="DI152" s="29"/>
      <c r="DJ152" s="29"/>
      <c r="DK152" s="167"/>
    </row>
    <row r="153" spans="1:115" s="32" customFormat="1" ht="47.25" x14ac:dyDescent="0.25">
      <c r="A153" s="85" t="s">
        <v>312</v>
      </c>
      <c r="B153" s="31">
        <f t="shared" si="29"/>
        <v>532.5</v>
      </c>
      <c r="C153" s="31">
        <f t="shared" si="30"/>
        <v>15.4</v>
      </c>
      <c r="D153" s="29">
        <f t="shared" si="25"/>
        <v>2.892018779342723</v>
      </c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50"/>
      <c r="U153" s="50"/>
      <c r="V153" s="50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>
        <v>32.5</v>
      </c>
      <c r="BH153" s="29">
        <v>15.4</v>
      </c>
      <c r="BI153" s="29">
        <f t="shared" si="32"/>
        <v>47.384615384615387</v>
      </c>
      <c r="BJ153" s="29"/>
      <c r="BK153" s="29"/>
      <c r="BL153" s="29"/>
      <c r="BM153" s="29"/>
      <c r="BN153" s="29"/>
      <c r="BO153" s="29"/>
      <c r="BP153" s="29"/>
      <c r="BQ153" s="29"/>
      <c r="BR153" s="29"/>
      <c r="BS153" s="175"/>
      <c r="BT153" s="175"/>
      <c r="BU153" s="175"/>
      <c r="BV153" s="175"/>
      <c r="BW153" s="175"/>
      <c r="BX153" s="167"/>
      <c r="BY153" s="167"/>
      <c r="BZ153" s="167"/>
      <c r="CA153" s="167"/>
      <c r="CB153" s="167"/>
      <c r="CC153" s="167"/>
      <c r="CD153" s="167"/>
      <c r="CE153" s="29"/>
      <c r="CF153" s="29"/>
      <c r="CG153" s="167"/>
      <c r="CH153" s="29"/>
      <c r="CI153" s="29"/>
      <c r="CJ153" s="167"/>
      <c r="CK153" s="29"/>
      <c r="CL153" s="29"/>
      <c r="CM153" s="167"/>
      <c r="CN153" s="29"/>
      <c r="CO153" s="29"/>
      <c r="CP153" s="167"/>
      <c r="CQ153" s="29">
        <v>500</v>
      </c>
      <c r="CR153" s="29"/>
      <c r="CS153" s="167"/>
      <c r="CT153" s="29"/>
      <c r="CU153" s="29"/>
      <c r="CV153" s="167"/>
      <c r="CW153" s="29"/>
      <c r="CX153" s="29"/>
      <c r="CY153" s="167"/>
      <c r="CZ153" s="29"/>
      <c r="DA153" s="29"/>
      <c r="DB153" s="167"/>
      <c r="DC153" s="29"/>
      <c r="DD153" s="29"/>
      <c r="DE153" s="167"/>
      <c r="DF153" s="29"/>
      <c r="DG153" s="29"/>
      <c r="DH153" s="167"/>
      <c r="DI153" s="29"/>
      <c r="DJ153" s="29"/>
      <c r="DK153" s="167"/>
    </row>
    <row r="154" spans="1:115" s="32" customFormat="1" ht="47.25" x14ac:dyDescent="0.25">
      <c r="A154" s="85" t="s">
        <v>313</v>
      </c>
      <c r="B154" s="31">
        <f t="shared" si="29"/>
        <v>1.8</v>
      </c>
      <c r="C154" s="31">
        <f t="shared" si="30"/>
        <v>0.8</v>
      </c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50"/>
      <c r="U154" s="50"/>
      <c r="V154" s="50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>
        <v>1.8</v>
      </c>
      <c r="BH154" s="29">
        <v>0.8</v>
      </c>
      <c r="BI154" s="29">
        <f t="shared" si="32"/>
        <v>44.44444444444445</v>
      </c>
      <c r="BJ154" s="29"/>
      <c r="BK154" s="29"/>
      <c r="BL154" s="29"/>
      <c r="BM154" s="29"/>
      <c r="BN154" s="29"/>
      <c r="BO154" s="29"/>
      <c r="BP154" s="29"/>
      <c r="BQ154" s="29"/>
      <c r="BR154" s="29"/>
      <c r="BS154" s="175"/>
      <c r="BT154" s="175"/>
      <c r="BU154" s="175"/>
      <c r="BV154" s="175"/>
      <c r="BW154" s="175"/>
      <c r="BX154" s="167"/>
      <c r="BY154" s="167"/>
      <c r="BZ154" s="167"/>
      <c r="CA154" s="167"/>
      <c r="CB154" s="167"/>
      <c r="CC154" s="167"/>
      <c r="CD154" s="167"/>
      <c r="CE154" s="29"/>
      <c r="CF154" s="29"/>
      <c r="CG154" s="167"/>
      <c r="CH154" s="29"/>
      <c r="CI154" s="29"/>
      <c r="CJ154" s="167"/>
      <c r="CK154" s="29"/>
      <c r="CL154" s="29"/>
      <c r="CM154" s="167"/>
      <c r="CN154" s="29"/>
      <c r="CO154" s="29"/>
      <c r="CP154" s="167"/>
      <c r="CQ154" s="29"/>
      <c r="CR154" s="29"/>
      <c r="CS154" s="167"/>
      <c r="CT154" s="29"/>
      <c r="CU154" s="29"/>
      <c r="CV154" s="167"/>
      <c r="CW154" s="29"/>
      <c r="CX154" s="29"/>
      <c r="CY154" s="167"/>
      <c r="CZ154" s="29"/>
      <c r="DA154" s="29"/>
      <c r="DB154" s="167"/>
      <c r="DC154" s="29"/>
      <c r="DD154" s="29"/>
      <c r="DE154" s="167"/>
      <c r="DF154" s="29"/>
      <c r="DG154" s="29"/>
      <c r="DH154" s="167"/>
      <c r="DI154" s="29"/>
      <c r="DJ154" s="29"/>
      <c r="DK154" s="167"/>
    </row>
    <row r="155" spans="1:115" s="32" customFormat="1" ht="47.25" x14ac:dyDescent="0.25">
      <c r="A155" s="85" t="s">
        <v>314</v>
      </c>
      <c r="B155" s="31">
        <f t="shared" si="29"/>
        <v>600.57800000000009</v>
      </c>
      <c r="C155" s="31">
        <f t="shared" si="30"/>
        <v>4.9936199999999999</v>
      </c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50"/>
      <c r="U155" s="50"/>
      <c r="V155" s="50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>
        <v>11.2</v>
      </c>
      <c r="BH155" s="29">
        <v>4.9936199999999999</v>
      </c>
      <c r="BI155" s="29">
        <f t="shared" si="32"/>
        <v>44.585892857142859</v>
      </c>
      <c r="BJ155" s="29">
        <v>589.37800000000004</v>
      </c>
      <c r="BK155" s="29"/>
      <c r="BL155" s="29"/>
      <c r="BM155" s="29"/>
      <c r="BN155" s="29"/>
      <c r="BO155" s="29"/>
      <c r="BP155" s="29"/>
      <c r="BQ155" s="29"/>
      <c r="BR155" s="29"/>
      <c r="BS155" s="175"/>
      <c r="BT155" s="175"/>
      <c r="BU155" s="175"/>
      <c r="BV155" s="175"/>
      <c r="BW155" s="175"/>
      <c r="BX155" s="167"/>
      <c r="BY155" s="167"/>
      <c r="BZ155" s="167"/>
      <c r="CA155" s="167"/>
      <c r="CB155" s="167"/>
      <c r="CC155" s="167"/>
      <c r="CD155" s="167"/>
      <c r="CE155" s="29"/>
      <c r="CF155" s="29"/>
      <c r="CG155" s="167"/>
      <c r="CH155" s="29"/>
      <c r="CI155" s="29"/>
      <c r="CJ155" s="167"/>
      <c r="CK155" s="29"/>
      <c r="CL155" s="29"/>
      <c r="CM155" s="167"/>
      <c r="CN155" s="29"/>
      <c r="CO155" s="29"/>
      <c r="CP155" s="167"/>
      <c r="CQ155" s="29"/>
      <c r="CR155" s="29"/>
      <c r="CS155" s="167"/>
      <c r="CT155" s="29"/>
      <c r="CU155" s="29"/>
      <c r="CV155" s="167"/>
      <c r="CW155" s="29"/>
      <c r="CX155" s="29"/>
      <c r="CY155" s="167"/>
      <c r="CZ155" s="29"/>
      <c r="DA155" s="29"/>
      <c r="DB155" s="167"/>
      <c r="DC155" s="29"/>
      <c r="DD155" s="29"/>
      <c r="DE155" s="167"/>
      <c r="DF155" s="29"/>
      <c r="DG155" s="29"/>
      <c r="DH155" s="167"/>
      <c r="DI155" s="29"/>
      <c r="DJ155" s="29"/>
      <c r="DK155" s="167"/>
    </row>
    <row r="156" spans="1:115" s="32" customFormat="1" ht="63" x14ac:dyDescent="0.25">
      <c r="A156" s="85" t="s">
        <v>315</v>
      </c>
      <c r="B156" s="31">
        <f t="shared" si="29"/>
        <v>24</v>
      </c>
      <c r="C156" s="31">
        <f t="shared" si="30"/>
        <v>11.253590000000001</v>
      </c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50"/>
      <c r="U156" s="50"/>
      <c r="V156" s="50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>
        <v>24</v>
      </c>
      <c r="BH156" s="29">
        <v>11.253590000000001</v>
      </c>
      <c r="BI156" s="29">
        <f t="shared" si="32"/>
        <v>46.88995833333334</v>
      </c>
      <c r="BJ156" s="29"/>
      <c r="BK156" s="29"/>
      <c r="BL156" s="29"/>
      <c r="BM156" s="29"/>
      <c r="BN156" s="29"/>
      <c r="BO156" s="29"/>
      <c r="BP156" s="29"/>
      <c r="BQ156" s="29"/>
      <c r="BR156" s="29"/>
      <c r="BS156" s="175"/>
      <c r="BT156" s="175"/>
      <c r="BU156" s="175"/>
      <c r="BV156" s="175"/>
      <c r="BW156" s="175"/>
      <c r="BX156" s="167"/>
      <c r="BY156" s="167"/>
      <c r="BZ156" s="167"/>
      <c r="CA156" s="167"/>
      <c r="CB156" s="167"/>
      <c r="CC156" s="167"/>
      <c r="CD156" s="167"/>
      <c r="CE156" s="29"/>
      <c r="CF156" s="29"/>
      <c r="CG156" s="167"/>
      <c r="CH156" s="29"/>
      <c r="CI156" s="29"/>
      <c r="CJ156" s="167"/>
      <c r="CK156" s="29"/>
      <c r="CL156" s="29"/>
      <c r="CM156" s="167"/>
      <c r="CN156" s="29"/>
      <c r="CO156" s="29"/>
      <c r="CP156" s="167"/>
      <c r="CQ156" s="29"/>
      <c r="CR156" s="29"/>
      <c r="CS156" s="167"/>
      <c r="CT156" s="29"/>
      <c r="CU156" s="29"/>
      <c r="CV156" s="167"/>
      <c r="CW156" s="29"/>
      <c r="CX156" s="29"/>
      <c r="CY156" s="167"/>
      <c r="CZ156" s="29"/>
      <c r="DA156" s="29"/>
      <c r="DB156" s="167"/>
      <c r="DC156" s="29"/>
      <c r="DD156" s="29"/>
      <c r="DE156" s="167"/>
      <c r="DF156" s="29"/>
      <c r="DG156" s="29"/>
      <c r="DH156" s="167"/>
      <c r="DI156" s="29"/>
      <c r="DJ156" s="29"/>
      <c r="DK156" s="167"/>
    </row>
    <row r="157" spans="1:115" s="32" customFormat="1" ht="47.25" x14ac:dyDescent="0.25">
      <c r="A157" s="85" t="s">
        <v>618</v>
      </c>
      <c r="B157" s="31">
        <f t="shared" si="29"/>
        <v>1001.8</v>
      </c>
      <c r="C157" s="31">
        <f t="shared" si="30"/>
        <v>0.4</v>
      </c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50"/>
      <c r="U157" s="50"/>
      <c r="V157" s="50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>
        <v>1.8</v>
      </c>
      <c r="BH157" s="29">
        <v>0.4</v>
      </c>
      <c r="BI157" s="29">
        <f t="shared" si="32"/>
        <v>22.222222222222225</v>
      </c>
      <c r="BJ157" s="29">
        <v>1000</v>
      </c>
      <c r="BK157" s="29"/>
      <c r="BL157" s="29"/>
      <c r="BM157" s="29"/>
      <c r="BN157" s="29"/>
      <c r="BO157" s="29"/>
      <c r="BP157" s="29"/>
      <c r="BQ157" s="29"/>
      <c r="BR157" s="29"/>
      <c r="BS157" s="175"/>
      <c r="BT157" s="175"/>
      <c r="BU157" s="175"/>
      <c r="BV157" s="175"/>
      <c r="BW157" s="175"/>
      <c r="BX157" s="167"/>
      <c r="BY157" s="167"/>
      <c r="BZ157" s="167"/>
      <c r="CA157" s="167"/>
      <c r="CB157" s="167"/>
      <c r="CC157" s="167"/>
      <c r="CD157" s="167"/>
      <c r="CE157" s="29"/>
      <c r="CF157" s="29"/>
      <c r="CG157" s="167"/>
      <c r="CH157" s="29"/>
      <c r="CI157" s="29"/>
      <c r="CJ157" s="167"/>
      <c r="CK157" s="29"/>
      <c r="CL157" s="29"/>
      <c r="CM157" s="167"/>
      <c r="CN157" s="29"/>
      <c r="CO157" s="29"/>
      <c r="CP157" s="167"/>
      <c r="CQ157" s="29"/>
      <c r="CR157" s="29"/>
      <c r="CS157" s="167"/>
      <c r="CT157" s="29"/>
      <c r="CU157" s="29"/>
      <c r="CV157" s="167"/>
      <c r="CW157" s="29"/>
      <c r="CX157" s="29"/>
      <c r="CY157" s="167"/>
      <c r="CZ157" s="29"/>
      <c r="DA157" s="29"/>
      <c r="DB157" s="167"/>
      <c r="DC157" s="29"/>
      <c r="DD157" s="29"/>
      <c r="DE157" s="167"/>
      <c r="DF157" s="29"/>
      <c r="DG157" s="29"/>
      <c r="DH157" s="167"/>
      <c r="DI157" s="29"/>
      <c r="DJ157" s="29"/>
      <c r="DK157" s="167"/>
    </row>
    <row r="158" spans="1:115" s="32" customFormat="1" ht="47.25" x14ac:dyDescent="0.25">
      <c r="A158" s="85" t="s">
        <v>619</v>
      </c>
      <c r="B158" s="31">
        <f t="shared" si="29"/>
        <v>1.8</v>
      </c>
      <c r="C158" s="31">
        <f t="shared" si="30"/>
        <v>0.8</v>
      </c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50"/>
      <c r="U158" s="50"/>
      <c r="V158" s="50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>
        <v>1.8</v>
      </c>
      <c r="BH158" s="29">
        <v>0.8</v>
      </c>
      <c r="BI158" s="29">
        <f t="shared" si="32"/>
        <v>44.44444444444445</v>
      </c>
      <c r="BJ158" s="29"/>
      <c r="BK158" s="29"/>
      <c r="BL158" s="29"/>
      <c r="BM158" s="29"/>
      <c r="BN158" s="29"/>
      <c r="BO158" s="29"/>
      <c r="BP158" s="29"/>
      <c r="BQ158" s="29"/>
      <c r="BR158" s="29"/>
      <c r="BS158" s="175"/>
      <c r="BT158" s="175"/>
      <c r="BU158" s="175"/>
      <c r="BV158" s="175"/>
      <c r="BW158" s="175"/>
      <c r="BX158" s="167"/>
      <c r="BY158" s="167"/>
      <c r="BZ158" s="167"/>
      <c r="CA158" s="167"/>
      <c r="CB158" s="167"/>
      <c r="CC158" s="167"/>
      <c r="CD158" s="167"/>
      <c r="CE158" s="29"/>
      <c r="CF158" s="29"/>
      <c r="CG158" s="167"/>
      <c r="CH158" s="29"/>
      <c r="CI158" s="29"/>
      <c r="CJ158" s="167"/>
      <c r="CK158" s="29"/>
      <c r="CL158" s="29"/>
      <c r="CM158" s="167"/>
      <c r="CN158" s="29"/>
      <c r="CO158" s="29"/>
      <c r="CP158" s="167"/>
      <c r="CQ158" s="29"/>
      <c r="CR158" s="29"/>
      <c r="CS158" s="167"/>
      <c r="CT158" s="29"/>
      <c r="CU158" s="29"/>
      <c r="CV158" s="167"/>
      <c r="CW158" s="29"/>
      <c r="CX158" s="29"/>
      <c r="CY158" s="167"/>
      <c r="CZ158" s="29"/>
      <c r="DA158" s="29"/>
      <c r="DB158" s="167"/>
      <c r="DC158" s="29"/>
      <c r="DD158" s="29"/>
      <c r="DE158" s="167"/>
      <c r="DF158" s="29"/>
      <c r="DG158" s="29"/>
      <c r="DH158" s="167"/>
      <c r="DI158" s="29"/>
      <c r="DJ158" s="29"/>
      <c r="DK158" s="167"/>
    </row>
    <row r="159" spans="1:115" s="32" customFormat="1" ht="47.25" x14ac:dyDescent="0.25">
      <c r="A159" s="85" t="s">
        <v>620</v>
      </c>
      <c r="B159" s="31">
        <f t="shared" si="29"/>
        <v>41</v>
      </c>
      <c r="C159" s="31">
        <f t="shared" si="30"/>
        <v>16.725330000000003</v>
      </c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50"/>
      <c r="U159" s="50"/>
      <c r="V159" s="50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>
        <v>41</v>
      </c>
      <c r="BH159" s="29">
        <v>16.725330000000003</v>
      </c>
      <c r="BI159" s="29">
        <f t="shared" si="32"/>
        <v>40.793487804878062</v>
      </c>
      <c r="BJ159" s="29"/>
      <c r="BK159" s="29"/>
      <c r="BL159" s="29"/>
      <c r="BM159" s="29"/>
      <c r="BN159" s="29"/>
      <c r="BO159" s="29"/>
      <c r="BP159" s="29"/>
      <c r="BQ159" s="29"/>
      <c r="BR159" s="29"/>
      <c r="BS159" s="175"/>
      <c r="BT159" s="175"/>
      <c r="BU159" s="175"/>
      <c r="BV159" s="175"/>
      <c r="BW159" s="175"/>
      <c r="BX159" s="167"/>
      <c r="BY159" s="167"/>
      <c r="BZ159" s="167"/>
      <c r="CA159" s="167"/>
      <c r="CB159" s="167"/>
      <c r="CC159" s="167"/>
      <c r="CD159" s="167"/>
      <c r="CE159" s="29"/>
      <c r="CF159" s="29"/>
      <c r="CG159" s="167"/>
      <c r="CH159" s="29"/>
      <c r="CI159" s="29"/>
      <c r="CJ159" s="167"/>
      <c r="CK159" s="29"/>
      <c r="CL159" s="29"/>
      <c r="CM159" s="167"/>
      <c r="CN159" s="29"/>
      <c r="CO159" s="29"/>
      <c r="CP159" s="167"/>
      <c r="CQ159" s="29"/>
      <c r="CR159" s="29"/>
      <c r="CS159" s="167"/>
      <c r="CT159" s="29"/>
      <c r="CU159" s="29"/>
      <c r="CV159" s="167"/>
      <c r="CW159" s="29"/>
      <c r="CX159" s="29"/>
      <c r="CY159" s="167"/>
      <c r="CZ159" s="29"/>
      <c r="DA159" s="29"/>
      <c r="DB159" s="167"/>
      <c r="DC159" s="29"/>
      <c r="DD159" s="29"/>
      <c r="DE159" s="167"/>
      <c r="DF159" s="29"/>
      <c r="DG159" s="29"/>
      <c r="DH159" s="167"/>
      <c r="DI159" s="29"/>
      <c r="DJ159" s="29"/>
      <c r="DK159" s="167"/>
    </row>
    <row r="160" spans="1:115" s="32" customFormat="1" ht="47.25" x14ac:dyDescent="0.25">
      <c r="A160" s="85" t="s">
        <v>621</v>
      </c>
      <c r="B160" s="31">
        <f t="shared" si="29"/>
        <v>52.9</v>
      </c>
      <c r="C160" s="31">
        <f t="shared" si="30"/>
        <v>19.839849999999998</v>
      </c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50"/>
      <c r="U160" s="50"/>
      <c r="V160" s="50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>
        <v>52.9</v>
      </c>
      <c r="BH160" s="29">
        <v>19.839849999999998</v>
      </c>
      <c r="BI160" s="29">
        <f t="shared" si="32"/>
        <v>37.504442344045366</v>
      </c>
      <c r="BJ160" s="29"/>
      <c r="BK160" s="29"/>
      <c r="BL160" s="29"/>
      <c r="BM160" s="29"/>
      <c r="BN160" s="29"/>
      <c r="BO160" s="29"/>
      <c r="BP160" s="29"/>
      <c r="BQ160" s="29"/>
      <c r="BR160" s="29"/>
      <c r="BS160" s="175"/>
      <c r="BT160" s="175"/>
      <c r="BU160" s="175"/>
      <c r="BV160" s="175"/>
      <c r="BW160" s="175"/>
      <c r="BX160" s="167"/>
      <c r="BY160" s="167"/>
      <c r="BZ160" s="167"/>
      <c r="CA160" s="167"/>
      <c r="CB160" s="167"/>
      <c r="CC160" s="167"/>
      <c r="CD160" s="167"/>
      <c r="CE160" s="29"/>
      <c r="CF160" s="29"/>
      <c r="CG160" s="167"/>
      <c r="CH160" s="29"/>
      <c r="CI160" s="29"/>
      <c r="CJ160" s="167"/>
      <c r="CK160" s="29"/>
      <c r="CL160" s="29"/>
      <c r="CM160" s="167"/>
      <c r="CN160" s="29"/>
      <c r="CO160" s="29"/>
      <c r="CP160" s="167"/>
      <c r="CQ160" s="29"/>
      <c r="CR160" s="29"/>
      <c r="CS160" s="167"/>
      <c r="CT160" s="29"/>
      <c r="CU160" s="29"/>
      <c r="CV160" s="167"/>
      <c r="CW160" s="29"/>
      <c r="CX160" s="29"/>
      <c r="CY160" s="167"/>
      <c r="CZ160" s="29"/>
      <c r="DA160" s="29"/>
      <c r="DB160" s="167"/>
      <c r="DC160" s="29"/>
      <c r="DD160" s="29"/>
      <c r="DE160" s="167"/>
      <c r="DF160" s="29"/>
      <c r="DG160" s="29"/>
      <c r="DH160" s="167"/>
      <c r="DI160" s="29"/>
      <c r="DJ160" s="29"/>
      <c r="DK160" s="167"/>
    </row>
    <row r="161" spans="1:115" s="32" customFormat="1" ht="47.25" x14ac:dyDescent="0.25">
      <c r="A161" s="85" t="s">
        <v>622</v>
      </c>
      <c r="B161" s="31">
        <f t="shared" si="29"/>
        <v>358.6</v>
      </c>
      <c r="C161" s="31">
        <f t="shared" si="30"/>
        <v>1.2</v>
      </c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50"/>
      <c r="U161" s="50"/>
      <c r="V161" s="50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>
        <v>2.6</v>
      </c>
      <c r="BH161" s="29">
        <v>1.2</v>
      </c>
      <c r="BI161" s="29">
        <f t="shared" si="32"/>
        <v>46.153846153846153</v>
      </c>
      <c r="BJ161" s="29">
        <v>356</v>
      </c>
      <c r="BK161" s="29"/>
      <c r="BL161" s="29"/>
      <c r="BM161" s="29"/>
      <c r="BN161" s="29"/>
      <c r="BO161" s="29"/>
      <c r="BP161" s="29"/>
      <c r="BQ161" s="29"/>
      <c r="BR161" s="29"/>
      <c r="BS161" s="175"/>
      <c r="BT161" s="175"/>
      <c r="BU161" s="175"/>
      <c r="BV161" s="175"/>
      <c r="BW161" s="175"/>
      <c r="BX161" s="167"/>
      <c r="BY161" s="167"/>
      <c r="BZ161" s="167"/>
      <c r="CA161" s="167"/>
      <c r="CB161" s="167"/>
      <c r="CC161" s="167"/>
      <c r="CD161" s="167"/>
      <c r="CE161" s="29"/>
      <c r="CF161" s="29"/>
      <c r="CG161" s="167"/>
      <c r="CH161" s="29"/>
      <c r="CI161" s="29"/>
      <c r="CJ161" s="167"/>
      <c r="CK161" s="29"/>
      <c r="CL161" s="29"/>
      <c r="CM161" s="167"/>
      <c r="CN161" s="29"/>
      <c r="CO161" s="29"/>
      <c r="CP161" s="167"/>
      <c r="CQ161" s="29"/>
      <c r="CR161" s="29"/>
      <c r="CS161" s="167"/>
      <c r="CT161" s="29"/>
      <c r="CU161" s="29"/>
      <c r="CV161" s="167"/>
      <c r="CW161" s="29"/>
      <c r="CX161" s="29"/>
      <c r="CY161" s="167"/>
      <c r="CZ161" s="29"/>
      <c r="DA161" s="29"/>
      <c r="DB161" s="167"/>
      <c r="DC161" s="29"/>
      <c r="DD161" s="29"/>
      <c r="DE161" s="167"/>
      <c r="DF161" s="29"/>
      <c r="DG161" s="29"/>
      <c r="DH161" s="167"/>
      <c r="DI161" s="29"/>
      <c r="DJ161" s="29"/>
      <c r="DK161" s="167"/>
    </row>
    <row r="162" spans="1:115" s="32" customFormat="1" ht="47.25" x14ac:dyDescent="0.25">
      <c r="A162" s="85" t="s">
        <v>321</v>
      </c>
      <c r="B162" s="31">
        <f t="shared" si="29"/>
        <v>322.60000000000002</v>
      </c>
      <c r="C162" s="31">
        <f t="shared" si="30"/>
        <v>1.2</v>
      </c>
      <c r="D162" s="29">
        <f t="shared" si="25"/>
        <v>0.37197768133911963</v>
      </c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50"/>
      <c r="U162" s="50"/>
      <c r="V162" s="50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>
        <v>2.6</v>
      </c>
      <c r="BH162" s="29">
        <v>1.2</v>
      </c>
      <c r="BI162" s="29">
        <f t="shared" si="32"/>
        <v>46.153846153846153</v>
      </c>
      <c r="BJ162" s="29">
        <v>320</v>
      </c>
      <c r="BK162" s="29"/>
      <c r="BL162" s="29"/>
      <c r="BM162" s="29"/>
      <c r="BN162" s="29"/>
      <c r="BO162" s="29"/>
      <c r="BP162" s="29"/>
      <c r="BQ162" s="29"/>
      <c r="BR162" s="29"/>
      <c r="BS162" s="175"/>
      <c r="BT162" s="175"/>
      <c r="BU162" s="175"/>
      <c r="BV162" s="175"/>
      <c r="BW162" s="175"/>
      <c r="BX162" s="167"/>
      <c r="BY162" s="167"/>
      <c r="BZ162" s="167"/>
      <c r="CA162" s="167"/>
      <c r="CB162" s="167"/>
      <c r="CC162" s="167"/>
      <c r="CD162" s="167"/>
      <c r="CE162" s="29"/>
      <c r="CF162" s="29"/>
      <c r="CG162" s="167"/>
      <c r="CH162" s="29"/>
      <c r="CI162" s="29"/>
      <c r="CJ162" s="167"/>
      <c r="CK162" s="29"/>
      <c r="CL162" s="29"/>
      <c r="CM162" s="167"/>
      <c r="CN162" s="29"/>
      <c r="CO162" s="29"/>
      <c r="CP162" s="167"/>
      <c r="CQ162" s="29"/>
      <c r="CR162" s="29"/>
      <c r="CS162" s="167"/>
      <c r="CT162" s="29"/>
      <c r="CU162" s="29"/>
      <c r="CV162" s="167"/>
      <c r="CW162" s="29"/>
      <c r="CX162" s="29"/>
      <c r="CY162" s="167"/>
      <c r="CZ162" s="29"/>
      <c r="DA162" s="29"/>
      <c r="DB162" s="167"/>
      <c r="DC162" s="29"/>
      <c r="DD162" s="29"/>
      <c r="DE162" s="167"/>
      <c r="DF162" s="29"/>
      <c r="DG162" s="29"/>
      <c r="DH162" s="167"/>
      <c r="DI162" s="29"/>
      <c r="DJ162" s="29"/>
      <c r="DK162" s="167"/>
    </row>
    <row r="163" spans="1:115" s="32" customFormat="1" ht="47.25" x14ac:dyDescent="0.25">
      <c r="A163" s="85" t="s">
        <v>623</v>
      </c>
      <c r="B163" s="31">
        <f t="shared" si="29"/>
        <v>15.4</v>
      </c>
      <c r="C163" s="31">
        <f t="shared" si="30"/>
        <v>7.2</v>
      </c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50"/>
      <c r="U163" s="50"/>
      <c r="V163" s="50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>
        <v>15.4</v>
      </c>
      <c r="BH163" s="29">
        <v>7.2</v>
      </c>
      <c r="BI163" s="29">
        <f t="shared" si="32"/>
        <v>46.753246753246749</v>
      </c>
      <c r="BJ163" s="29"/>
      <c r="BK163" s="29"/>
      <c r="BL163" s="29"/>
      <c r="BM163" s="29"/>
      <c r="BN163" s="29"/>
      <c r="BO163" s="29"/>
      <c r="BP163" s="29"/>
      <c r="BQ163" s="29"/>
      <c r="BR163" s="29"/>
      <c r="BS163" s="175"/>
      <c r="BT163" s="175"/>
      <c r="BU163" s="175"/>
      <c r="BV163" s="175"/>
      <c r="BW163" s="175"/>
      <c r="BX163" s="167"/>
      <c r="BY163" s="167"/>
      <c r="BZ163" s="167"/>
      <c r="CA163" s="167"/>
      <c r="CB163" s="167"/>
      <c r="CC163" s="167"/>
      <c r="CD163" s="167"/>
      <c r="CE163" s="29"/>
      <c r="CF163" s="29"/>
      <c r="CG163" s="167"/>
      <c r="CH163" s="29"/>
      <c r="CI163" s="29"/>
      <c r="CJ163" s="167"/>
      <c r="CK163" s="29"/>
      <c r="CL163" s="29"/>
      <c r="CM163" s="167"/>
      <c r="CN163" s="29"/>
      <c r="CO163" s="29"/>
      <c r="CP163" s="167"/>
      <c r="CQ163" s="29"/>
      <c r="CR163" s="29"/>
      <c r="CS163" s="167"/>
      <c r="CT163" s="29"/>
      <c r="CU163" s="29"/>
      <c r="CV163" s="167"/>
      <c r="CW163" s="29"/>
      <c r="CX163" s="29"/>
      <c r="CY163" s="167"/>
      <c r="CZ163" s="29"/>
      <c r="DA163" s="29"/>
      <c r="DB163" s="167"/>
      <c r="DC163" s="29"/>
      <c r="DD163" s="29"/>
      <c r="DE163" s="167"/>
      <c r="DF163" s="29"/>
      <c r="DG163" s="29"/>
      <c r="DH163" s="167"/>
      <c r="DI163" s="29"/>
      <c r="DJ163" s="29"/>
      <c r="DK163" s="167"/>
    </row>
    <row r="164" spans="1:115" s="32" customFormat="1" ht="63" x14ac:dyDescent="0.25">
      <c r="A164" s="85" t="s">
        <v>511</v>
      </c>
      <c r="B164" s="31">
        <f t="shared" si="29"/>
        <v>5772.5159999999996</v>
      </c>
      <c r="C164" s="31">
        <f t="shared" si="30"/>
        <v>76.885979999999989</v>
      </c>
      <c r="D164" s="29">
        <f t="shared" si="25"/>
        <v>1.3319318647189544</v>
      </c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50"/>
      <c r="U164" s="50"/>
      <c r="V164" s="50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>
        <v>212.6</v>
      </c>
      <c r="BH164" s="29">
        <v>76.885979999999989</v>
      </c>
      <c r="BI164" s="29">
        <f t="shared" si="32"/>
        <v>36.164619002822192</v>
      </c>
      <c r="BJ164" s="29">
        <v>909.21600000000001</v>
      </c>
      <c r="BK164" s="29"/>
      <c r="BL164" s="29"/>
      <c r="BM164" s="29">
        <v>4650.7</v>
      </c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</row>
    <row r="165" spans="1:115" s="32" customFormat="1" ht="63" x14ac:dyDescent="0.25">
      <c r="A165" s="85" t="s">
        <v>324</v>
      </c>
      <c r="B165" s="31">
        <f t="shared" si="29"/>
        <v>1574.9040400000001</v>
      </c>
      <c r="C165" s="31">
        <f t="shared" si="30"/>
        <v>37.578650000000003</v>
      </c>
      <c r="D165" s="29">
        <f t="shared" si="25"/>
        <v>2.3860914090994396</v>
      </c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50"/>
      <c r="U165" s="50"/>
      <c r="V165" s="50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>
        <v>165.2</v>
      </c>
      <c r="BH165" s="29">
        <v>37.578650000000003</v>
      </c>
      <c r="BI165" s="29">
        <f t="shared" si="32"/>
        <v>22.74736682808717</v>
      </c>
      <c r="BJ165" s="29">
        <v>909.70404000000008</v>
      </c>
      <c r="BK165" s="29"/>
      <c r="BL165" s="29"/>
      <c r="BM165" s="29"/>
      <c r="BN165" s="29"/>
      <c r="BO165" s="29"/>
      <c r="BP165" s="29"/>
      <c r="BQ165" s="29"/>
      <c r="BR165" s="29"/>
      <c r="BS165" s="29"/>
      <c r="BT165" s="175"/>
      <c r="BU165" s="175"/>
      <c r="BV165" s="29"/>
      <c r="BW165" s="175"/>
      <c r="BX165" s="167"/>
      <c r="BY165" s="29"/>
      <c r="BZ165" s="167"/>
      <c r="CA165" s="167"/>
      <c r="CB165" s="29"/>
      <c r="CC165" s="167"/>
      <c r="CD165" s="167"/>
      <c r="CE165" s="29"/>
      <c r="CF165" s="29"/>
      <c r="CG165" s="167"/>
      <c r="CH165" s="29"/>
      <c r="CI165" s="29"/>
      <c r="CJ165" s="167"/>
      <c r="CK165" s="29"/>
      <c r="CL165" s="29"/>
      <c r="CM165" s="167"/>
      <c r="CN165" s="29"/>
      <c r="CO165" s="29"/>
      <c r="CP165" s="167"/>
      <c r="CQ165" s="29">
        <v>500</v>
      </c>
      <c r="CR165" s="29"/>
      <c r="CS165" s="167"/>
      <c r="CT165" s="29"/>
      <c r="CU165" s="29"/>
      <c r="CV165" s="167"/>
      <c r="CW165" s="29"/>
      <c r="CX165" s="29"/>
      <c r="CY165" s="167"/>
      <c r="CZ165" s="29"/>
      <c r="DA165" s="29"/>
      <c r="DB165" s="167"/>
      <c r="DC165" s="29"/>
      <c r="DD165" s="29"/>
      <c r="DE165" s="167"/>
      <c r="DF165" s="29"/>
      <c r="DG165" s="29"/>
      <c r="DH165" s="167"/>
      <c r="DI165" s="29"/>
      <c r="DJ165" s="29"/>
      <c r="DK165" s="167"/>
    </row>
    <row r="166" spans="1:115" s="32" customFormat="1" ht="47.25" x14ac:dyDescent="0.25">
      <c r="A166" s="85" t="s">
        <v>330</v>
      </c>
      <c r="B166" s="31">
        <f t="shared" si="29"/>
        <v>1830.5</v>
      </c>
      <c r="C166" s="31">
        <f t="shared" si="30"/>
        <v>0</v>
      </c>
      <c r="D166" s="29">
        <f t="shared" si="25"/>
        <v>0</v>
      </c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50"/>
      <c r="U166" s="50"/>
      <c r="V166" s="50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>
        <v>622.5</v>
      </c>
      <c r="BK166" s="29"/>
      <c r="BL166" s="29"/>
      <c r="BM166" s="29">
        <v>1208</v>
      </c>
      <c r="BN166" s="29"/>
      <c r="BO166" s="29"/>
      <c r="BP166" s="29"/>
      <c r="BQ166" s="29"/>
      <c r="BR166" s="29"/>
      <c r="BS166" s="29"/>
      <c r="BT166" s="175"/>
      <c r="BU166" s="175"/>
      <c r="BV166" s="29"/>
      <c r="BW166" s="175"/>
      <c r="BX166" s="167"/>
      <c r="BY166" s="29"/>
      <c r="BZ166" s="167"/>
      <c r="CA166" s="167"/>
      <c r="CB166" s="29"/>
      <c r="CC166" s="167"/>
      <c r="CD166" s="167"/>
      <c r="CE166" s="29"/>
      <c r="CF166" s="29"/>
      <c r="CG166" s="167"/>
      <c r="CH166" s="29"/>
      <c r="CI166" s="29"/>
      <c r="CJ166" s="167"/>
      <c r="CK166" s="29"/>
      <c r="CL166" s="29"/>
      <c r="CM166" s="167"/>
      <c r="CN166" s="29"/>
      <c r="CO166" s="29"/>
      <c r="CP166" s="167"/>
      <c r="CQ166" s="29"/>
      <c r="CR166" s="29"/>
      <c r="CS166" s="167"/>
      <c r="CT166" s="29"/>
      <c r="CU166" s="29"/>
      <c r="CV166" s="167"/>
      <c r="CW166" s="29"/>
      <c r="CX166" s="29"/>
      <c r="CY166" s="167"/>
      <c r="CZ166" s="29"/>
      <c r="DA166" s="29"/>
      <c r="DB166" s="167"/>
      <c r="DC166" s="29"/>
      <c r="DD166" s="29"/>
      <c r="DE166" s="167"/>
      <c r="DF166" s="29"/>
      <c r="DG166" s="29"/>
      <c r="DH166" s="167"/>
      <c r="DI166" s="29"/>
      <c r="DJ166" s="29"/>
      <c r="DK166" s="167"/>
    </row>
    <row r="167" spans="1:115" s="32" customFormat="1" ht="66" customHeight="1" x14ac:dyDescent="0.25">
      <c r="A167" s="85" t="s">
        <v>325</v>
      </c>
      <c r="B167" s="31">
        <f t="shared" si="29"/>
        <v>0</v>
      </c>
      <c r="C167" s="31">
        <f t="shared" si="30"/>
        <v>0</v>
      </c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50"/>
      <c r="U167" s="50"/>
      <c r="V167" s="50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175"/>
      <c r="BU167" s="175"/>
      <c r="BV167" s="29"/>
      <c r="BW167" s="175"/>
      <c r="BX167" s="167"/>
      <c r="BY167" s="29"/>
      <c r="BZ167" s="167"/>
      <c r="CA167" s="167"/>
      <c r="CB167" s="29"/>
      <c r="CC167" s="167"/>
      <c r="CD167" s="167"/>
      <c r="CE167" s="29"/>
      <c r="CF167" s="29"/>
      <c r="CG167" s="167"/>
      <c r="CH167" s="29"/>
      <c r="CI167" s="29"/>
      <c r="CJ167" s="167"/>
      <c r="CK167" s="29"/>
      <c r="CL167" s="29"/>
      <c r="CM167" s="167"/>
      <c r="CN167" s="29"/>
      <c r="CO167" s="29"/>
      <c r="CP167" s="167"/>
      <c r="CQ167" s="29"/>
      <c r="CR167" s="29"/>
      <c r="CS167" s="167"/>
      <c r="CT167" s="29"/>
      <c r="CU167" s="29"/>
      <c r="CV167" s="167"/>
      <c r="CW167" s="29"/>
      <c r="CX167" s="29"/>
      <c r="CY167" s="167"/>
      <c r="CZ167" s="29"/>
      <c r="DA167" s="29"/>
      <c r="DB167" s="167"/>
      <c r="DC167" s="29"/>
      <c r="DD167" s="29"/>
      <c r="DE167" s="167"/>
      <c r="DF167" s="29"/>
      <c r="DG167" s="29"/>
      <c r="DH167" s="167"/>
      <c r="DI167" s="29"/>
      <c r="DJ167" s="29"/>
      <c r="DK167" s="167"/>
    </row>
    <row r="168" spans="1:115" s="32" customFormat="1" ht="66" customHeight="1" x14ac:dyDescent="0.25">
      <c r="A168" s="85" t="s">
        <v>784</v>
      </c>
      <c r="B168" s="31">
        <f t="shared" si="29"/>
        <v>665.36300000000006</v>
      </c>
      <c r="C168" s="31">
        <f t="shared" si="30"/>
        <v>0</v>
      </c>
      <c r="D168" s="29">
        <f t="shared" si="25"/>
        <v>0</v>
      </c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50"/>
      <c r="U168" s="50"/>
      <c r="V168" s="50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>
        <v>665.36300000000006</v>
      </c>
      <c r="BK168" s="29"/>
      <c r="BL168" s="29"/>
      <c r="BM168" s="29"/>
      <c r="BN168" s="29"/>
      <c r="BO168" s="29"/>
      <c r="BP168" s="29"/>
      <c r="BQ168" s="29"/>
      <c r="BR168" s="29"/>
      <c r="BS168" s="29"/>
      <c r="BT168" s="175"/>
      <c r="BU168" s="175"/>
      <c r="BV168" s="29"/>
      <c r="BW168" s="175"/>
      <c r="BX168" s="167"/>
      <c r="BY168" s="29"/>
      <c r="BZ168" s="167"/>
      <c r="CA168" s="167"/>
      <c r="CB168" s="29"/>
      <c r="CC168" s="167"/>
      <c r="CD168" s="167"/>
      <c r="CE168" s="29"/>
      <c r="CF168" s="29"/>
      <c r="CG168" s="167"/>
      <c r="CH168" s="29"/>
      <c r="CI168" s="29"/>
      <c r="CJ168" s="167"/>
      <c r="CK168" s="29"/>
      <c r="CL168" s="29"/>
      <c r="CM168" s="167"/>
      <c r="CN168" s="29"/>
      <c r="CO168" s="29"/>
      <c r="CP168" s="167"/>
      <c r="CQ168" s="29"/>
      <c r="CR168" s="29"/>
      <c r="CS168" s="167"/>
      <c r="CT168" s="29"/>
      <c r="CU168" s="29"/>
      <c r="CV168" s="167"/>
      <c r="CW168" s="29"/>
      <c r="CX168" s="29"/>
      <c r="CY168" s="167"/>
      <c r="CZ168" s="29"/>
      <c r="DA168" s="29"/>
      <c r="DB168" s="167"/>
      <c r="DC168" s="29"/>
      <c r="DD168" s="29"/>
      <c r="DE168" s="167"/>
      <c r="DF168" s="29"/>
      <c r="DG168" s="29"/>
      <c r="DH168" s="167"/>
      <c r="DI168" s="29"/>
      <c r="DJ168" s="29"/>
      <c r="DK168" s="167"/>
    </row>
    <row r="169" spans="1:115" s="32" customFormat="1" ht="66" customHeight="1" x14ac:dyDescent="0.25">
      <c r="A169" s="85" t="s">
        <v>785</v>
      </c>
      <c r="B169" s="31">
        <f t="shared" si="29"/>
        <v>279.19799999999998</v>
      </c>
      <c r="C169" s="31">
        <f t="shared" si="30"/>
        <v>0</v>
      </c>
      <c r="D169" s="29">
        <f t="shared" si="25"/>
        <v>0</v>
      </c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50"/>
      <c r="U169" s="50"/>
      <c r="V169" s="50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>
        <v>279.19799999999998</v>
      </c>
      <c r="BK169" s="29"/>
      <c r="BL169" s="29"/>
      <c r="BM169" s="29"/>
      <c r="BN169" s="29"/>
      <c r="BO169" s="29"/>
      <c r="BP169" s="29"/>
      <c r="BQ169" s="29"/>
      <c r="BR169" s="29"/>
      <c r="BS169" s="29"/>
      <c r="BT169" s="175"/>
      <c r="BU169" s="175"/>
      <c r="BV169" s="29"/>
      <c r="BW169" s="175"/>
      <c r="BX169" s="167"/>
      <c r="BY169" s="29"/>
      <c r="BZ169" s="167"/>
      <c r="CA169" s="167"/>
      <c r="CB169" s="29"/>
      <c r="CC169" s="167"/>
      <c r="CD169" s="167"/>
      <c r="CE169" s="29"/>
      <c r="CF169" s="29"/>
      <c r="CG169" s="167"/>
      <c r="CH169" s="29"/>
      <c r="CI169" s="29"/>
      <c r="CJ169" s="167"/>
      <c r="CK169" s="29"/>
      <c r="CL169" s="29"/>
      <c r="CM169" s="167"/>
      <c r="CN169" s="29"/>
      <c r="CO169" s="29"/>
      <c r="CP169" s="167"/>
      <c r="CQ169" s="29"/>
      <c r="CR169" s="29"/>
      <c r="CS169" s="167"/>
      <c r="CT169" s="29"/>
      <c r="CU169" s="29"/>
      <c r="CV169" s="167"/>
      <c r="CW169" s="29"/>
      <c r="CX169" s="29"/>
      <c r="CY169" s="167"/>
      <c r="CZ169" s="29"/>
      <c r="DA169" s="29"/>
      <c r="DB169" s="167"/>
      <c r="DC169" s="29"/>
      <c r="DD169" s="29"/>
      <c r="DE169" s="167"/>
      <c r="DF169" s="29"/>
      <c r="DG169" s="29"/>
      <c r="DH169" s="167"/>
      <c r="DI169" s="29"/>
      <c r="DJ169" s="29"/>
      <c r="DK169" s="167"/>
    </row>
    <row r="170" spans="1:115" s="32" customFormat="1" ht="56.25" customHeight="1" x14ac:dyDescent="0.25">
      <c r="A170" s="85" t="s">
        <v>329</v>
      </c>
      <c r="B170" s="31">
        <f t="shared" si="29"/>
        <v>736.53476000000001</v>
      </c>
      <c r="C170" s="31">
        <f t="shared" si="30"/>
        <v>0</v>
      </c>
      <c r="D170" s="29">
        <f t="shared" si="25"/>
        <v>0</v>
      </c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50"/>
      <c r="U170" s="50"/>
      <c r="V170" s="50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>
        <v>236.53476000000001</v>
      </c>
      <c r="BK170" s="29"/>
      <c r="BL170" s="29"/>
      <c r="BM170" s="29"/>
      <c r="BN170" s="29"/>
      <c r="BO170" s="29"/>
      <c r="BP170" s="29"/>
      <c r="BQ170" s="29"/>
      <c r="BR170" s="29"/>
      <c r="BS170" s="29"/>
      <c r="BT170" s="175"/>
      <c r="BU170" s="175"/>
      <c r="BV170" s="29"/>
      <c r="BW170" s="175"/>
      <c r="BX170" s="167"/>
      <c r="BY170" s="29"/>
      <c r="BZ170" s="167"/>
      <c r="CA170" s="167"/>
      <c r="CB170" s="29"/>
      <c r="CC170" s="167"/>
      <c r="CD170" s="167"/>
      <c r="CE170" s="29"/>
      <c r="CF170" s="29"/>
      <c r="CG170" s="167"/>
      <c r="CH170" s="29"/>
      <c r="CI170" s="29"/>
      <c r="CJ170" s="167"/>
      <c r="CK170" s="29"/>
      <c r="CL170" s="29"/>
      <c r="CM170" s="167"/>
      <c r="CN170" s="29"/>
      <c r="CO170" s="29"/>
      <c r="CP170" s="167"/>
      <c r="CQ170" s="29">
        <v>500</v>
      </c>
      <c r="CR170" s="29"/>
      <c r="CS170" s="167"/>
      <c r="CT170" s="29"/>
      <c r="CU170" s="29"/>
      <c r="CV170" s="167"/>
      <c r="CW170" s="29"/>
      <c r="CX170" s="29"/>
      <c r="CY170" s="167"/>
      <c r="CZ170" s="29"/>
      <c r="DA170" s="29"/>
      <c r="DB170" s="167"/>
      <c r="DC170" s="29"/>
      <c r="DD170" s="29"/>
      <c r="DE170" s="167"/>
      <c r="DF170" s="29"/>
      <c r="DG170" s="29"/>
      <c r="DH170" s="167"/>
      <c r="DI170" s="29"/>
      <c r="DJ170" s="29"/>
      <c r="DK170" s="167"/>
    </row>
    <row r="171" spans="1:115" s="32" customFormat="1" ht="68.25" customHeight="1" x14ac:dyDescent="0.25">
      <c r="A171" s="85" t="s">
        <v>331</v>
      </c>
      <c r="B171" s="31">
        <f t="shared" si="29"/>
        <v>134.55654000000001</v>
      </c>
      <c r="C171" s="31">
        <f t="shared" si="30"/>
        <v>0</v>
      </c>
      <c r="D171" s="29">
        <f t="shared" si="25"/>
        <v>0</v>
      </c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50"/>
      <c r="U171" s="50"/>
      <c r="V171" s="50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>
        <v>134.55654000000001</v>
      </c>
      <c r="BK171" s="29"/>
      <c r="BL171" s="29"/>
      <c r="BM171" s="29"/>
      <c r="BN171" s="29"/>
      <c r="BO171" s="29"/>
      <c r="BP171" s="29"/>
      <c r="BQ171" s="29"/>
      <c r="BR171" s="29"/>
      <c r="BS171" s="29"/>
      <c r="BT171" s="175"/>
      <c r="BU171" s="175"/>
      <c r="BV171" s="29"/>
      <c r="BW171" s="175"/>
      <c r="BX171" s="167"/>
      <c r="BY171" s="29"/>
      <c r="BZ171" s="167"/>
      <c r="CA171" s="167"/>
      <c r="CB171" s="29"/>
      <c r="CC171" s="167"/>
      <c r="CD171" s="167"/>
      <c r="CE171" s="29"/>
      <c r="CF171" s="29"/>
      <c r="CG171" s="167"/>
      <c r="CH171" s="29"/>
      <c r="CI171" s="29"/>
      <c r="CJ171" s="167"/>
      <c r="CK171" s="29"/>
      <c r="CL171" s="29"/>
      <c r="CM171" s="167"/>
      <c r="CN171" s="29"/>
      <c r="CO171" s="29"/>
      <c r="CP171" s="167"/>
      <c r="CQ171" s="29"/>
      <c r="CR171" s="29"/>
      <c r="CS171" s="167"/>
      <c r="CT171" s="29"/>
      <c r="CU171" s="29"/>
      <c r="CV171" s="167"/>
      <c r="CW171" s="29"/>
      <c r="CX171" s="29"/>
      <c r="CY171" s="167"/>
      <c r="CZ171" s="29"/>
      <c r="DA171" s="29"/>
      <c r="DB171" s="167"/>
      <c r="DC171" s="29"/>
      <c r="DD171" s="29"/>
      <c r="DE171" s="167"/>
      <c r="DF171" s="29"/>
      <c r="DG171" s="29"/>
      <c r="DH171" s="167"/>
      <c r="DI171" s="29"/>
      <c r="DJ171" s="29"/>
      <c r="DK171" s="167"/>
    </row>
    <row r="172" spans="1:115" s="32" customFormat="1" ht="66" customHeight="1" x14ac:dyDescent="0.25">
      <c r="A172" s="85" t="s">
        <v>334</v>
      </c>
      <c r="B172" s="31">
        <f t="shared" si="29"/>
        <v>0</v>
      </c>
      <c r="C172" s="31">
        <f t="shared" si="30"/>
        <v>0</v>
      </c>
      <c r="D172" s="29" t="e">
        <f t="shared" si="25"/>
        <v>#DIV/0!</v>
      </c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50"/>
      <c r="U172" s="50"/>
      <c r="V172" s="50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175"/>
      <c r="BU172" s="175"/>
      <c r="BV172" s="29"/>
      <c r="BW172" s="175"/>
      <c r="BX172" s="167"/>
      <c r="BY172" s="29"/>
      <c r="BZ172" s="167"/>
      <c r="CA172" s="167"/>
      <c r="CB172" s="29"/>
      <c r="CC172" s="167"/>
      <c r="CD172" s="167"/>
      <c r="CE172" s="29"/>
      <c r="CF172" s="29"/>
      <c r="CG172" s="167"/>
      <c r="CH172" s="29"/>
      <c r="CI172" s="29"/>
      <c r="CJ172" s="167"/>
      <c r="CK172" s="29"/>
      <c r="CL172" s="29"/>
      <c r="CM172" s="167"/>
      <c r="CN172" s="29"/>
      <c r="CO172" s="29"/>
      <c r="CP172" s="167"/>
      <c r="CQ172" s="29"/>
      <c r="CR172" s="29"/>
      <c r="CS172" s="167"/>
      <c r="CT172" s="29"/>
      <c r="CU172" s="29"/>
      <c r="CV172" s="167"/>
      <c r="CW172" s="29"/>
      <c r="CX172" s="29"/>
      <c r="CY172" s="167"/>
      <c r="CZ172" s="29"/>
      <c r="DA172" s="29"/>
      <c r="DB172" s="167"/>
      <c r="DC172" s="29"/>
      <c r="DD172" s="29"/>
      <c r="DE172" s="167"/>
      <c r="DF172" s="29"/>
      <c r="DG172" s="29"/>
      <c r="DH172" s="167"/>
      <c r="DI172" s="29"/>
      <c r="DJ172" s="29"/>
      <c r="DK172" s="167"/>
    </row>
    <row r="173" spans="1:115" s="32" customFormat="1" ht="51.75" customHeight="1" x14ac:dyDescent="0.25">
      <c r="A173" s="85" t="s">
        <v>335</v>
      </c>
      <c r="B173" s="31">
        <f t="shared" si="29"/>
        <v>18829.7</v>
      </c>
      <c r="C173" s="31">
        <f t="shared" si="30"/>
        <v>101.49246000000001</v>
      </c>
      <c r="D173" s="29">
        <f t="shared" si="25"/>
        <v>0.53900200215616823</v>
      </c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50"/>
      <c r="U173" s="50"/>
      <c r="V173" s="50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>
        <v>589.4</v>
      </c>
      <c r="BH173" s="29">
        <v>101.49246000000001</v>
      </c>
      <c r="BI173" s="29">
        <f t="shared" ref="BI173:BI180" si="33">BH173/BG173*100</f>
        <v>17.219623345775368</v>
      </c>
      <c r="BJ173" s="29"/>
      <c r="BK173" s="29"/>
      <c r="BL173" s="29"/>
      <c r="BM173" s="29">
        <v>18240.3</v>
      </c>
      <c r="BN173" s="29"/>
      <c r="BO173" s="29">
        <f t="shared" ref="BO173:BO246" si="34">BN173/BM173*100</f>
        <v>0</v>
      </c>
      <c r="BP173" s="29"/>
      <c r="BQ173" s="29"/>
      <c r="BR173" s="29"/>
      <c r="BS173" s="175"/>
      <c r="BT173" s="175"/>
      <c r="BU173" s="175"/>
      <c r="BV173" s="175"/>
      <c r="BW173" s="175"/>
      <c r="BX173" s="167"/>
      <c r="BY173" s="167"/>
      <c r="BZ173" s="167"/>
      <c r="CA173" s="167"/>
      <c r="CB173" s="167"/>
      <c r="CC173" s="167"/>
      <c r="CD173" s="167"/>
      <c r="CE173" s="29"/>
      <c r="CF173" s="29"/>
      <c r="CG173" s="167"/>
      <c r="CH173" s="29"/>
      <c r="CI173" s="29"/>
      <c r="CJ173" s="167"/>
      <c r="CK173" s="29"/>
      <c r="CL173" s="29"/>
      <c r="CM173" s="167"/>
      <c r="CN173" s="29"/>
      <c r="CO173" s="29"/>
      <c r="CP173" s="167"/>
      <c r="CQ173" s="29"/>
      <c r="CR173" s="29"/>
      <c r="CS173" s="167"/>
      <c r="CT173" s="29"/>
      <c r="CU173" s="29"/>
      <c r="CV173" s="167"/>
      <c r="CW173" s="29"/>
      <c r="CX173" s="29"/>
      <c r="CY173" s="167"/>
      <c r="CZ173" s="29"/>
      <c r="DA173" s="29"/>
      <c r="DB173" s="167"/>
      <c r="DC173" s="29"/>
      <c r="DD173" s="29"/>
      <c r="DE173" s="167"/>
      <c r="DF173" s="29"/>
      <c r="DG173" s="29"/>
      <c r="DH173" s="167"/>
      <c r="DI173" s="29"/>
      <c r="DJ173" s="29"/>
      <c r="DK173" s="167"/>
    </row>
    <row r="174" spans="1:115" s="32" customFormat="1" ht="51.75" customHeight="1" x14ac:dyDescent="0.25">
      <c r="A174" s="85" t="s">
        <v>562</v>
      </c>
      <c r="B174" s="31">
        <f t="shared" si="29"/>
        <v>1762.6550000000002</v>
      </c>
      <c r="C174" s="31">
        <f t="shared" si="30"/>
        <v>510.50441000000001</v>
      </c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50"/>
      <c r="U174" s="50"/>
      <c r="V174" s="50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>
        <v>771.7</v>
      </c>
      <c r="BH174" s="29">
        <v>213.21791000000002</v>
      </c>
      <c r="BI174" s="29">
        <f t="shared" si="33"/>
        <v>27.629637164701311</v>
      </c>
      <c r="BJ174" s="29">
        <v>990.95500000000004</v>
      </c>
      <c r="BK174" s="29">
        <v>297.28649999999999</v>
      </c>
      <c r="BL174" s="29">
        <f>BK174/BJ174*100</f>
        <v>30</v>
      </c>
      <c r="BM174" s="29"/>
      <c r="BN174" s="29"/>
      <c r="BO174" s="29"/>
      <c r="BP174" s="29"/>
      <c r="BQ174" s="29"/>
      <c r="BR174" s="29"/>
      <c r="BS174" s="175"/>
      <c r="BT174" s="175"/>
      <c r="BU174" s="175"/>
      <c r="BV174" s="175"/>
      <c r="BW174" s="175"/>
      <c r="BX174" s="167"/>
      <c r="BY174" s="167"/>
      <c r="BZ174" s="167"/>
      <c r="CA174" s="167"/>
      <c r="CB174" s="167"/>
      <c r="CC174" s="167"/>
      <c r="CD174" s="167"/>
      <c r="CE174" s="29"/>
      <c r="CF174" s="29"/>
      <c r="CG174" s="167"/>
      <c r="CH174" s="29"/>
      <c r="CI174" s="29"/>
      <c r="CJ174" s="167"/>
      <c r="CK174" s="29"/>
      <c r="CL174" s="29"/>
      <c r="CM174" s="167"/>
      <c r="CN174" s="29"/>
      <c r="CO174" s="29"/>
      <c r="CP174" s="167"/>
      <c r="CQ174" s="29"/>
      <c r="CR174" s="29"/>
      <c r="CS174" s="167"/>
      <c r="CT174" s="29"/>
      <c r="CU174" s="29"/>
      <c r="CV174" s="167"/>
      <c r="CW174" s="29"/>
      <c r="CX174" s="29"/>
      <c r="CY174" s="167"/>
      <c r="CZ174" s="29"/>
      <c r="DA174" s="29"/>
      <c r="DB174" s="167"/>
      <c r="DC174" s="29"/>
      <c r="DD174" s="29"/>
      <c r="DE174" s="167"/>
      <c r="DF174" s="29"/>
      <c r="DG174" s="29"/>
      <c r="DH174" s="167"/>
      <c r="DI174" s="29"/>
      <c r="DJ174" s="29"/>
      <c r="DK174" s="167"/>
    </row>
    <row r="175" spans="1:115" s="32" customFormat="1" ht="47.25" x14ac:dyDescent="0.25">
      <c r="A175" s="85" t="s">
        <v>337</v>
      </c>
      <c r="B175" s="31">
        <f t="shared" si="29"/>
        <v>269</v>
      </c>
      <c r="C175" s="31">
        <f t="shared" si="30"/>
        <v>90.304270000000002</v>
      </c>
      <c r="D175" s="29">
        <f t="shared" si="25"/>
        <v>33.570360594795538</v>
      </c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50"/>
      <c r="U175" s="50"/>
      <c r="V175" s="50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>
        <v>269</v>
      </c>
      <c r="BH175" s="29">
        <v>90.304270000000002</v>
      </c>
      <c r="BI175" s="29">
        <f t="shared" si="33"/>
        <v>33.570360594795538</v>
      </c>
      <c r="BJ175" s="29"/>
      <c r="BK175" s="29"/>
      <c r="BL175" s="29"/>
      <c r="BM175" s="29"/>
      <c r="BN175" s="29"/>
      <c r="BO175" s="29"/>
      <c r="BP175" s="29"/>
      <c r="BQ175" s="29"/>
      <c r="BR175" s="29"/>
      <c r="BS175" s="175"/>
      <c r="BT175" s="175"/>
      <c r="BU175" s="175"/>
      <c r="BV175" s="175"/>
      <c r="BW175" s="175"/>
      <c r="BX175" s="167"/>
      <c r="BY175" s="167"/>
      <c r="BZ175" s="167"/>
      <c r="CA175" s="167"/>
      <c r="CB175" s="167"/>
      <c r="CC175" s="167"/>
      <c r="CD175" s="167"/>
      <c r="CE175" s="29"/>
      <c r="CF175" s="29"/>
      <c r="CG175" s="167"/>
      <c r="CH175" s="29"/>
      <c r="CI175" s="29"/>
      <c r="CJ175" s="167"/>
      <c r="CK175" s="29"/>
      <c r="CL175" s="29"/>
      <c r="CM175" s="167"/>
      <c r="CN175" s="29"/>
      <c r="CO175" s="29"/>
      <c r="CP175" s="167"/>
      <c r="CQ175" s="29"/>
      <c r="CR175" s="29"/>
      <c r="CS175" s="167"/>
      <c r="CT175" s="29"/>
      <c r="CU175" s="29"/>
      <c r="CV175" s="167"/>
      <c r="CW175" s="29"/>
      <c r="CX175" s="29"/>
      <c r="CY175" s="167"/>
      <c r="CZ175" s="29"/>
      <c r="DA175" s="29"/>
      <c r="DB175" s="167"/>
      <c r="DC175" s="29"/>
      <c r="DD175" s="29"/>
      <c r="DE175" s="167"/>
      <c r="DF175" s="29"/>
      <c r="DG175" s="29"/>
      <c r="DH175" s="167"/>
      <c r="DI175" s="29"/>
      <c r="DJ175" s="29"/>
      <c r="DK175" s="167"/>
    </row>
    <row r="176" spans="1:115" s="32" customFormat="1" ht="47.25" x14ac:dyDescent="0.25">
      <c r="A176" s="85" t="s">
        <v>338</v>
      </c>
      <c r="B176" s="31">
        <f t="shared" si="29"/>
        <v>602.5</v>
      </c>
      <c r="C176" s="31">
        <f t="shared" si="30"/>
        <v>60.777740000000001</v>
      </c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50"/>
      <c r="U176" s="50"/>
      <c r="V176" s="50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>
        <v>602.5</v>
      </c>
      <c r="BH176" s="29">
        <v>60.777740000000001</v>
      </c>
      <c r="BI176" s="29">
        <f t="shared" si="33"/>
        <v>10.087591701244813</v>
      </c>
      <c r="BJ176" s="29"/>
      <c r="BK176" s="29"/>
      <c r="BL176" s="29"/>
      <c r="BM176" s="29"/>
      <c r="BN176" s="29"/>
      <c r="BO176" s="29"/>
      <c r="BP176" s="29"/>
      <c r="BQ176" s="29"/>
      <c r="BR176" s="29"/>
      <c r="BS176" s="175"/>
      <c r="BT176" s="175"/>
      <c r="BU176" s="175"/>
      <c r="BV176" s="175"/>
      <c r="BW176" s="175"/>
      <c r="BX176" s="167"/>
      <c r="BY176" s="167"/>
      <c r="BZ176" s="167"/>
      <c r="CA176" s="167"/>
      <c r="CB176" s="167"/>
      <c r="CC176" s="167"/>
      <c r="CD176" s="167"/>
      <c r="CE176" s="29"/>
      <c r="CF176" s="29"/>
      <c r="CG176" s="167"/>
      <c r="CH176" s="29"/>
      <c r="CI176" s="29"/>
      <c r="CJ176" s="167"/>
      <c r="CK176" s="29"/>
      <c r="CL176" s="29"/>
      <c r="CM176" s="167"/>
      <c r="CN176" s="29"/>
      <c r="CO176" s="29"/>
      <c r="CP176" s="167"/>
      <c r="CQ176" s="29"/>
      <c r="CR176" s="29"/>
      <c r="CS176" s="167"/>
      <c r="CT176" s="29"/>
      <c r="CU176" s="29"/>
      <c r="CV176" s="167"/>
      <c r="CW176" s="29"/>
      <c r="CX176" s="29"/>
      <c r="CY176" s="167"/>
      <c r="CZ176" s="29"/>
      <c r="DA176" s="29"/>
      <c r="DB176" s="167"/>
      <c r="DC176" s="29"/>
      <c r="DD176" s="29"/>
      <c r="DE176" s="167"/>
      <c r="DF176" s="29"/>
      <c r="DG176" s="29"/>
      <c r="DH176" s="167"/>
      <c r="DI176" s="29"/>
      <c r="DJ176" s="29"/>
      <c r="DK176" s="167"/>
    </row>
    <row r="177" spans="1:115" s="32" customFormat="1" ht="47.25" x14ac:dyDescent="0.25">
      <c r="A177" s="85" t="s">
        <v>339</v>
      </c>
      <c r="B177" s="31">
        <f t="shared" si="29"/>
        <v>867.4</v>
      </c>
      <c r="C177" s="31">
        <f t="shared" si="30"/>
        <v>67.483350000000002</v>
      </c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50"/>
      <c r="U177" s="50"/>
      <c r="V177" s="50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>
        <v>367.4</v>
      </c>
      <c r="BH177" s="29">
        <v>67.483350000000002</v>
      </c>
      <c r="BI177" s="29">
        <f t="shared" si="33"/>
        <v>18.367814371257488</v>
      </c>
      <c r="BJ177" s="29"/>
      <c r="BK177" s="29"/>
      <c r="BL177" s="29"/>
      <c r="BM177" s="29"/>
      <c r="BN177" s="29"/>
      <c r="BO177" s="29"/>
      <c r="BP177" s="29"/>
      <c r="BQ177" s="29"/>
      <c r="BR177" s="29"/>
      <c r="BS177" s="175"/>
      <c r="BT177" s="175"/>
      <c r="BU177" s="175"/>
      <c r="BV177" s="175"/>
      <c r="BW177" s="175"/>
      <c r="BX177" s="167"/>
      <c r="BY177" s="167"/>
      <c r="BZ177" s="167"/>
      <c r="CA177" s="167"/>
      <c r="CB177" s="167"/>
      <c r="CC177" s="167"/>
      <c r="CD177" s="167"/>
      <c r="CE177" s="29"/>
      <c r="CF177" s="29"/>
      <c r="CG177" s="167"/>
      <c r="CH177" s="29"/>
      <c r="CI177" s="29"/>
      <c r="CJ177" s="167"/>
      <c r="CK177" s="29"/>
      <c r="CL177" s="29"/>
      <c r="CM177" s="167"/>
      <c r="CN177" s="29"/>
      <c r="CO177" s="29"/>
      <c r="CP177" s="167"/>
      <c r="CQ177" s="29">
        <v>500</v>
      </c>
      <c r="CR177" s="29"/>
      <c r="CS177" s="167"/>
      <c r="CT177" s="29"/>
      <c r="CU177" s="29"/>
      <c r="CV177" s="167"/>
      <c r="CW177" s="29"/>
      <c r="CX177" s="29"/>
      <c r="CY177" s="167"/>
      <c r="CZ177" s="29"/>
      <c r="DA177" s="29"/>
      <c r="DB177" s="167"/>
      <c r="DC177" s="29"/>
      <c r="DD177" s="29"/>
      <c r="DE177" s="167"/>
      <c r="DF177" s="29"/>
      <c r="DG177" s="29"/>
      <c r="DH177" s="167"/>
      <c r="DI177" s="29"/>
      <c r="DJ177" s="29"/>
      <c r="DK177" s="167"/>
    </row>
    <row r="178" spans="1:115" s="32" customFormat="1" ht="69" customHeight="1" x14ac:dyDescent="0.25">
      <c r="A178" s="85" t="s">
        <v>340</v>
      </c>
      <c r="B178" s="31">
        <f t="shared" si="29"/>
        <v>3066.701</v>
      </c>
      <c r="C178" s="31">
        <f t="shared" si="30"/>
        <v>409.40061000000003</v>
      </c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50"/>
      <c r="U178" s="50"/>
      <c r="V178" s="50"/>
      <c r="W178" s="29"/>
      <c r="X178" s="29"/>
      <c r="Y178" s="29"/>
      <c r="Z178" s="29"/>
      <c r="AA178" s="29"/>
      <c r="AB178" s="29"/>
      <c r="AC178" s="30">
        <v>2023.501</v>
      </c>
      <c r="AD178" s="30">
        <v>240.00060999999999</v>
      </c>
      <c r="AE178" s="29">
        <f>AD178/AC178*100</f>
        <v>11.860661793594369</v>
      </c>
      <c r="AF178" s="29"/>
      <c r="AG178" s="29"/>
      <c r="AH178" s="29"/>
      <c r="AI178" s="29">
        <v>50</v>
      </c>
      <c r="AJ178" s="29">
        <v>50</v>
      </c>
      <c r="AK178" s="29">
        <f>AJ178/AI178*100</f>
        <v>100</v>
      </c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>
        <v>253.2</v>
      </c>
      <c r="BH178" s="29">
        <v>119.4</v>
      </c>
      <c r="BI178" s="29">
        <f t="shared" si="33"/>
        <v>47.156398104265406</v>
      </c>
      <c r="BJ178" s="29">
        <v>740</v>
      </c>
      <c r="BK178" s="29"/>
      <c r="BL178" s="29"/>
      <c r="BM178" s="29"/>
      <c r="BN178" s="29"/>
      <c r="BO178" s="29"/>
      <c r="BP178" s="29"/>
      <c r="BQ178" s="29"/>
      <c r="BR178" s="29"/>
      <c r="BS178" s="175"/>
      <c r="BT178" s="175"/>
      <c r="BU178" s="175"/>
      <c r="BV178" s="175"/>
      <c r="BW178" s="175"/>
      <c r="BX178" s="167"/>
      <c r="BY178" s="167"/>
      <c r="BZ178" s="167"/>
      <c r="CA178" s="167"/>
      <c r="CB178" s="167"/>
      <c r="CC178" s="167"/>
      <c r="CD178" s="167"/>
      <c r="CE178" s="29"/>
      <c r="CF178" s="29"/>
      <c r="CG178" s="167"/>
      <c r="CH178" s="29"/>
      <c r="CI178" s="29"/>
      <c r="CJ178" s="167"/>
      <c r="CK178" s="29"/>
      <c r="CL178" s="29"/>
      <c r="CM178" s="167"/>
      <c r="CN178" s="29"/>
      <c r="CO178" s="29"/>
      <c r="CP178" s="167"/>
      <c r="CQ178" s="29"/>
      <c r="CR178" s="29"/>
      <c r="CS178" s="167"/>
      <c r="CT178" s="29"/>
      <c r="CU178" s="29"/>
      <c r="CV178" s="167"/>
      <c r="CW178" s="29"/>
      <c r="CX178" s="29"/>
      <c r="CY178" s="167"/>
      <c r="CZ178" s="29"/>
      <c r="DA178" s="29"/>
      <c r="DB178" s="167"/>
      <c r="DC178" s="29"/>
      <c r="DD178" s="29"/>
      <c r="DE178" s="167"/>
      <c r="DF178" s="29"/>
      <c r="DG178" s="29"/>
      <c r="DH178" s="167"/>
      <c r="DI178" s="29"/>
      <c r="DJ178" s="29"/>
      <c r="DK178" s="167"/>
    </row>
    <row r="179" spans="1:115" s="32" customFormat="1" ht="47.25" x14ac:dyDescent="0.25">
      <c r="A179" s="85" t="s">
        <v>341</v>
      </c>
      <c r="B179" s="31">
        <f t="shared" si="29"/>
        <v>1325.5160000000001</v>
      </c>
      <c r="C179" s="31">
        <f t="shared" si="30"/>
        <v>253.65263000000002</v>
      </c>
      <c r="D179" s="29">
        <f t="shared" si="25"/>
        <v>19.136142453203131</v>
      </c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50"/>
      <c r="U179" s="50"/>
      <c r="V179" s="50"/>
      <c r="W179" s="29"/>
      <c r="X179" s="29"/>
      <c r="Y179" s="29"/>
      <c r="Z179" s="29"/>
      <c r="AA179" s="29"/>
      <c r="AB179" s="29"/>
      <c r="AC179" s="29"/>
      <c r="AD179" s="29">
        <v>0</v>
      </c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>
        <v>616.29999999999995</v>
      </c>
      <c r="BH179" s="29">
        <v>253.65263000000002</v>
      </c>
      <c r="BI179" s="29">
        <f t="shared" si="33"/>
        <v>41.157330845367525</v>
      </c>
      <c r="BJ179" s="29">
        <v>709.21600000000001</v>
      </c>
      <c r="BK179" s="29"/>
      <c r="BL179" s="29"/>
      <c r="BM179" s="29"/>
      <c r="BN179" s="29"/>
      <c r="BO179" s="29"/>
      <c r="BP179" s="29"/>
      <c r="BQ179" s="29"/>
      <c r="BR179" s="29"/>
      <c r="BS179" s="175"/>
      <c r="BT179" s="175"/>
      <c r="BU179" s="175"/>
      <c r="BV179" s="175"/>
      <c r="BW179" s="175"/>
      <c r="BX179" s="167"/>
      <c r="BY179" s="167"/>
      <c r="BZ179" s="167"/>
      <c r="CA179" s="167"/>
      <c r="CB179" s="167"/>
      <c r="CC179" s="167"/>
      <c r="CD179" s="167"/>
      <c r="CE179" s="29"/>
      <c r="CF179" s="29"/>
      <c r="CG179" s="167"/>
      <c r="CH179" s="29"/>
      <c r="CI179" s="29"/>
      <c r="CJ179" s="167"/>
      <c r="CK179" s="29"/>
      <c r="CL179" s="29"/>
      <c r="CM179" s="167"/>
      <c r="CN179" s="29"/>
      <c r="CO179" s="29"/>
      <c r="CP179" s="167"/>
      <c r="CQ179" s="29"/>
      <c r="CR179" s="29"/>
      <c r="CS179" s="167"/>
      <c r="CT179" s="29"/>
      <c r="CU179" s="29"/>
      <c r="CV179" s="167"/>
      <c r="CW179" s="29"/>
      <c r="CX179" s="29"/>
      <c r="CY179" s="167"/>
      <c r="CZ179" s="29"/>
      <c r="DA179" s="29"/>
      <c r="DB179" s="167"/>
      <c r="DC179" s="29"/>
      <c r="DD179" s="29"/>
      <c r="DE179" s="167"/>
      <c r="DF179" s="29"/>
      <c r="DG179" s="29"/>
      <c r="DH179" s="167"/>
      <c r="DI179" s="29"/>
      <c r="DJ179" s="29"/>
      <c r="DK179" s="167"/>
    </row>
    <row r="180" spans="1:115" s="32" customFormat="1" ht="47.25" x14ac:dyDescent="0.25">
      <c r="A180" s="85" t="s">
        <v>342</v>
      </c>
      <c r="B180" s="31">
        <f t="shared" si="29"/>
        <v>1079.0999999999999</v>
      </c>
      <c r="C180" s="31">
        <f t="shared" si="30"/>
        <v>83.651560000000003</v>
      </c>
      <c r="D180" s="29">
        <f t="shared" si="25"/>
        <v>7.7519747938096568</v>
      </c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50"/>
      <c r="U180" s="50"/>
      <c r="V180" s="50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>
        <v>251.1</v>
      </c>
      <c r="BH180" s="29">
        <v>83.651560000000003</v>
      </c>
      <c r="BI180" s="29">
        <f t="shared" si="33"/>
        <v>33.31404221425727</v>
      </c>
      <c r="BJ180" s="29">
        <v>328</v>
      </c>
      <c r="BK180" s="29"/>
      <c r="BL180" s="29"/>
      <c r="BM180" s="29"/>
      <c r="BN180" s="29"/>
      <c r="BO180" s="29"/>
      <c r="BP180" s="29"/>
      <c r="BQ180" s="29"/>
      <c r="BR180" s="29"/>
      <c r="BS180" s="175"/>
      <c r="BT180" s="175"/>
      <c r="BU180" s="175"/>
      <c r="BV180" s="175"/>
      <c r="BW180" s="175"/>
      <c r="BX180" s="167"/>
      <c r="BY180" s="167"/>
      <c r="BZ180" s="167"/>
      <c r="CA180" s="167"/>
      <c r="CB180" s="167"/>
      <c r="CC180" s="167"/>
      <c r="CD180" s="167"/>
      <c r="CE180" s="29"/>
      <c r="CF180" s="29"/>
      <c r="CG180" s="167"/>
      <c r="CH180" s="29"/>
      <c r="CI180" s="29"/>
      <c r="CJ180" s="167"/>
      <c r="CK180" s="29"/>
      <c r="CL180" s="29"/>
      <c r="CM180" s="167"/>
      <c r="CN180" s="29"/>
      <c r="CO180" s="29"/>
      <c r="CP180" s="167"/>
      <c r="CQ180" s="29">
        <v>500</v>
      </c>
      <c r="CR180" s="29"/>
      <c r="CS180" s="167"/>
      <c r="CT180" s="29"/>
      <c r="CU180" s="29"/>
      <c r="CV180" s="167"/>
      <c r="CW180" s="29"/>
      <c r="CX180" s="29"/>
      <c r="CY180" s="167"/>
      <c r="CZ180" s="29"/>
      <c r="DA180" s="29"/>
      <c r="DB180" s="167"/>
      <c r="DC180" s="29"/>
      <c r="DD180" s="29"/>
      <c r="DE180" s="167"/>
      <c r="DF180" s="29"/>
      <c r="DG180" s="29"/>
      <c r="DH180" s="167"/>
      <c r="DI180" s="29"/>
      <c r="DJ180" s="29"/>
      <c r="DK180" s="167"/>
    </row>
    <row r="181" spans="1:115" s="32" customFormat="1" ht="47.25" x14ac:dyDescent="0.25">
      <c r="A181" s="85" t="s">
        <v>343</v>
      </c>
      <c r="B181" s="31">
        <f t="shared" si="29"/>
        <v>0</v>
      </c>
      <c r="C181" s="31">
        <f t="shared" si="30"/>
        <v>0</v>
      </c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50"/>
      <c r="U181" s="50"/>
      <c r="V181" s="50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175"/>
      <c r="BT181" s="175"/>
      <c r="BU181" s="175"/>
      <c r="BV181" s="175"/>
      <c r="BW181" s="175"/>
      <c r="BX181" s="167"/>
      <c r="BY181" s="167"/>
      <c r="BZ181" s="167"/>
      <c r="CA181" s="167"/>
      <c r="CB181" s="167"/>
      <c r="CC181" s="167"/>
      <c r="CD181" s="167"/>
      <c r="CE181" s="29"/>
      <c r="CF181" s="29"/>
      <c r="CG181" s="167"/>
      <c r="CH181" s="29"/>
      <c r="CI181" s="29"/>
      <c r="CJ181" s="167"/>
      <c r="CK181" s="29"/>
      <c r="CL181" s="29"/>
      <c r="CM181" s="167"/>
      <c r="CN181" s="29"/>
      <c r="CO181" s="29"/>
      <c r="CP181" s="167"/>
      <c r="CQ181" s="29"/>
      <c r="CR181" s="29"/>
      <c r="CS181" s="167"/>
      <c r="CT181" s="29"/>
      <c r="CU181" s="29"/>
      <c r="CV181" s="167"/>
      <c r="CW181" s="29"/>
      <c r="CX181" s="29"/>
      <c r="CY181" s="167"/>
      <c r="CZ181" s="29"/>
      <c r="DA181" s="29"/>
      <c r="DB181" s="167"/>
      <c r="DC181" s="29"/>
      <c r="DD181" s="29"/>
      <c r="DE181" s="167"/>
      <c r="DF181" s="29"/>
      <c r="DG181" s="29"/>
      <c r="DH181" s="167"/>
      <c r="DI181" s="29"/>
      <c r="DJ181" s="29"/>
      <c r="DK181" s="167"/>
    </row>
    <row r="182" spans="1:115" s="32" customFormat="1" ht="47.25" x14ac:dyDescent="0.25">
      <c r="A182" s="85" t="s">
        <v>344</v>
      </c>
      <c r="B182" s="31">
        <f t="shared" ref="B182:B245" si="35">E182+H182+K182+N182+Q182+T182+W182+Z182+AC182+AF182+AI182+AL182+AO182+AR182+AU182+AX182+BA182+BD182+BG182+BJ182+BM182+BP182+BS182+BV182+BY182+CB182+CE182+CH182+CK182+CN182+CQ182+CT182+CW182+CZ182+DC182+DF182+DI182</f>
        <v>0</v>
      </c>
      <c r="C182" s="31">
        <f t="shared" ref="C182:C245" si="36">F182+I182+L182+O182+R182+U182+X182+AA182+AD182+AG182+AJ182+AM182+AP182+AS182+AV182+AY182+BB182+BE182+BH182+BK182+BN182+BQ182+BT182+BW182+BZ182+CC182+CF182+CI182+CL182+CO182+CR182+CU182+CX182+DA182+DD182+DG182+DJ182</f>
        <v>0</v>
      </c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50"/>
      <c r="U182" s="50"/>
      <c r="V182" s="50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175"/>
      <c r="BT182" s="175"/>
      <c r="BU182" s="175"/>
      <c r="BV182" s="175"/>
      <c r="BW182" s="175"/>
      <c r="BX182" s="167"/>
      <c r="BY182" s="167"/>
      <c r="BZ182" s="167"/>
      <c r="CA182" s="167"/>
      <c r="CB182" s="167"/>
      <c r="CC182" s="167"/>
      <c r="CD182" s="167"/>
      <c r="CE182" s="29"/>
      <c r="CF182" s="29"/>
      <c r="CG182" s="167"/>
      <c r="CH182" s="29"/>
      <c r="CI182" s="29"/>
      <c r="CJ182" s="167"/>
      <c r="CK182" s="29"/>
      <c r="CL182" s="29"/>
      <c r="CM182" s="167"/>
      <c r="CN182" s="29"/>
      <c r="CO182" s="29"/>
      <c r="CP182" s="167"/>
      <c r="CQ182" s="29"/>
      <c r="CR182" s="29"/>
      <c r="CS182" s="167"/>
      <c r="CT182" s="29"/>
      <c r="CU182" s="29"/>
      <c r="CV182" s="167"/>
      <c r="CW182" s="29"/>
      <c r="CX182" s="29"/>
      <c r="CY182" s="167"/>
      <c r="CZ182" s="29"/>
      <c r="DA182" s="29"/>
      <c r="DB182" s="167"/>
      <c r="DC182" s="29"/>
      <c r="DD182" s="29"/>
      <c r="DE182" s="167"/>
      <c r="DF182" s="29"/>
      <c r="DG182" s="29"/>
      <c r="DH182" s="167"/>
      <c r="DI182" s="29"/>
      <c r="DJ182" s="29"/>
      <c r="DK182" s="167"/>
    </row>
    <row r="183" spans="1:115" s="32" customFormat="1" ht="47.25" x14ac:dyDescent="0.25">
      <c r="A183" s="85" t="s">
        <v>345</v>
      </c>
      <c r="B183" s="31">
        <f t="shared" si="35"/>
        <v>2769.4949999999999</v>
      </c>
      <c r="C183" s="31">
        <f t="shared" si="36"/>
        <v>0</v>
      </c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50"/>
      <c r="U183" s="50"/>
      <c r="V183" s="50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>
        <v>252.6</v>
      </c>
      <c r="BH183" s="29"/>
      <c r="BI183" s="29"/>
      <c r="BJ183" s="29">
        <v>704.995</v>
      </c>
      <c r="BK183" s="29"/>
      <c r="BL183" s="29"/>
      <c r="BM183" s="29">
        <v>1811.9</v>
      </c>
      <c r="BN183" s="29"/>
      <c r="BO183" s="29"/>
      <c r="BP183" s="29"/>
      <c r="BQ183" s="29"/>
      <c r="BR183" s="29"/>
      <c r="BS183" s="175"/>
      <c r="BT183" s="175"/>
      <c r="BU183" s="175"/>
      <c r="BV183" s="175"/>
      <c r="BW183" s="175"/>
      <c r="BX183" s="167"/>
      <c r="BY183" s="167"/>
      <c r="BZ183" s="167"/>
      <c r="CA183" s="167"/>
      <c r="CB183" s="167"/>
      <c r="CC183" s="167"/>
      <c r="CD183" s="167"/>
      <c r="CE183" s="29"/>
      <c r="CF183" s="29"/>
      <c r="CG183" s="167"/>
      <c r="CH183" s="29"/>
      <c r="CI183" s="29"/>
      <c r="CJ183" s="167"/>
      <c r="CK183" s="29"/>
      <c r="CL183" s="29"/>
      <c r="CM183" s="167"/>
      <c r="CN183" s="29"/>
      <c r="CO183" s="29"/>
      <c r="CP183" s="167"/>
      <c r="CQ183" s="29"/>
      <c r="CR183" s="29"/>
      <c r="CS183" s="167"/>
      <c r="CT183" s="29"/>
      <c r="CU183" s="29"/>
      <c r="CV183" s="167"/>
      <c r="CW183" s="29"/>
      <c r="CX183" s="29"/>
      <c r="CY183" s="167"/>
      <c r="CZ183" s="29"/>
      <c r="DA183" s="29"/>
      <c r="DB183" s="167"/>
      <c r="DC183" s="29"/>
      <c r="DD183" s="29"/>
      <c r="DE183" s="167"/>
      <c r="DF183" s="29"/>
      <c r="DG183" s="29"/>
      <c r="DH183" s="167"/>
      <c r="DI183" s="29"/>
      <c r="DJ183" s="29"/>
      <c r="DK183" s="167"/>
    </row>
    <row r="184" spans="1:115" s="32" customFormat="1" ht="47.25" x14ac:dyDescent="0.25">
      <c r="A184" s="85" t="s">
        <v>346</v>
      </c>
      <c r="B184" s="31">
        <f t="shared" si="35"/>
        <v>760.7</v>
      </c>
      <c r="C184" s="31">
        <f t="shared" si="36"/>
        <v>97.996189999999999</v>
      </c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50"/>
      <c r="U184" s="50"/>
      <c r="V184" s="50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>
        <v>285.2</v>
      </c>
      <c r="BH184" s="29">
        <v>97.996189999999999</v>
      </c>
      <c r="BI184" s="29">
        <f t="shared" ref="BI184:BI246" si="37">BH184/BG184*100</f>
        <v>34.36051542776999</v>
      </c>
      <c r="BJ184" s="29">
        <v>475.5</v>
      </c>
      <c r="BK184" s="29"/>
      <c r="BL184" s="29"/>
      <c r="BM184" s="29"/>
      <c r="BN184" s="29"/>
      <c r="BO184" s="29"/>
      <c r="BP184" s="29"/>
      <c r="BQ184" s="29"/>
      <c r="BR184" s="29"/>
      <c r="BS184" s="175"/>
      <c r="BT184" s="175"/>
      <c r="BU184" s="175"/>
      <c r="BV184" s="175"/>
      <c r="BW184" s="175"/>
      <c r="BX184" s="167"/>
      <c r="BY184" s="167"/>
      <c r="BZ184" s="167"/>
      <c r="CA184" s="167"/>
      <c r="CB184" s="167"/>
      <c r="CC184" s="167"/>
      <c r="CD184" s="167"/>
      <c r="CE184" s="29"/>
      <c r="CF184" s="29"/>
      <c r="CG184" s="167"/>
      <c r="CH184" s="29"/>
      <c r="CI184" s="29"/>
      <c r="CJ184" s="167"/>
      <c r="CK184" s="29"/>
      <c r="CL184" s="29"/>
      <c r="CM184" s="167"/>
      <c r="CN184" s="29"/>
      <c r="CO184" s="29"/>
      <c r="CP184" s="167"/>
      <c r="CQ184" s="29"/>
      <c r="CR184" s="29"/>
      <c r="CS184" s="167"/>
      <c r="CT184" s="29"/>
      <c r="CU184" s="29"/>
      <c r="CV184" s="167"/>
      <c r="CW184" s="29"/>
      <c r="CX184" s="29"/>
      <c r="CY184" s="167"/>
      <c r="CZ184" s="29"/>
      <c r="DA184" s="29"/>
      <c r="DB184" s="167"/>
      <c r="DC184" s="29"/>
      <c r="DD184" s="29"/>
      <c r="DE184" s="167"/>
      <c r="DF184" s="29"/>
      <c r="DG184" s="29"/>
      <c r="DH184" s="167"/>
      <c r="DI184" s="29"/>
      <c r="DJ184" s="29"/>
      <c r="DK184" s="167"/>
    </row>
    <row r="185" spans="1:115" s="32" customFormat="1" ht="47.25" x14ac:dyDescent="0.25">
      <c r="A185" s="85" t="s">
        <v>348</v>
      </c>
      <c r="B185" s="31">
        <f t="shared" si="35"/>
        <v>36.700000000000003</v>
      </c>
      <c r="C185" s="31">
        <f t="shared" si="36"/>
        <v>10.793530000000001</v>
      </c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50"/>
      <c r="U185" s="50"/>
      <c r="V185" s="50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>
        <v>36.700000000000003</v>
      </c>
      <c r="BH185" s="29">
        <v>10.793530000000001</v>
      </c>
      <c r="BI185" s="29">
        <f t="shared" si="37"/>
        <v>29.410163487738416</v>
      </c>
      <c r="BJ185" s="29"/>
      <c r="BK185" s="29"/>
      <c r="BL185" s="29"/>
      <c r="BM185" s="29"/>
      <c r="BN185" s="29"/>
      <c r="BO185" s="29"/>
      <c r="BP185" s="29"/>
      <c r="BQ185" s="29"/>
      <c r="BR185" s="29"/>
      <c r="BS185" s="175"/>
      <c r="BT185" s="175"/>
      <c r="BU185" s="175"/>
      <c r="BV185" s="175"/>
      <c r="BW185" s="175"/>
      <c r="BX185" s="167"/>
      <c r="BY185" s="167"/>
      <c r="BZ185" s="167"/>
      <c r="CA185" s="167"/>
      <c r="CB185" s="167"/>
      <c r="CC185" s="167"/>
      <c r="CD185" s="167"/>
      <c r="CE185" s="29"/>
      <c r="CF185" s="29"/>
      <c r="CG185" s="167"/>
      <c r="CH185" s="29"/>
      <c r="CI185" s="29"/>
      <c r="CJ185" s="167"/>
      <c r="CK185" s="29"/>
      <c r="CL185" s="29"/>
      <c r="CM185" s="167"/>
      <c r="CN185" s="29"/>
      <c r="CO185" s="29"/>
      <c r="CP185" s="167"/>
      <c r="CQ185" s="29"/>
      <c r="CR185" s="29"/>
      <c r="CS185" s="167"/>
      <c r="CT185" s="29"/>
      <c r="CU185" s="29"/>
      <c r="CV185" s="167"/>
      <c r="CW185" s="29"/>
      <c r="CX185" s="29"/>
      <c r="CY185" s="167"/>
      <c r="CZ185" s="29"/>
      <c r="DA185" s="29"/>
      <c r="DB185" s="167"/>
      <c r="DC185" s="29"/>
      <c r="DD185" s="29"/>
      <c r="DE185" s="167"/>
      <c r="DF185" s="29"/>
      <c r="DG185" s="29"/>
      <c r="DH185" s="167"/>
      <c r="DI185" s="29"/>
      <c r="DJ185" s="29"/>
      <c r="DK185" s="167"/>
    </row>
    <row r="186" spans="1:115" s="32" customFormat="1" ht="47.25" x14ac:dyDescent="0.25">
      <c r="A186" s="85" t="s">
        <v>349</v>
      </c>
      <c r="B186" s="31">
        <f t="shared" si="35"/>
        <v>771.36</v>
      </c>
      <c r="C186" s="31">
        <f t="shared" si="36"/>
        <v>9.8965700000000005</v>
      </c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50"/>
      <c r="U186" s="50"/>
      <c r="V186" s="50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>
        <v>22.2</v>
      </c>
      <c r="BH186" s="29">
        <v>9.8965700000000005</v>
      </c>
      <c r="BI186" s="29">
        <f t="shared" si="37"/>
        <v>44.579144144144152</v>
      </c>
      <c r="BJ186" s="29">
        <v>749.16</v>
      </c>
      <c r="BK186" s="29"/>
      <c r="BL186" s="29"/>
      <c r="BM186" s="29"/>
      <c r="BN186" s="29"/>
      <c r="BO186" s="29"/>
      <c r="BP186" s="29"/>
      <c r="BQ186" s="29"/>
      <c r="BR186" s="29"/>
      <c r="BS186" s="175"/>
      <c r="BT186" s="175"/>
      <c r="BU186" s="175"/>
      <c r="BV186" s="175"/>
      <c r="BW186" s="175"/>
      <c r="BX186" s="167"/>
      <c r="BY186" s="167"/>
      <c r="BZ186" s="167"/>
      <c r="CA186" s="167"/>
      <c r="CB186" s="167"/>
      <c r="CC186" s="167"/>
      <c r="CD186" s="167"/>
      <c r="CE186" s="29"/>
      <c r="CF186" s="29"/>
      <c r="CG186" s="167"/>
      <c r="CH186" s="29"/>
      <c r="CI186" s="29"/>
      <c r="CJ186" s="167"/>
      <c r="CK186" s="29"/>
      <c r="CL186" s="29"/>
      <c r="CM186" s="167"/>
      <c r="CN186" s="29"/>
      <c r="CO186" s="29"/>
      <c r="CP186" s="167"/>
      <c r="CQ186" s="29"/>
      <c r="CR186" s="29"/>
      <c r="CS186" s="167"/>
      <c r="CT186" s="29"/>
      <c r="CU186" s="29"/>
      <c r="CV186" s="167"/>
      <c r="CW186" s="29"/>
      <c r="CX186" s="29"/>
      <c r="CY186" s="167"/>
      <c r="CZ186" s="29"/>
      <c r="DA186" s="29"/>
      <c r="DB186" s="167"/>
      <c r="DC186" s="29"/>
      <c r="DD186" s="29"/>
      <c r="DE186" s="167"/>
      <c r="DF186" s="29"/>
      <c r="DG186" s="29"/>
      <c r="DH186" s="167"/>
      <c r="DI186" s="29"/>
      <c r="DJ186" s="29"/>
      <c r="DK186" s="167"/>
    </row>
    <row r="187" spans="1:115" s="32" customFormat="1" ht="63" x14ac:dyDescent="0.25">
      <c r="A187" s="85" t="s">
        <v>350</v>
      </c>
      <c r="B187" s="31">
        <f t="shared" si="35"/>
        <v>1392.3</v>
      </c>
      <c r="C187" s="31">
        <f t="shared" si="36"/>
        <v>14.36473</v>
      </c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50"/>
      <c r="U187" s="50"/>
      <c r="V187" s="50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>
        <v>37.299999999999997</v>
      </c>
      <c r="BH187" s="29">
        <v>14.36473</v>
      </c>
      <c r="BI187" s="29">
        <f t="shared" si="37"/>
        <v>38.511340482573729</v>
      </c>
      <c r="BJ187" s="29">
        <v>855</v>
      </c>
      <c r="BK187" s="29"/>
      <c r="BL187" s="29"/>
      <c r="BM187" s="29"/>
      <c r="BN187" s="29"/>
      <c r="BO187" s="29"/>
      <c r="BP187" s="29"/>
      <c r="BQ187" s="29"/>
      <c r="BR187" s="29"/>
      <c r="BS187" s="175"/>
      <c r="BT187" s="175"/>
      <c r="BU187" s="175"/>
      <c r="BV187" s="175"/>
      <c r="BW187" s="175"/>
      <c r="BX187" s="167"/>
      <c r="BY187" s="167"/>
      <c r="BZ187" s="167"/>
      <c r="CA187" s="167"/>
      <c r="CB187" s="167"/>
      <c r="CC187" s="167"/>
      <c r="CD187" s="167"/>
      <c r="CE187" s="29"/>
      <c r="CF187" s="29"/>
      <c r="CG187" s="167"/>
      <c r="CH187" s="29"/>
      <c r="CI187" s="29"/>
      <c r="CJ187" s="167"/>
      <c r="CK187" s="29"/>
      <c r="CL187" s="29"/>
      <c r="CM187" s="167"/>
      <c r="CN187" s="29"/>
      <c r="CO187" s="29"/>
      <c r="CP187" s="167"/>
      <c r="CQ187" s="29">
        <v>500</v>
      </c>
      <c r="CR187" s="29"/>
      <c r="CS187" s="167"/>
      <c r="CT187" s="29"/>
      <c r="CU187" s="29"/>
      <c r="CV187" s="167"/>
      <c r="CW187" s="29"/>
      <c r="CX187" s="29"/>
      <c r="CY187" s="167"/>
      <c r="CZ187" s="29"/>
      <c r="DA187" s="29"/>
      <c r="DB187" s="167"/>
      <c r="DC187" s="29"/>
      <c r="DD187" s="29"/>
      <c r="DE187" s="167"/>
      <c r="DF187" s="29"/>
      <c r="DG187" s="29"/>
      <c r="DH187" s="167"/>
      <c r="DI187" s="29"/>
      <c r="DJ187" s="29"/>
      <c r="DK187" s="167"/>
    </row>
    <row r="188" spans="1:115" s="32" customFormat="1" ht="47.25" x14ac:dyDescent="0.25">
      <c r="A188" s="85" t="s">
        <v>351</v>
      </c>
      <c r="B188" s="31">
        <f t="shared" si="35"/>
        <v>13.8</v>
      </c>
      <c r="C188" s="31">
        <f t="shared" si="36"/>
        <v>6.6</v>
      </c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50"/>
      <c r="U188" s="50"/>
      <c r="V188" s="50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>
        <v>13.8</v>
      </c>
      <c r="BH188" s="29">
        <v>6.6</v>
      </c>
      <c r="BI188" s="29">
        <f t="shared" si="37"/>
        <v>47.826086956521735</v>
      </c>
      <c r="BJ188" s="29"/>
      <c r="BK188" s="29"/>
      <c r="BL188" s="29"/>
      <c r="BM188" s="29"/>
      <c r="BN188" s="29"/>
      <c r="BO188" s="29"/>
      <c r="BP188" s="29"/>
      <c r="BQ188" s="29"/>
      <c r="BR188" s="29"/>
      <c r="BS188" s="175"/>
      <c r="BT188" s="175"/>
      <c r="BU188" s="175"/>
      <c r="BV188" s="175"/>
      <c r="BW188" s="175"/>
      <c r="BX188" s="167"/>
      <c r="BY188" s="167"/>
      <c r="BZ188" s="167"/>
      <c r="CA188" s="167"/>
      <c r="CB188" s="167"/>
      <c r="CC188" s="167"/>
      <c r="CD188" s="167"/>
      <c r="CE188" s="29"/>
      <c r="CF188" s="29"/>
      <c r="CG188" s="167"/>
      <c r="CH188" s="29"/>
      <c r="CI188" s="29"/>
      <c r="CJ188" s="167"/>
      <c r="CK188" s="29"/>
      <c r="CL188" s="29"/>
      <c r="CM188" s="167"/>
      <c r="CN188" s="29"/>
      <c r="CO188" s="29"/>
      <c r="CP188" s="167"/>
      <c r="CQ188" s="29"/>
      <c r="CR188" s="29"/>
      <c r="CS188" s="167"/>
      <c r="CT188" s="29"/>
      <c r="CU188" s="29"/>
      <c r="CV188" s="167"/>
      <c r="CW188" s="29"/>
      <c r="CX188" s="29"/>
      <c r="CY188" s="167"/>
      <c r="CZ188" s="29"/>
      <c r="DA188" s="29"/>
      <c r="DB188" s="167"/>
      <c r="DC188" s="29"/>
      <c r="DD188" s="29"/>
      <c r="DE188" s="167"/>
      <c r="DF188" s="29"/>
      <c r="DG188" s="29"/>
      <c r="DH188" s="167"/>
      <c r="DI188" s="29"/>
      <c r="DJ188" s="29"/>
      <c r="DK188" s="167"/>
    </row>
    <row r="189" spans="1:115" s="32" customFormat="1" ht="47.25" x14ac:dyDescent="0.25">
      <c r="A189" s="85" t="s">
        <v>352</v>
      </c>
      <c r="B189" s="31">
        <f t="shared" si="35"/>
        <v>78</v>
      </c>
      <c r="C189" s="31">
        <f t="shared" si="36"/>
        <v>17.394200000000001</v>
      </c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50"/>
      <c r="U189" s="50"/>
      <c r="V189" s="50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>
        <v>78</v>
      </c>
      <c r="BH189" s="29">
        <v>17.394200000000001</v>
      </c>
      <c r="BI189" s="29">
        <f t="shared" si="37"/>
        <v>22.300256410256409</v>
      </c>
      <c r="BJ189" s="29"/>
      <c r="BK189" s="29"/>
      <c r="BL189" s="29"/>
      <c r="BM189" s="29"/>
      <c r="BN189" s="29"/>
      <c r="BO189" s="29"/>
      <c r="BP189" s="29"/>
      <c r="BQ189" s="29"/>
      <c r="BR189" s="29"/>
      <c r="BS189" s="175"/>
      <c r="BT189" s="175"/>
      <c r="BU189" s="175"/>
      <c r="BV189" s="175"/>
      <c r="BW189" s="175"/>
      <c r="BX189" s="167"/>
      <c r="BY189" s="167"/>
      <c r="BZ189" s="167"/>
      <c r="CA189" s="167"/>
      <c r="CB189" s="167"/>
      <c r="CC189" s="167"/>
      <c r="CD189" s="167"/>
      <c r="CE189" s="29"/>
      <c r="CF189" s="29"/>
      <c r="CG189" s="167"/>
      <c r="CH189" s="29"/>
      <c r="CI189" s="29"/>
      <c r="CJ189" s="167"/>
      <c r="CK189" s="29"/>
      <c r="CL189" s="29"/>
      <c r="CM189" s="167"/>
      <c r="CN189" s="29"/>
      <c r="CO189" s="29"/>
      <c r="CP189" s="167"/>
      <c r="CQ189" s="29"/>
      <c r="CR189" s="29"/>
      <c r="CS189" s="167"/>
      <c r="CT189" s="29"/>
      <c r="CU189" s="29"/>
      <c r="CV189" s="167"/>
      <c r="CW189" s="29"/>
      <c r="CX189" s="29"/>
      <c r="CY189" s="167"/>
      <c r="CZ189" s="29"/>
      <c r="DA189" s="29"/>
      <c r="DB189" s="167"/>
      <c r="DC189" s="29"/>
      <c r="DD189" s="29"/>
      <c r="DE189" s="167"/>
      <c r="DF189" s="29"/>
      <c r="DG189" s="29"/>
      <c r="DH189" s="167"/>
      <c r="DI189" s="29"/>
      <c r="DJ189" s="29"/>
      <c r="DK189" s="167"/>
    </row>
    <row r="190" spans="1:115" s="32" customFormat="1" ht="47.25" x14ac:dyDescent="0.25">
      <c r="A190" s="85" t="s">
        <v>353</v>
      </c>
      <c r="B190" s="31">
        <f t="shared" si="35"/>
        <v>189.3</v>
      </c>
      <c r="C190" s="31">
        <f t="shared" si="36"/>
        <v>19.411660000000001</v>
      </c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50"/>
      <c r="U190" s="50"/>
      <c r="V190" s="50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>
        <v>189.3</v>
      </c>
      <c r="BH190" s="29">
        <v>19.411660000000001</v>
      </c>
      <c r="BI190" s="29">
        <f t="shared" si="37"/>
        <v>10.254442683571051</v>
      </c>
      <c r="BJ190" s="29"/>
      <c r="BK190" s="29"/>
      <c r="BL190" s="29"/>
      <c r="BM190" s="29"/>
      <c r="BN190" s="29"/>
      <c r="BO190" s="29"/>
      <c r="BP190" s="29"/>
      <c r="BQ190" s="29"/>
      <c r="BR190" s="29"/>
      <c r="BS190" s="175"/>
      <c r="BT190" s="175"/>
      <c r="BU190" s="175"/>
      <c r="BV190" s="175"/>
      <c r="BW190" s="175"/>
      <c r="BX190" s="167"/>
      <c r="BY190" s="167"/>
      <c r="BZ190" s="167"/>
      <c r="CA190" s="167"/>
      <c r="CB190" s="167"/>
      <c r="CC190" s="167"/>
      <c r="CD190" s="167"/>
      <c r="CE190" s="29"/>
      <c r="CF190" s="29"/>
      <c r="CG190" s="167"/>
      <c r="CH190" s="29"/>
      <c r="CI190" s="29"/>
      <c r="CJ190" s="167"/>
      <c r="CK190" s="29"/>
      <c r="CL190" s="29"/>
      <c r="CM190" s="167"/>
      <c r="CN190" s="29"/>
      <c r="CO190" s="29"/>
      <c r="CP190" s="167"/>
      <c r="CQ190" s="29"/>
      <c r="CR190" s="29"/>
      <c r="CS190" s="167"/>
      <c r="CT190" s="29"/>
      <c r="CU190" s="29"/>
      <c r="CV190" s="167"/>
      <c r="CW190" s="29"/>
      <c r="CX190" s="29"/>
      <c r="CY190" s="167"/>
      <c r="CZ190" s="29"/>
      <c r="DA190" s="29"/>
      <c r="DB190" s="167"/>
      <c r="DC190" s="29"/>
      <c r="DD190" s="29"/>
      <c r="DE190" s="167"/>
      <c r="DF190" s="29"/>
      <c r="DG190" s="29"/>
      <c r="DH190" s="167"/>
      <c r="DI190" s="29"/>
      <c r="DJ190" s="29"/>
      <c r="DK190" s="167"/>
    </row>
    <row r="191" spans="1:115" s="32" customFormat="1" ht="47.25" x14ac:dyDescent="0.25">
      <c r="A191" s="85" t="s">
        <v>354</v>
      </c>
      <c r="B191" s="31">
        <f t="shared" si="35"/>
        <v>52.8</v>
      </c>
      <c r="C191" s="31">
        <f t="shared" si="36"/>
        <v>20.793279999999999</v>
      </c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50"/>
      <c r="U191" s="50"/>
      <c r="V191" s="50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>
        <v>52.8</v>
      </c>
      <c r="BH191" s="29">
        <v>20.793279999999999</v>
      </c>
      <c r="BI191" s="29">
        <f t="shared" si="37"/>
        <v>39.381212121212123</v>
      </c>
      <c r="BJ191" s="29"/>
      <c r="BK191" s="29"/>
      <c r="BL191" s="29"/>
      <c r="BM191" s="29"/>
      <c r="BN191" s="29"/>
      <c r="BO191" s="29"/>
      <c r="BP191" s="29"/>
      <c r="BQ191" s="29"/>
      <c r="BR191" s="29"/>
      <c r="BS191" s="175"/>
      <c r="BT191" s="175"/>
      <c r="BU191" s="175"/>
      <c r="BV191" s="175"/>
      <c r="BW191" s="175"/>
      <c r="BX191" s="167"/>
      <c r="BY191" s="167"/>
      <c r="BZ191" s="167"/>
      <c r="CA191" s="167"/>
      <c r="CB191" s="167"/>
      <c r="CC191" s="167"/>
      <c r="CD191" s="167"/>
      <c r="CE191" s="29"/>
      <c r="CF191" s="29"/>
      <c r="CG191" s="167"/>
      <c r="CH191" s="29"/>
      <c r="CI191" s="29"/>
      <c r="CJ191" s="167"/>
      <c r="CK191" s="29"/>
      <c r="CL191" s="29"/>
      <c r="CM191" s="167"/>
      <c r="CN191" s="29"/>
      <c r="CO191" s="29"/>
      <c r="CP191" s="167"/>
      <c r="CQ191" s="29"/>
      <c r="CR191" s="29"/>
      <c r="CS191" s="167"/>
      <c r="CT191" s="29"/>
      <c r="CU191" s="29"/>
      <c r="CV191" s="167"/>
      <c r="CW191" s="29"/>
      <c r="CX191" s="29"/>
      <c r="CY191" s="167"/>
      <c r="CZ191" s="29"/>
      <c r="DA191" s="29"/>
      <c r="DB191" s="167"/>
      <c r="DC191" s="29"/>
      <c r="DD191" s="29"/>
      <c r="DE191" s="167"/>
      <c r="DF191" s="29"/>
      <c r="DG191" s="29"/>
      <c r="DH191" s="167"/>
      <c r="DI191" s="29"/>
      <c r="DJ191" s="29"/>
      <c r="DK191" s="167"/>
    </row>
    <row r="192" spans="1:115" s="32" customFormat="1" ht="63" x14ac:dyDescent="0.25">
      <c r="A192" s="85" t="s">
        <v>355</v>
      </c>
      <c r="B192" s="31">
        <f t="shared" si="35"/>
        <v>55.8</v>
      </c>
      <c r="C192" s="31">
        <f t="shared" si="36"/>
        <v>24.077680000000001</v>
      </c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50"/>
      <c r="U192" s="50"/>
      <c r="V192" s="50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>
        <v>55.8</v>
      </c>
      <c r="BH192" s="29">
        <v>24.077680000000001</v>
      </c>
      <c r="BI192" s="29">
        <f t="shared" si="37"/>
        <v>43.149964157706094</v>
      </c>
      <c r="BJ192" s="29"/>
      <c r="BK192" s="29"/>
      <c r="BL192" s="29"/>
      <c r="BM192" s="29"/>
      <c r="BN192" s="29"/>
      <c r="BO192" s="29"/>
      <c r="BP192" s="29"/>
      <c r="BQ192" s="29"/>
      <c r="BR192" s="29"/>
      <c r="BS192" s="175"/>
      <c r="BT192" s="175"/>
      <c r="BU192" s="175"/>
      <c r="BV192" s="175"/>
      <c r="BW192" s="175"/>
      <c r="BX192" s="167"/>
      <c r="BY192" s="167"/>
      <c r="BZ192" s="167"/>
      <c r="CA192" s="167"/>
      <c r="CB192" s="167"/>
      <c r="CC192" s="167"/>
      <c r="CD192" s="167"/>
      <c r="CE192" s="29"/>
      <c r="CF192" s="29"/>
      <c r="CG192" s="167"/>
      <c r="CH192" s="29"/>
      <c r="CI192" s="29"/>
      <c r="CJ192" s="167"/>
      <c r="CK192" s="29"/>
      <c r="CL192" s="29"/>
      <c r="CM192" s="167"/>
      <c r="CN192" s="29"/>
      <c r="CO192" s="29"/>
      <c r="CP192" s="167"/>
      <c r="CQ192" s="29"/>
      <c r="CR192" s="29"/>
      <c r="CS192" s="167"/>
      <c r="CT192" s="29"/>
      <c r="CU192" s="29"/>
      <c r="CV192" s="167"/>
      <c r="CW192" s="29"/>
      <c r="CX192" s="29"/>
      <c r="CY192" s="167"/>
      <c r="CZ192" s="29"/>
      <c r="DA192" s="29"/>
      <c r="DB192" s="167"/>
      <c r="DC192" s="29"/>
      <c r="DD192" s="29"/>
      <c r="DE192" s="167"/>
      <c r="DF192" s="29"/>
      <c r="DG192" s="29"/>
      <c r="DH192" s="167"/>
      <c r="DI192" s="29"/>
      <c r="DJ192" s="29"/>
      <c r="DK192" s="167"/>
    </row>
    <row r="193" spans="1:115" s="32" customFormat="1" ht="47.25" x14ac:dyDescent="0.25">
      <c r="A193" s="85" t="s">
        <v>356</v>
      </c>
      <c r="B193" s="31">
        <f t="shared" si="35"/>
        <v>306.71809999999999</v>
      </c>
      <c r="C193" s="31">
        <f t="shared" si="36"/>
        <v>11.8</v>
      </c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50"/>
      <c r="U193" s="50"/>
      <c r="V193" s="50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>
        <v>25</v>
      </c>
      <c r="BH193" s="29">
        <v>11.8</v>
      </c>
      <c r="BI193" s="29">
        <f t="shared" si="37"/>
        <v>47.2</v>
      </c>
      <c r="BJ193" s="29">
        <v>281.71809999999999</v>
      </c>
      <c r="BK193" s="29"/>
      <c r="BL193" s="29"/>
      <c r="BM193" s="29"/>
      <c r="BN193" s="29"/>
      <c r="BO193" s="29"/>
      <c r="BP193" s="29"/>
      <c r="BQ193" s="29"/>
      <c r="BR193" s="29"/>
      <c r="BS193" s="175"/>
      <c r="BT193" s="175"/>
      <c r="BU193" s="175"/>
      <c r="BV193" s="175"/>
      <c r="BW193" s="175"/>
      <c r="BX193" s="167"/>
      <c r="BY193" s="167"/>
      <c r="BZ193" s="167"/>
      <c r="CA193" s="167"/>
      <c r="CB193" s="167"/>
      <c r="CC193" s="167"/>
      <c r="CD193" s="167"/>
      <c r="CE193" s="29"/>
      <c r="CF193" s="29"/>
      <c r="CG193" s="167"/>
      <c r="CH193" s="29"/>
      <c r="CI193" s="29"/>
      <c r="CJ193" s="167"/>
      <c r="CK193" s="29"/>
      <c r="CL193" s="29"/>
      <c r="CM193" s="167"/>
      <c r="CN193" s="29"/>
      <c r="CO193" s="29"/>
      <c r="CP193" s="167"/>
      <c r="CQ193" s="29"/>
      <c r="CR193" s="29"/>
      <c r="CS193" s="167"/>
      <c r="CT193" s="29"/>
      <c r="CU193" s="29"/>
      <c r="CV193" s="167"/>
      <c r="CW193" s="29"/>
      <c r="CX193" s="29"/>
      <c r="CY193" s="167"/>
      <c r="CZ193" s="29"/>
      <c r="DA193" s="29"/>
      <c r="DB193" s="167"/>
      <c r="DC193" s="29"/>
      <c r="DD193" s="29"/>
      <c r="DE193" s="167"/>
      <c r="DF193" s="29"/>
      <c r="DG193" s="29"/>
      <c r="DH193" s="167"/>
      <c r="DI193" s="29"/>
      <c r="DJ193" s="29"/>
      <c r="DK193" s="167"/>
    </row>
    <row r="194" spans="1:115" s="32" customFormat="1" ht="47.25" x14ac:dyDescent="0.25">
      <c r="A194" s="85" t="s">
        <v>563</v>
      </c>
      <c r="B194" s="31">
        <f t="shared" si="35"/>
        <v>33</v>
      </c>
      <c r="C194" s="31">
        <f t="shared" si="36"/>
        <v>15.6</v>
      </c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50"/>
      <c r="U194" s="50"/>
      <c r="V194" s="50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>
        <v>33</v>
      </c>
      <c r="BH194" s="29">
        <v>15.6</v>
      </c>
      <c r="BI194" s="29">
        <f t="shared" si="37"/>
        <v>47.272727272727273</v>
      </c>
      <c r="BJ194" s="29"/>
      <c r="BK194" s="29"/>
      <c r="BL194" s="29"/>
      <c r="BM194" s="29"/>
      <c r="BN194" s="29"/>
      <c r="BO194" s="29"/>
      <c r="BP194" s="29"/>
      <c r="BQ194" s="29"/>
      <c r="BR194" s="29"/>
      <c r="BS194" s="175"/>
      <c r="BT194" s="175"/>
      <c r="BU194" s="175"/>
      <c r="BV194" s="175"/>
      <c r="BW194" s="175"/>
      <c r="BX194" s="167"/>
      <c r="BY194" s="167"/>
      <c r="BZ194" s="167"/>
      <c r="CA194" s="167"/>
      <c r="CB194" s="167"/>
      <c r="CC194" s="167"/>
      <c r="CD194" s="167"/>
      <c r="CE194" s="29"/>
      <c r="CF194" s="29"/>
      <c r="CG194" s="167"/>
      <c r="CH194" s="29"/>
      <c r="CI194" s="29"/>
      <c r="CJ194" s="167"/>
      <c r="CK194" s="29"/>
      <c r="CL194" s="29"/>
      <c r="CM194" s="167"/>
      <c r="CN194" s="29"/>
      <c r="CO194" s="29"/>
      <c r="CP194" s="167"/>
      <c r="CQ194" s="29"/>
      <c r="CR194" s="29"/>
      <c r="CS194" s="167"/>
      <c r="CT194" s="29"/>
      <c r="CU194" s="29"/>
      <c r="CV194" s="167"/>
      <c r="CW194" s="29"/>
      <c r="CX194" s="29"/>
      <c r="CY194" s="167"/>
      <c r="CZ194" s="29"/>
      <c r="DA194" s="29"/>
      <c r="DB194" s="167"/>
      <c r="DC194" s="29"/>
      <c r="DD194" s="29"/>
      <c r="DE194" s="167"/>
      <c r="DF194" s="29"/>
      <c r="DG194" s="29"/>
      <c r="DH194" s="167"/>
      <c r="DI194" s="29"/>
      <c r="DJ194" s="29"/>
      <c r="DK194" s="167"/>
    </row>
    <row r="195" spans="1:115" s="32" customFormat="1" ht="63" x14ac:dyDescent="0.25">
      <c r="A195" s="85" t="s">
        <v>347</v>
      </c>
      <c r="B195" s="31">
        <f t="shared" si="35"/>
        <v>9422.2000000000007</v>
      </c>
      <c r="C195" s="31">
        <f t="shared" si="36"/>
        <v>0</v>
      </c>
      <c r="D195" s="29">
        <f t="shared" si="25"/>
        <v>0</v>
      </c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50"/>
      <c r="U195" s="50"/>
      <c r="V195" s="50"/>
      <c r="W195" s="29"/>
      <c r="X195" s="29"/>
      <c r="Y195" s="29"/>
      <c r="Z195" s="29"/>
      <c r="AA195" s="29"/>
      <c r="AB195" s="29"/>
      <c r="AC195" s="29"/>
      <c r="AD195" s="29">
        <v>0</v>
      </c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>
        <v>9422.2000000000007</v>
      </c>
      <c r="BN195" s="29"/>
      <c r="BO195" s="29">
        <f t="shared" si="34"/>
        <v>0</v>
      </c>
      <c r="BP195" s="29"/>
      <c r="BQ195" s="29"/>
      <c r="BR195" s="29"/>
      <c r="BS195" s="175"/>
      <c r="BT195" s="175"/>
      <c r="BU195" s="175"/>
      <c r="BV195" s="175"/>
      <c r="BW195" s="175"/>
      <c r="BX195" s="167"/>
      <c r="BY195" s="167"/>
      <c r="BZ195" s="167"/>
      <c r="CA195" s="167"/>
      <c r="CB195" s="167"/>
      <c r="CC195" s="167"/>
      <c r="CD195" s="167"/>
      <c r="CE195" s="29"/>
      <c r="CF195" s="29"/>
      <c r="CG195" s="167"/>
      <c r="CH195" s="29"/>
      <c r="CI195" s="29"/>
      <c r="CJ195" s="167"/>
      <c r="CK195" s="29"/>
      <c r="CL195" s="29"/>
      <c r="CM195" s="167"/>
      <c r="CN195" s="29"/>
      <c r="CO195" s="29"/>
      <c r="CP195" s="167"/>
      <c r="CQ195" s="29"/>
      <c r="CR195" s="29"/>
      <c r="CS195" s="167"/>
      <c r="CT195" s="29"/>
      <c r="CU195" s="29"/>
      <c r="CV195" s="167"/>
      <c r="CW195" s="29"/>
      <c r="CX195" s="29"/>
      <c r="CY195" s="167"/>
      <c r="CZ195" s="29"/>
      <c r="DA195" s="29"/>
      <c r="DB195" s="167"/>
      <c r="DC195" s="29"/>
      <c r="DD195" s="29"/>
      <c r="DE195" s="167"/>
      <c r="DF195" s="29"/>
      <c r="DG195" s="29"/>
      <c r="DH195" s="167"/>
      <c r="DI195" s="29"/>
      <c r="DJ195" s="29"/>
      <c r="DK195" s="167"/>
    </row>
    <row r="196" spans="1:115" s="32" customFormat="1" ht="47.25" x14ac:dyDescent="0.25">
      <c r="A196" s="85" t="s">
        <v>358</v>
      </c>
      <c r="B196" s="31">
        <f t="shared" si="35"/>
        <v>32.1</v>
      </c>
      <c r="C196" s="31">
        <f t="shared" si="36"/>
        <v>9.5192000000000014</v>
      </c>
      <c r="D196" s="29">
        <f t="shared" si="25"/>
        <v>29.654828660436138</v>
      </c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50"/>
      <c r="U196" s="50"/>
      <c r="V196" s="50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>
        <v>32.1</v>
      </c>
      <c r="BH196" s="29">
        <v>9.5192000000000014</v>
      </c>
      <c r="BI196" s="29">
        <f t="shared" si="37"/>
        <v>29.654828660436138</v>
      </c>
      <c r="BJ196" s="29"/>
      <c r="BK196" s="29"/>
      <c r="BL196" s="29"/>
      <c r="BM196" s="29"/>
      <c r="BN196" s="29"/>
      <c r="BO196" s="29"/>
      <c r="BP196" s="29"/>
      <c r="BQ196" s="29"/>
      <c r="BR196" s="29"/>
      <c r="BS196" s="175"/>
      <c r="BT196" s="175"/>
      <c r="BU196" s="175"/>
      <c r="BV196" s="175"/>
      <c r="BW196" s="175"/>
      <c r="BX196" s="167"/>
      <c r="BY196" s="167"/>
      <c r="BZ196" s="167"/>
      <c r="CA196" s="167"/>
      <c r="CB196" s="167"/>
      <c r="CC196" s="167"/>
      <c r="CD196" s="167"/>
      <c r="CE196" s="29"/>
      <c r="CF196" s="29"/>
      <c r="CG196" s="167"/>
      <c r="CH196" s="29"/>
      <c r="CI196" s="29"/>
      <c r="CJ196" s="167"/>
      <c r="CK196" s="29"/>
      <c r="CL196" s="29"/>
      <c r="CM196" s="167"/>
      <c r="CN196" s="29"/>
      <c r="CO196" s="29"/>
      <c r="CP196" s="167"/>
      <c r="CQ196" s="29"/>
      <c r="CR196" s="29"/>
      <c r="CS196" s="167"/>
      <c r="CT196" s="29"/>
      <c r="CU196" s="29"/>
      <c r="CV196" s="167"/>
      <c r="CW196" s="29"/>
      <c r="CX196" s="29"/>
      <c r="CY196" s="167"/>
      <c r="CZ196" s="29"/>
      <c r="DA196" s="29"/>
      <c r="DB196" s="167"/>
      <c r="DC196" s="29"/>
      <c r="DD196" s="29"/>
      <c r="DE196" s="167"/>
      <c r="DF196" s="29"/>
      <c r="DG196" s="29"/>
      <c r="DH196" s="167"/>
      <c r="DI196" s="29"/>
      <c r="DJ196" s="29"/>
      <c r="DK196" s="167"/>
    </row>
    <row r="197" spans="1:115" s="32" customFormat="1" ht="47.25" x14ac:dyDescent="0.25">
      <c r="A197" s="85" t="s">
        <v>359</v>
      </c>
      <c r="B197" s="31">
        <f t="shared" si="35"/>
        <v>112.1</v>
      </c>
      <c r="C197" s="31">
        <f t="shared" si="36"/>
        <v>18.004720000000002</v>
      </c>
      <c r="D197" s="29">
        <f t="shared" si="25"/>
        <v>16.061302408563787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50"/>
      <c r="U197" s="50"/>
      <c r="V197" s="50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>
        <v>112.1</v>
      </c>
      <c r="BH197" s="29">
        <v>18.004720000000002</v>
      </c>
      <c r="BI197" s="29">
        <f t="shared" si="37"/>
        <v>16.061302408563787</v>
      </c>
      <c r="BJ197" s="29"/>
      <c r="BK197" s="29"/>
      <c r="BL197" s="29"/>
      <c r="BM197" s="29"/>
      <c r="BN197" s="29"/>
      <c r="BO197" s="29"/>
      <c r="BP197" s="29"/>
      <c r="BQ197" s="29"/>
      <c r="BR197" s="29"/>
      <c r="BS197" s="175"/>
      <c r="BT197" s="175"/>
      <c r="BU197" s="175"/>
      <c r="BV197" s="175"/>
      <c r="BW197" s="175"/>
      <c r="BX197" s="167"/>
      <c r="BY197" s="167"/>
      <c r="BZ197" s="167"/>
      <c r="CA197" s="167"/>
      <c r="CB197" s="167"/>
      <c r="CC197" s="167"/>
      <c r="CD197" s="167"/>
      <c r="CE197" s="29"/>
      <c r="CF197" s="29"/>
      <c r="CG197" s="167"/>
      <c r="CH197" s="29"/>
      <c r="CI197" s="29"/>
      <c r="CJ197" s="167"/>
      <c r="CK197" s="29"/>
      <c r="CL197" s="29"/>
      <c r="CM197" s="167"/>
      <c r="CN197" s="29"/>
      <c r="CO197" s="29"/>
      <c r="CP197" s="167"/>
      <c r="CQ197" s="29"/>
      <c r="CR197" s="29"/>
      <c r="CS197" s="167"/>
      <c r="CT197" s="29"/>
      <c r="CU197" s="29"/>
      <c r="CV197" s="167"/>
      <c r="CW197" s="29"/>
      <c r="CX197" s="29"/>
      <c r="CY197" s="167"/>
      <c r="CZ197" s="29"/>
      <c r="DA197" s="29"/>
      <c r="DB197" s="167"/>
      <c r="DC197" s="29"/>
      <c r="DD197" s="29"/>
      <c r="DE197" s="167"/>
      <c r="DF197" s="29"/>
      <c r="DG197" s="29"/>
      <c r="DH197" s="167"/>
      <c r="DI197" s="29"/>
      <c r="DJ197" s="29"/>
      <c r="DK197" s="167"/>
    </row>
    <row r="198" spans="1:115" s="32" customFormat="1" ht="47.25" x14ac:dyDescent="0.25">
      <c r="A198" s="85" t="s">
        <v>360</v>
      </c>
      <c r="B198" s="31">
        <f t="shared" si="35"/>
        <v>500</v>
      </c>
      <c r="C198" s="31">
        <f t="shared" si="36"/>
        <v>0</v>
      </c>
      <c r="D198" s="29">
        <f t="shared" si="25"/>
        <v>0</v>
      </c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50"/>
      <c r="U198" s="50"/>
      <c r="V198" s="50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175"/>
      <c r="BT198" s="175"/>
      <c r="BU198" s="175"/>
      <c r="BV198" s="175"/>
      <c r="BW198" s="175"/>
      <c r="BX198" s="167"/>
      <c r="BY198" s="167"/>
      <c r="BZ198" s="167"/>
      <c r="CA198" s="167"/>
      <c r="CB198" s="167"/>
      <c r="CC198" s="167"/>
      <c r="CD198" s="167"/>
      <c r="CE198" s="29"/>
      <c r="CF198" s="29"/>
      <c r="CG198" s="167"/>
      <c r="CH198" s="29"/>
      <c r="CI198" s="29"/>
      <c r="CJ198" s="167"/>
      <c r="CK198" s="29"/>
      <c r="CL198" s="29"/>
      <c r="CM198" s="167"/>
      <c r="CN198" s="29"/>
      <c r="CO198" s="29"/>
      <c r="CP198" s="167"/>
      <c r="CQ198" s="29">
        <v>500</v>
      </c>
      <c r="CR198" s="29"/>
      <c r="CS198" s="167"/>
      <c r="CT198" s="29"/>
      <c r="CU198" s="29"/>
      <c r="CV198" s="167"/>
      <c r="CW198" s="29"/>
      <c r="CX198" s="29"/>
      <c r="CY198" s="167"/>
      <c r="CZ198" s="29"/>
      <c r="DA198" s="29"/>
      <c r="DB198" s="167"/>
      <c r="DC198" s="29"/>
      <c r="DD198" s="29"/>
      <c r="DE198" s="167"/>
      <c r="DF198" s="29"/>
      <c r="DG198" s="29"/>
      <c r="DH198" s="167"/>
      <c r="DI198" s="29"/>
      <c r="DJ198" s="29"/>
      <c r="DK198" s="167"/>
    </row>
    <row r="199" spans="1:115" s="32" customFormat="1" ht="47.25" x14ac:dyDescent="0.25">
      <c r="A199" s="85" t="s">
        <v>361</v>
      </c>
      <c r="B199" s="31">
        <f t="shared" si="35"/>
        <v>37.799999999999997</v>
      </c>
      <c r="C199" s="31">
        <f t="shared" si="36"/>
        <v>17.65429</v>
      </c>
      <c r="D199" s="29">
        <f t="shared" si="25"/>
        <v>46.704470899470898</v>
      </c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50"/>
      <c r="U199" s="50"/>
      <c r="V199" s="50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>
        <v>37.799999999999997</v>
      </c>
      <c r="BH199" s="29">
        <v>17.65429</v>
      </c>
      <c r="BI199" s="29">
        <f t="shared" si="37"/>
        <v>46.704470899470898</v>
      </c>
      <c r="BJ199" s="29"/>
      <c r="BK199" s="29"/>
      <c r="BL199" s="29"/>
      <c r="BM199" s="29"/>
      <c r="BN199" s="29"/>
      <c r="BO199" s="29"/>
      <c r="BP199" s="29"/>
      <c r="BQ199" s="29"/>
      <c r="BR199" s="29"/>
      <c r="BS199" s="175"/>
      <c r="BT199" s="175"/>
      <c r="BU199" s="175"/>
      <c r="BV199" s="175"/>
      <c r="BW199" s="175"/>
      <c r="BX199" s="167"/>
      <c r="BY199" s="167"/>
      <c r="BZ199" s="167"/>
      <c r="CA199" s="167"/>
      <c r="CB199" s="167"/>
      <c r="CC199" s="167"/>
      <c r="CD199" s="167"/>
      <c r="CE199" s="29"/>
      <c r="CF199" s="29"/>
      <c r="CG199" s="167"/>
      <c r="CH199" s="29"/>
      <c r="CI199" s="29"/>
      <c r="CJ199" s="167"/>
      <c r="CK199" s="29"/>
      <c r="CL199" s="29"/>
      <c r="CM199" s="167"/>
      <c r="CN199" s="29"/>
      <c r="CO199" s="29"/>
      <c r="CP199" s="167"/>
      <c r="CQ199" s="29"/>
      <c r="CR199" s="29"/>
      <c r="CS199" s="167"/>
      <c r="CT199" s="29"/>
      <c r="CU199" s="29"/>
      <c r="CV199" s="167"/>
      <c r="CW199" s="29"/>
      <c r="CX199" s="29"/>
      <c r="CY199" s="167"/>
      <c r="CZ199" s="29"/>
      <c r="DA199" s="29"/>
      <c r="DB199" s="167"/>
      <c r="DC199" s="29"/>
      <c r="DD199" s="29"/>
      <c r="DE199" s="167"/>
      <c r="DF199" s="29"/>
      <c r="DG199" s="29"/>
      <c r="DH199" s="167"/>
      <c r="DI199" s="29"/>
      <c r="DJ199" s="29"/>
      <c r="DK199" s="167"/>
    </row>
    <row r="200" spans="1:115" s="32" customFormat="1" ht="47.25" x14ac:dyDescent="0.25">
      <c r="A200" s="85" t="s">
        <v>362</v>
      </c>
      <c r="B200" s="31">
        <f t="shared" si="35"/>
        <v>32.1</v>
      </c>
      <c r="C200" s="31">
        <f t="shared" si="36"/>
        <v>11.456110000000001</v>
      </c>
      <c r="D200" s="29">
        <f t="shared" si="25"/>
        <v>35.688816199376951</v>
      </c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50"/>
      <c r="U200" s="50"/>
      <c r="V200" s="50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>
        <v>32.1</v>
      </c>
      <c r="BH200" s="29">
        <v>11.456110000000001</v>
      </c>
      <c r="BI200" s="29">
        <f t="shared" si="37"/>
        <v>35.688816199376951</v>
      </c>
      <c r="BJ200" s="29"/>
      <c r="BK200" s="29"/>
      <c r="BL200" s="29"/>
      <c r="BM200" s="29"/>
      <c r="BN200" s="29"/>
      <c r="BO200" s="29"/>
      <c r="BP200" s="29"/>
      <c r="BQ200" s="29"/>
      <c r="BR200" s="29"/>
      <c r="BS200" s="175"/>
      <c r="BT200" s="175"/>
      <c r="BU200" s="175"/>
      <c r="BV200" s="175"/>
      <c r="BW200" s="175"/>
      <c r="BX200" s="167"/>
      <c r="BY200" s="167"/>
      <c r="BZ200" s="167"/>
      <c r="CA200" s="167"/>
      <c r="CB200" s="167"/>
      <c r="CC200" s="167"/>
      <c r="CD200" s="167"/>
      <c r="CE200" s="29"/>
      <c r="CF200" s="29"/>
      <c r="CG200" s="167"/>
      <c r="CH200" s="29"/>
      <c r="CI200" s="29"/>
      <c r="CJ200" s="167"/>
      <c r="CK200" s="29"/>
      <c r="CL200" s="29"/>
      <c r="CM200" s="167"/>
      <c r="CN200" s="29"/>
      <c r="CO200" s="29"/>
      <c r="CP200" s="167"/>
      <c r="CQ200" s="29"/>
      <c r="CR200" s="29"/>
      <c r="CS200" s="167"/>
      <c r="CT200" s="29"/>
      <c r="CU200" s="29"/>
      <c r="CV200" s="167"/>
      <c r="CW200" s="29"/>
      <c r="CX200" s="29"/>
      <c r="CY200" s="167"/>
      <c r="CZ200" s="29"/>
      <c r="DA200" s="29"/>
      <c r="DB200" s="167"/>
      <c r="DC200" s="29"/>
      <c r="DD200" s="29"/>
      <c r="DE200" s="167"/>
      <c r="DF200" s="29"/>
      <c r="DG200" s="29"/>
      <c r="DH200" s="167"/>
      <c r="DI200" s="29"/>
      <c r="DJ200" s="29"/>
      <c r="DK200" s="167"/>
    </row>
    <row r="201" spans="1:115" s="32" customFormat="1" ht="47.25" x14ac:dyDescent="0.25">
      <c r="A201" s="85" t="s">
        <v>363</v>
      </c>
      <c r="B201" s="31">
        <f t="shared" si="35"/>
        <v>10219.200000000001</v>
      </c>
      <c r="C201" s="31">
        <f t="shared" si="36"/>
        <v>33.684359999999998</v>
      </c>
      <c r="D201" s="29">
        <f t="shared" si="25"/>
        <v>0.32961836542977918</v>
      </c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50"/>
      <c r="U201" s="50"/>
      <c r="V201" s="50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>
        <v>88.7</v>
      </c>
      <c r="BH201" s="29">
        <v>33.684359999999998</v>
      </c>
      <c r="BI201" s="29">
        <f t="shared" si="37"/>
        <v>37.975603156707997</v>
      </c>
      <c r="BJ201" s="29"/>
      <c r="BK201" s="29"/>
      <c r="BL201" s="29"/>
      <c r="BM201" s="29">
        <v>10130.5</v>
      </c>
      <c r="BN201" s="29"/>
      <c r="BO201" s="29"/>
      <c r="BP201" s="29"/>
      <c r="BQ201" s="29"/>
      <c r="BR201" s="29"/>
      <c r="BS201" s="175"/>
      <c r="BT201" s="175"/>
      <c r="BU201" s="175"/>
      <c r="BV201" s="175"/>
      <c r="BW201" s="175"/>
      <c r="BX201" s="167"/>
      <c r="BY201" s="167"/>
      <c r="BZ201" s="167"/>
      <c r="CA201" s="167"/>
      <c r="CB201" s="167"/>
      <c r="CC201" s="167"/>
      <c r="CD201" s="167"/>
      <c r="CE201" s="29"/>
      <c r="CF201" s="29"/>
      <c r="CG201" s="167"/>
      <c r="CH201" s="29"/>
      <c r="CI201" s="29"/>
      <c r="CJ201" s="167"/>
      <c r="CK201" s="29"/>
      <c r="CL201" s="29"/>
      <c r="CM201" s="167"/>
      <c r="CN201" s="29"/>
      <c r="CO201" s="29"/>
      <c r="CP201" s="167"/>
      <c r="CQ201" s="29"/>
      <c r="CR201" s="29"/>
      <c r="CS201" s="167"/>
      <c r="CT201" s="29"/>
      <c r="CU201" s="29"/>
      <c r="CV201" s="167"/>
      <c r="CW201" s="29"/>
      <c r="CX201" s="29"/>
      <c r="CY201" s="167"/>
      <c r="CZ201" s="29"/>
      <c r="DA201" s="29"/>
      <c r="DB201" s="167"/>
      <c r="DC201" s="29"/>
      <c r="DD201" s="29"/>
      <c r="DE201" s="167"/>
      <c r="DF201" s="29"/>
      <c r="DG201" s="29"/>
      <c r="DH201" s="167"/>
      <c r="DI201" s="29"/>
      <c r="DJ201" s="29"/>
      <c r="DK201" s="167"/>
    </row>
    <row r="202" spans="1:115" s="32" customFormat="1" ht="47.25" x14ac:dyDescent="0.25">
      <c r="A202" s="85" t="s">
        <v>364</v>
      </c>
      <c r="B202" s="31">
        <f t="shared" si="35"/>
        <v>126.2</v>
      </c>
      <c r="C202" s="31">
        <f t="shared" si="36"/>
        <v>37.494480000000003</v>
      </c>
      <c r="D202" s="29">
        <f t="shared" si="25"/>
        <v>29.710364500792398</v>
      </c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50"/>
      <c r="U202" s="50"/>
      <c r="V202" s="50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>
        <v>126.2</v>
      </c>
      <c r="BH202" s="29">
        <v>37.494480000000003</v>
      </c>
      <c r="BI202" s="29">
        <f t="shared" si="37"/>
        <v>29.710364500792398</v>
      </c>
      <c r="BJ202" s="29"/>
      <c r="BK202" s="29"/>
      <c r="BL202" s="29"/>
      <c r="BM202" s="29"/>
      <c r="BN202" s="29"/>
      <c r="BO202" s="29"/>
      <c r="BP202" s="29"/>
      <c r="BQ202" s="29"/>
      <c r="BR202" s="29"/>
      <c r="BS202" s="175"/>
      <c r="BT202" s="175"/>
      <c r="BU202" s="175"/>
      <c r="BV202" s="175"/>
      <c r="BW202" s="175"/>
      <c r="BX202" s="167"/>
      <c r="BY202" s="167"/>
      <c r="BZ202" s="167"/>
      <c r="CA202" s="167"/>
      <c r="CB202" s="167"/>
      <c r="CC202" s="167"/>
      <c r="CD202" s="167"/>
      <c r="CE202" s="29"/>
      <c r="CF202" s="29"/>
      <c r="CG202" s="167"/>
      <c r="CH202" s="29"/>
      <c r="CI202" s="29"/>
      <c r="CJ202" s="167"/>
      <c r="CK202" s="29"/>
      <c r="CL202" s="29"/>
      <c r="CM202" s="167"/>
      <c r="CN202" s="29"/>
      <c r="CO202" s="29"/>
      <c r="CP202" s="167"/>
      <c r="CQ202" s="29"/>
      <c r="CR202" s="29"/>
      <c r="CS202" s="167"/>
      <c r="CT202" s="29"/>
      <c r="CU202" s="29"/>
      <c r="CV202" s="167"/>
      <c r="CW202" s="29"/>
      <c r="CX202" s="29"/>
      <c r="CY202" s="167"/>
      <c r="CZ202" s="29"/>
      <c r="DA202" s="29"/>
      <c r="DB202" s="167"/>
      <c r="DC202" s="29"/>
      <c r="DD202" s="29"/>
      <c r="DE202" s="167"/>
      <c r="DF202" s="29"/>
      <c r="DG202" s="29"/>
      <c r="DH202" s="167"/>
      <c r="DI202" s="29"/>
      <c r="DJ202" s="29"/>
      <c r="DK202" s="167"/>
    </row>
    <row r="203" spans="1:115" s="32" customFormat="1" ht="47.25" x14ac:dyDescent="0.25">
      <c r="A203" s="85" t="s">
        <v>365</v>
      </c>
      <c r="B203" s="31">
        <f t="shared" si="35"/>
        <v>553.76499999999999</v>
      </c>
      <c r="C203" s="31">
        <f t="shared" si="36"/>
        <v>13.836469999999998</v>
      </c>
      <c r="D203" s="29">
        <f t="shared" si="25"/>
        <v>2.4986176446687671</v>
      </c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50"/>
      <c r="U203" s="50"/>
      <c r="V203" s="50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>
        <v>37.799999999999997</v>
      </c>
      <c r="BH203" s="29">
        <v>13.836469999999998</v>
      </c>
      <c r="BI203" s="29">
        <f t="shared" si="37"/>
        <v>36.604417989417989</v>
      </c>
      <c r="BJ203" s="29">
        <v>515.96500000000003</v>
      </c>
      <c r="BK203" s="29"/>
      <c r="BL203" s="29"/>
      <c r="BM203" s="29"/>
      <c r="BN203" s="29"/>
      <c r="BO203" s="29"/>
      <c r="BP203" s="29"/>
      <c r="BQ203" s="29"/>
      <c r="BR203" s="29"/>
      <c r="BS203" s="175"/>
      <c r="BT203" s="175"/>
      <c r="BU203" s="175"/>
      <c r="BV203" s="175"/>
      <c r="BW203" s="175"/>
      <c r="BX203" s="167"/>
      <c r="BY203" s="167"/>
      <c r="BZ203" s="167"/>
      <c r="CA203" s="167"/>
      <c r="CB203" s="167"/>
      <c r="CC203" s="167"/>
      <c r="CD203" s="167"/>
      <c r="CE203" s="29"/>
      <c r="CF203" s="29"/>
      <c r="CG203" s="167"/>
      <c r="CH203" s="29"/>
      <c r="CI203" s="29"/>
      <c r="CJ203" s="167"/>
      <c r="CK203" s="29"/>
      <c r="CL203" s="29"/>
      <c r="CM203" s="167"/>
      <c r="CN203" s="29"/>
      <c r="CO203" s="29"/>
      <c r="CP203" s="167"/>
      <c r="CQ203" s="29"/>
      <c r="CR203" s="29"/>
      <c r="CS203" s="167"/>
      <c r="CT203" s="29"/>
      <c r="CU203" s="29"/>
      <c r="CV203" s="167"/>
      <c r="CW203" s="29"/>
      <c r="CX203" s="29"/>
      <c r="CY203" s="167"/>
      <c r="CZ203" s="29"/>
      <c r="DA203" s="29"/>
      <c r="DB203" s="167"/>
      <c r="DC203" s="29"/>
      <c r="DD203" s="29"/>
      <c r="DE203" s="167"/>
      <c r="DF203" s="29"/>
      <c r="DG203" s="29"/>
      <c r="DH203" s="167"/>
      <c r="DI203" s="29"/>
      <c r="DJ203" s="29"/>
      <c r="DK203" s="167"/>
    </row>
    <row r="204" spans="1:115" s="32" customFormat="1" ht="63" x14ac:dyDescent="0.25">
      <c r="A204" s="85" t="s">
        <v>366</v>
      </c>
      <c r="B204" s="31">
        <f t="shared" si="35"/>
        <v>32.1</v>
      </c>
      <c r="C204" s="31">
        <f t="shared" si="36"/>
        <v>11.419370000000001</v>
      </c>
      <c r="D204" s="29">
        <f t="shared" si="25"/>
        <v>35.57436137071651</v>
      </c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50"/>
      <c r="U204" s="50"/>
      <c r="V204" s="50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>
        <v>32.1</v>
      </c>
      <c r="BH204" s="29">
        <v>11.419370000000001</v>
      </c>
      <c r="BI204" s="29">
        <f t="shared" si="37"/>
        <v>35.57436137071651</v>
      </c>
      <c r="BJ204" s="29"/>
      <c r="BK204" s="29"/>
      <c r="BL204" s="29"/>
      <c r="BM204" s="29"/>
      <c r="BN204" s="29"/>
      <c r="BO204" s="29"/>
      <c r="BP204" s="29"/>
      <c r="BQ204" s="29"/>
      <c r="BR204" s="29"/>
      <c r="BS204" s="175"/>
      <c r="BT204" s="175"/>
      <c r="BU204" s="175"/>
      <c r="BV204" s="175"/>
      <c r="BW204" s="175"/>
      <c r="BX204" s="167"/>
      <c r="BY204" s="167"/>
      <c r="BZ204" s="167"/>
      <c r="CA204" s="167"/>
      <c r="CB204" s="167"/>
      <c r="CC204" s="167"/>
      <c r="CD204" s="167"/>
      <c r="CE204" s="29"/>
      <c r="CF204" s="29"/>
      <c r="CG204" s="167"/>
      <c r="CH204" s="29"/>
      <c r="CI204" s="29"/>
      <c r="CJ204" s="167"/>
      <c r="CK204" s="29"/>
      <c r="CL204" s="29"/>
      <c r="CM204" s="167"/>
      <c r="CN204" s="29"/>
      <c r="CO204" s="29"/>
      <c r="CP204" s="167"/>
      <c r="CQ204" s="29"/>
      <c r="CR204" s="29"/>
      <c r="CS204" s="167"/>
      <c r="CT204" s="29"/>
      <c r="CU204" s="29"/>
      <c r="CV204" s="167"/>
      <c r="CW204" s="29"/>
      <c r="CX204" s="29"/>
      <c r="CY204" s="167"/>
      <c r="CZ204" s="29"/>
      <c r="DA204" s="29"/>
      <c r="DB204" s="167"/>
      <c r="DC204" s="29"/>
      <c r="DD204" s="29"/>
      <c r="DE204" s="167"/>
      <c r="DF204" s="29"/>
      <c r="DG204" s="29"/>
      <c r="DH204" s="167"/>
      <c r="DI204" s="29"/>
      <c r="DJ204" s="29"/>
      <c r="DK204" s="167"/>
    </row>
    <row r="205" spans="1:115" s="32" customFormat="1" ht="47.25" x14ac:dyDescent="0.25">
      <c r="A205" s="85" t="s">
        <v>367</v>
      </c>
      <c r="B205" s="31">
        <f t="shared" si="35"/>
        <v>1090.8330000000001</v>
      </c>
      <c r="C205" s="31">
        <f t="shared" si="36"/>
        <v>30.945550000000001</v>
      </c>
      <c r="D205" s="29">
        <f t="shared" si="25"/>
        <v>2.8368732885785448</v>
      </c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50"/>
      <c r="U205" s="50"/>
      <c r="V205" s="50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>
        <v>75.7</v>
      </c>
      <c r="BH205" s="29">
        <v>30.945550000000001</v>
      </c>
      <c r="BI205" s="29">
        <f t="shared" si="37"/>
        <v>40.879194187582563</v>
      </c>
      <c r="BJ205" s="29">
        <v>515.13300000000004</v>
      </c>
      <c r="BK205" s="29"/>
      <c r="BL205" s="29"/>
      <c r="BM205" s="29"/>
      <c r="BN205" s="29"/>
      <c r="BO205" s="29"/>
      <c r="BP205" s="29"/>
      <c r="BQ205" s="29"/>
      <c r="BR205" s="29"/>
      <c r="BS205" s="175"/>
      <c r="BT205" s="175"/>
      <c r="BU205" s="175"/>
      <c r="BV205" s="175"/>
      <c r="BW205" s="175"/>
      <c r="BX205" s="167"/>
      <c r="BY205" s="167"/>
      <c r="BZ205" s="167"/>
      <c r="CA205" s="167"/>
      <c r="CB205" s="167"/>
      <c r="CC205" s="167"/>
      <c r="CD205" s="167"/>
      <c r="CE205" s="29"/>
      <c r="CF205" s="29"/>
      <c r="CG205" s="167"/>
      <c r="CH205" s="29"/>
      <c r="CI205" s="29"/>
      <c r="CJ205" s="167"/>
      <c r="CK205" s="29"/>
      <c r="CL205" s="29"/>
      <c r="CM205" s="167"/>
      <c r="CN205" s="29"/>
      <c r="CO205" s="29"/>
      <c r="CP205" s="167"/>
      <c r="CQ205" s="29">
        <v>500</v>
      </c>
      <c r="CR205" s="29"/>
      <c r="CS205" s="167"/>
      <c r="CT205" s="29"/>
      <c r="CU205" s="29"/>
      <c r="CV205" s="167"/>
      <c r="CW205" s="29"/>
      <c r="CX205" s="29"/>
      <c r="CY205" s="167"/>
      <c r="CZ205" s="29"/>
      <c r="DA205" s="29"/>
      <c r="DB205" s="167"/>
      <c r="DC205" s="29"/>
      <c r="DD205" s="29"/>
      <c r="DE205" s="167"/>
      <c r="DF205" s="29"/>
      <c r="DG205" s="29"/>
      <c r="DH205" s="167"/>
      <c r="DI205" s="29"/>
      <c r="DJ205" s="29"/>
      <c r="DK205" s="167"/>
    </row>
    <row r="206" spans="1:115" s="32" customFormat="1" ht="47.25" x14ac:dyDescent="0.25">
      <c r="A206" s="85" t="s">
        <v>368</v>
      </c>
      <c r="B206" s="31">
        <f t="shared" si="35"/>
        <v>365.27500000000003</v>
      </c>
      <c r="C206" s="31">
        <f t="shared" si="36"/>
        <v>10.43886</v>
      </c>
      <c r="D206" s="29">
        <f t="shared" si="25"/>
        <v>2.8578085004448703</v>
      </c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50"/>
      <c r="U206" s="50"/>
      <c r="V206" s="50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>
        <v>55.3</v>
      </c>
      <c r="BH206" s="29">
        <v>10.43886</v>
      </c>
      <c r="BI206" s="29">
        <f t="shared" si="37"/>
        <v>18.876781193490054</v>
      </c>
      <c r="BJ206" s="29">
        <v>309.97500000000002</v>
      </c>
      <c r="BK206" s="29"/>
      <c r="BL206" s="29"/>
      <c r="BM206" s="29"/>
      <c r="BN206" s="29"/>
      <c r="BO206" s="29"/>
      <c r="BP206" s="29"/>
      <c r="BQ206" s="29"/>
      <c r="BR206" s="29"/>
      <c r="BS206" s="175"/>
      <c r="BT206" s="175"/>
      <c r="BU206" s="175"/>
      <c r="BV206" s="175"/>
      <c r="BW206" s="175"/>
      <c r="BX206" s="167"/>
      <c r="BY206" s="167"/>
      <c r="BZ206" s="167"/>
      <c r="CA206" s="167"/>
      <c r="CB206" s="167"/>
      <c r="CC206" s="167"/>
      <c r="CD206" s="167"/>
      <c r="CE206" s="29"/>
      <c r="CF206" s="29"/>
      <c r="CG206" s="167"/>
      <c r="CH206" s="29"/>
      <c r="CI206" s="29"/>
      <c r="CJ206" s="167"/>
      <c r="CK206" s="29"/>
      <c r="CL206" s="29"/>
      <c r="CM206" s="167"/>
      <c r="CN206" s="29"/>
      <c r="CO206" s="29"/>
      <c r="CP206" s="167"/>
      <c r="CQ206" s="29"/>
      <c r="CR206" s="29"/>
      <c r="CS206" s="167"/>
      <c r="CT206" s="29"/>
      <c r="CU206" s="29"/>
      <c r="CV206" s="167"/>
      <c r="CW206" s="29"/>
      <c r="CX206" s="29"/>
      <c r="CY206" s="167"/>
      <c r="CZ206" s="29"/>
      <c r="DA206" s="29"/>
      <c r="DB206" s="167"/>
      <c r="DC206" s="29"/>
      <c r="DD206" s="29"/>
      <c r="DE206" s="167"/>
      <c r="DF206" s="29"/>
      <c r="DG206" s="29"/>
      <c r="DH206" s="167"/>
      <c r="DI206" s="29"/>
      <c r="DJ206" s="29"/>
      <c r="DK206" s="167"/>
    </row>
    <row r="207" spans="1:115" s="32" customFormat="1" ht="63" x14ac:dyDescent="0.25">
      <c r="A207" s="85" t="s">
        <v>564</v>
      </c>
      <c r="B207" s="31">
        <f t="shared" si="35"/>
        <v>949.4</v>
      </c>
      <c r="C207" s="31">
        <f t="shared" si="36"/>
        <v>0</v>
      </c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50"/>
      <c r="U207" s="50"/>
      <c r="V207" s="50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>
        <v>928.5</v>
      </c>
      <c r="AY207" s="29"/>
      <c r="AZ207" s="29"/>
      <c r="BA207" s="29"/>
      <c r="BB207" s="29"/>
      <c r="BC207" s="29"/>
      <c r="BD207" s="29"/>
      <c r="BE207" s="29"/>
      <c r="BF207" s="29"/>
      <c r="BG207" s="29">
        <v>20.9</v>
      </c>
      <c r="BH207" s="29"/>
      <c r="BI207" s="29">
        <f t="shared" si="37"/>
        <v>0</v>
      </c>
      <c r="BJ207" s="29"/>
      <c r="BK207" s="29"/>
      <c r="BL207" s="29"/>
      <c r="BM207" s="29"/>
      <c r="BN207" s="29"/>
      <c r="BO207" s="29"/>
      <c r="BP207" s="29"/>
      <c r="BQ207" s="29"/>
      <c r="BR207" s="29"/>
      <c r="BS207" s="175"/>
      <c r="BT207" s="175"/>
      <c r="BU207" s="175"/>
      <c r="BV207" s="175"/>
      <c r="BW207" s="175"/>
      <c r="BX207" s="167"/>
      <c r="BY207" s="167"/>
      <c r="BZ207" s="167"/>
      <c r="CA207" s="167"/>
      <c r="CB207" s="167"/>
      <c r="CC207" s="167"/>
      <c r="CD207" s="167"/>
      <c r="CE207" s="29"/>
      <c r="CF207" s="29"/>
      <c r="CG207" s="167"/>
      <c r="CH207" s="29"/>
      <c r="CI207" s="29"/>
      <c r="CJ207" s="167"/>
      <c r="CK207" s="29"/>
      <c r="CL207" s="29"/>
      <c r="CM207" s="167"/>
      <c r="CN207" s="29"/>
      <c r="CO207" s="29"/>
      <c r="CP207" s="167"/>
      <c r="CQ207" s="29"/>
      <c r="CR207" s="29"/>
      <c r="CS207" s="167"/>
      <c r="CT207" s="29"/>
      <c r="CU207" s="29"/>
      <c r="CV207" s="167"/>
      <c r="CW207" s="29"/>
      <c r="CX207" s="29"/>
      <c r="CY207" s="167"/>
      <c r="CZ207" s="29"/>
      <c r="DA207" s="29"/>
      <c r="DB207" s="167"/>
      <c r="DC207" s="29"/>
      <c r="DD207" s="29"/>
      <c r="DE207" s="167"/>
      <c r="DF207" s="29"/>
      <c r="DG207" s="29"/>
      <c r="DH207" s="167"/>
      <c r="DI207" s="29"/>
      <c r="DJ207" s="29"/>
      <c r="DK207" s="167"/>
    </row>
    <row r="208" spans="1:115" s="32" customFormat="1" ht="63" x14ac:dyDescent="0.25">
      <c r="A208" s="85" t="s">
        <v>645</v>
      </c>
      <c r="B208" s="31">
        <f t="shared" si="35"/>
        <v>500</v>
      </c>
      <c r="C208" s="31">
        <f t="shared" si="36"/>
        <v>0</v>
      </c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50"/>
      <c r="U208" s="50"/>
      <c r="V208" s="50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175"/>
      <c r="BT208" s="175"/>
      <c r="BU208" s="175"/>
      <c r="BV208" s="175"/>
      <c r="BW208" s="175"/>
      <c r="BX208" s="167"/>
      <c r="BY208" s="167"/>
      <c r="BZ208" s="167"/>
      <c r="CA208" s="167"/>
      <c r="CB208" s="167"/>
      <c r="CC208" s="167"/>
      <c r="CD208" s="167"/>
      <c r="CE208" s="29"/>
      <c r="CF208" s="29"/>
      <c r="CG208" s="167"/>
      <c r="CH208" s="29"/>
      <c r="CI208" s="29"/>
      <c r="CJ208" s="167"/>
      <c r="CK208" s="29"/>
      <c r="CL208" s="29"/>
      <c r="CM208" s="167"/>
      <c r="CN208" s="29"/>
      <c r="CO208" s="29"/>
      <c r="CP208" s="167"/>
      <c r="CQ208" s="29">
        <v>500</v>
      </c>
      <c r="CR208" s="29"/>
      <c r="CS208" s="167"/>
      <c r="CT208" s="29"/>
      <c r="CU208" s="29"/>
      <c r="CV208" s="167"/>
      <c r="CW208" s="29"/>
      <c r="CX208" s="29"/>
      <c r="CY208" s="167"/>
      <c r="CZ208" s="29"/>
      <c r="DA208" s="29"/>
      <c r="DB208" s="167"/>
      <c r="DC208" s="29"/>
      <c r="DD208" s="29"/>
      <c r="DE208" s="167"/>
      <c r="DF208" s="29"/>
      <c r="DG208" s="29"/>
      <c r="DH208" s="167"/>
      <c r="DI208" s="29"/>
      <c r="DJ208" s="29"/>
      <c r="DK208" s="167"/>
    </row>
    <row r="209" spans="1:115" s="32" customFormat="1" ht="47.25" x14ac:dyDescent="0.25">
      <c r="A209" s="85" t="s">
        <v>372</v>
      </c>
      <c r="B209" s="31">
        <f t="shared" si="35"/>
        <v>520.9</v>
      </c>
      <c r="C209" s="31">
        <f t="shared" si="36"/>
        <v>0</v>
      </c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50"/>
      <c r="U209" s="50"/>
      <c r="V209" s="50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>
        <v>20.9</v>
      </c>
      <c r="BH209" s="29"/>
      <c r="BI209" s="29">
        <f t="shared" si="37"/>
        <v>0</v>
      </c>
      <c r="BJ209" s="29"/>
      <c r="BK209" s="29"/>
      <c r="BL209" s="29"/>
      <c r="BM209" s="29"/>
      <c r="BN209" s="29"/>
      <c r="BO209" s="29"/>
      <c r="BP209" s="29"/>
      <c r="BQ209" s="29"/>
      <c r="BR209" s="29"/>
      <c r="BS209" s="175"/>
      <c r="BT209" s="175"/>
      <c r="BU209" s="175"/>
      <c r="BV209" s="175"/>
      <c r="BW209" s="175"/>
      <c r="BX209" s="167"/>
      <c r="BY209" s="167"/>
      <c r="BZ209" s="167"/>
      <c r="CA209" s="167"/>
      <c r="CB209" s="167"/>
      <c r="CC209" s="167"/>
      <c r="CD209" s="167"/>
      <c r="CE209" s="29"/>
      <c r="CF209" s="29"/>
      <c r="CG209" s="167"/>
      <c r="CH209" s="29"/>
      <c r="CI209" s="29"/>
      <c r="CJ209" s="167"/>
      <c r="CK209" s="29"/>
      <c r="CL209" s="29"/>
      <c r="CM209" s="167"/>
      <c r="CN209" s="29"/>
      <c r="CO209" s="29"/>
      <c r="CP209" s="167"/>
      <c r="CQ209" s="29">
        <v>500</v>
      </c>
      <c r="CR209" s="29"/>
      <c r="CS209" s="167"/>
      <c r="CT209" s="29"/>
      <c r="CU209" s="29"/>
      <c r="CV209" s="167"/>
      <c r="CW209" s="29"/>
      <c r="CX209" s="29"/>
      <c r="CY209" s="167"/>
      <c r="CZ209" s="29"/>
      <c r="DA209" s="29"/>
      <c r="DB209" s="167"/>
      <c r="DC209" s="29"/>
      <c r="DD209" s="29"/>
      <c r="DE209" s="167"/>
      <c r="DF209" s="29"/>
      <c r="DG209" s="29"/>
      <c r="DH209" s="167"/>
      <c r="DI209" s="29"/>
      <c r="DJ209" s="29"/>
      <c r="DK209" s="167"/>
    </row>
    <row r="210" spans="1:115" s="32" customFormat="1" ht="63" x14ac:dyDescent="0.25">
      <c r="A210" s="85" t="s">
        <v>373</v>
      </c>
      <c r="B210" s="31">
        <f t="shared" si="35"/>
        <v>44.5</v>
      </c>
      <c r="C210" s="31">
        <f t="shared" si="36"/>
        <v>0</v>
      </c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50"/>
      <c r="U210" s="50"/>
      <c r="V210" s="50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>
        <v>44.5</v>
      </c>
      <c r="BH210" s="29"/>
      <c r="BI210" s="29">
        <f t="shared" si="37"/>
        <v>0</v>
      </c>
      <c r="BJ210" s="29"/>
      <c r="BK210" s="29"/>
      <c r="BL210" s="29"/>
      <c r="BM210" s="29"/>
      <c r="BN210" s="29"/>
      <c r="BO210" s="29"/>
      <c r="BP210" s="29"/>
      <c r="BQ210" s="29"/>
      <c r="BR210" s="29"/>
      <c r="BS210" s="175"/>
      <c r="BT210" s="175"/>
      <c r="BU210" s="175"/>
      <c r="BV210" s="175"/>
      <c r="BW210" s="175"/>
      <c r="BX210" s="167"/>
      <c r="BY210" s="167"/>
      <c r="BZ210" s="167"/>
      <c r="CA210" s="167"/>
      <c r="CB210" s="167"/>
      <c r="CC210" s="167"/>
      <c r="CD210" s="167"/>
      <c r="CE210" s="29"/>
      <c r="CF210" s="29"/>
      <c r="CG210" s="167"/>
      <c r="CH210" s="29"/>
      <c r="CI210" s="29"/>
      <c r="CJ210" s="167"/>
      <c r="CK210" s="29"/>
      <c r="CL210" s="29"/>
      <c r="CM210" s="167"/>
      <c r="CN210" s="29"/>
      <c r="CO210" s="29"/>
      <c r="CP210" s="167"/>
      <c r="CQ210" s="29"/>
      <c r="CR210" s="29"/>
      <c r="CS210" s="167"/>
      <c r="CT210" s="29"/>
      <c r="CU210" s="29"/>
      <c r="CV210" s="167"/>
      <c r="CW210" s="29"/>
      <c r="CX210" s="29"/>
      <c r="CY210" s="167"/>
      <c r="CZ210" s="29"/>
      <c r="DA210" s="29"/>
      <c r="DB210" s="167"/>
      <c r="DC210" s="29"/>
      <c r="DD210" s="29"/>
      <c r="DE210" s="167"/>
      <c r="DF210" s="29"/>
      <c r="DG210" s="29"/>
      <c r="DH210" s="167"/>
      <c r="DI210" s="29"/>
      <c r="DJ210" s="29"/>
      <c r="DK210" s="167"/>
    </row>
    <row r="211" spans="1:115" s="32" customFormat="1" ht="63" x14ac:dyDescent="0.25">
      <c r="A211" s="85" t="s">
        <v>374</v>
      </c>
      <c r="B211" s="31">
        <f t="shared" si="35"/>
        <v>1817.135</v>
      </c>
      <c r="C211" s="31">
        <f t="shared" si="36"/>
        <v>0</v>
      </c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50"/>
      <c r="U211" s="50"/>
      <c r="V211" s="50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>
        <v>928.5</v>
      </c>
      <c r="AY211" s="29"/>
      <c r="AZ211" s="29"/>
      <c r="BA211" s="29"/>
      <c r="BB211" s="29"/>
      <c r="BC211" s="29"/>
      <c r="BD211" s="29"/>
      <c r="BE211" s="29"/>
      <c r="BF211" s="29"/>
      <c r="BG211" s="29">
        <v>8</v>
      </c>
      <c r="BH211" s="29"/>
      <c r="BI211" s="29">
        <f t="shared" si="37"/>
        <v>0</v>
      </c>
      <c r="BJ211" s="29">
        <v>880.63499999999999</v>
      </c>
      <c r="BK211" s="29"/>
      <c r="BL211" s="29"/>
      <c r="BM211" s="29"/>
      <c r="BN211" s="29"/>
      <c r="BO211" s="29"/>
      <c r="BP211" s="29"/>
      <c r="BQ211" s="29"/>
      <c r="BR211" s="29"/>
      <c r="BS211" s="175"/>
      <c r="BT211" s="175"/>
      <c r="BU211" s="175"/>
      <c r="BV211" s="175"/>
      <c r="BW211" s="175"/>
      <c r="BX211" s="167"/>
      <c r="BY211" s="167"/>
      <c r="BZ211" s="167"/>
      <c r="CA211" s="167"/>
      <c r="CB211" s="167"/>
      <c r="CC211" s="167"/>
      <c r="CD211" s="167"/>
      <c r="CE211" s="29"/>
      <c r="CF211" s="29"/>
      <c r="CG211" s="167"/>
      <c r="CH211" s="29"/>
      <c r="CI211" s="29"/>
      <c r="CJ211" s="167"/>
      <c r="CK211" s="29"/>
      <c r="CL211" s="29"/>
      <c r="CM211" s="167"/>
      <c r="CN211" s="29"/>
      <c r="CO211" s="29"/>
      <c r="CP211" s="167"/>
      <c r="CQ211" s="29"/>
      <c r="CR211" s="29"/>
      <c r="CS211" s="167"/>
      <c r="CT211" s="29"/>
      <c r="CU211" s="29"/>
      <c r="CV211" s="167"/>
      <c r="CW211" s="29"/>
      <c r="CX211" s="29"/>
      <c r="CY211" s="167"/>
      <c r="CZ211" s="29"/>
      <c r="DA211" s="29"/>
      <c r="DB211" s="167"/>
      <c r="DC211" s="29"/>
      <c r="DD211" s="29"/>
      <c r="DE211" s="167"/>
      <c r="DF211" s="29"/>
      <c r="DG211" s="29"/>
      <c r="DH211" s="167"/>
      <c r="DI211" s="29"/>
      <c r="DJ211" s="29"/>
      <c r="DK211" s="167"/>
    </row>
    <row r="212" spans="1:115" s="32" customFormat="1" ht="47.25" x14ac:dyDescent="0.25">
      <c r="A212" s="85" t="s">
        <v>375</v>
      </c>
      <c r="B212" s="31">
        <f t="shared" si="35"/>
        <v>956.89400000000001</v>
      </c>
      <c r="C212" s="31">
        <f t="shared" si="36"/>
        <v>0</v>
      </c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50"/>
      <c r="U212" s="50"/>
      <c r="V212" s="50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>
        <v>20.9</v>
      </c>
      <c r="BH212" s="29"/>
      <c r="BI212" s="29">
        <f t="shared" si="37"/>
        <v>0</v>
      </c>
      <c r="BJ212" s="29">
        <v>935.99400000000003</v>
      </c>
      <c r="BK212" s="29"/>
      <c r="BL212" s="29"/>
      <c r="BM212" s="29"/>
      <c r="BN212" s="29"/>
      <c r="BO212" s="29"/>
      <c r="BP212" s="29"/>
      <c r="BQ212" s="29"/>
      <c r="BR212" s="29"/>
      <c r="BS212" s="175"/>
      <c r="BT212" s="175"/>
      <c r="BU212" s="175"/>
      <c r="BV212" s="175"/>
      <c r="BW212" s="175"/>
      <c r="BX212" s="167"/>
      <c r="BY212" s="167"/>
      <c r="BZ212" s="167"/>
      <c r="CA212" s="167"/>
      <c r="CB212" s="167"/>
      <c r="CC212" s="167"/>
      <c r="CD212" s="167"/>
      <c r="CE212" s="29"/>
      <c r="CF212" s="29"/>
      <c r="CG212" s="167"/>
      <c r="CH212" s="29"/>
      <c r="CI212" s="29"/>
      <c r="CJ212" s="167"/>
      <c r="CK212" s="29"/>
      <c r="CL212" s="29"/>
      <c r="CM212" s="167"/>
      <c r="CN212" s="29"/>
      <c r="CO212" s="29"/>
      <c r="CP212" s="167"/>
      <c r="CQ212" s="29"/>
      <c r="CR212" s="29"/>
      <c r="CS212" s="167"/>
      <c r="CT212" s="29"/>
      <c r="CU212" s="29"/>
      <c r="CV212" s="167"/>
      <c r="CW212" s="29"/>
      <c r="CX212" s="29"/>
      <c r="CY212" s="167"/>
      <c r="CZ212" s="29"/>
      <c r="DA212" s="29"/>
      <c r="DB212" s="167"/>
      <c r="DC212" s="29"/>
      <c r="DD212" s="29"/>
      <c r="DE212" s="167"/>
      <c r="DF212" s="29"/>
      <c r="DG212" s="29"/>
      <c r="DH212" s="167"/>
      <c r="DI212" s="29"/>
      <c r="DJ212" s="29"/>
      <c r="DK212" s="167"/>
    </row>
    <row r="213" spans="1:115" s="32" customFormat="1" ht="47.25" x14ac:dyDescent="0.25">
      <c r="A213" s="85" t="s">
        <v>376</v>
      </c>
      <c r="B213" s="31">
        <f t="shared" si="35"/>
        <v>2.2999999999999998</v>
      </c>
      <c r="C213" s="31">
        <f t="shared" si="36"/>
        <v>0</v>
      </c>
      <c r="D213" s="29">
        <f t="shared" si="25"/>
        <v>0</v>
      </c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50"/>
      <c r="U213" s="50"/>
      <c r="V213" s="50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>
        <v>2.2999999999999998</v>
      </c>
      <c r="BH213" s="29"/>
      <c r="BI213" s="29">
        <f t="shared" si="37"/>
        <v>0</v>
      </c>
      <c r="BJ213" s="29"/>
      <c r="BK213" s="29"/>
      <c r="BL213" s="29"/>
      <c r="BM213" s="29"/>
      <c r="BN213" s="29"/>
      <c r="BO213" s="29"/>
      <c r="BP213" s="29"/>
      <c r="BQ213" s="29"/>
      <c r="BR213" s="29"/>
      <c r="BS213" s="175"/>
      <c r="BT213" s="175"/>
      <c r="BU213" s="175"/>
      <c r="BV213" s="175"/>
      <c r="BW213" s="175"/>
      <c r="BX213" s="167"/>
      <c r="BY213" s="167"/>
      <c r="BZ213" s="167"/>
      <c r="CA213" s="167"/>
      <c r="CB213" s="167"/>
      <c r="CC213" s="167"/>
      <c r="CD213" s="167"/>
      <c r="CE213" s="29"/>
      <c r="CF213" s="29"/>
      <c r="CG213" s="167"/>
      <c r="CH213" s="29"/>
      <c r="CI213" s="29"/>
      <c r="CJ213" s="167"/>
      <c r="CK213" s="29"/>
      <c r="CL213" s="29"/>
      <c r="CM213" s="167"/>
      <c r="CN213" s="29"/>
      <c r="CO213" s="29"/>
      <c r="CP213" s="167"/>
      <c r="CQ213" s="29"/>
      <c r="CR213" s="29"/>
      <c r="CS213" s="167"/>
      <c r="CT213" s="29"/>
      <c r="CU213" s="29"/>
      <c r="CV213" s="167"/>
      <c r="CW213" s="29"/>
      <c r="CX213" s="29"/>
      <c r="CY213" s="167"/>
      <c r="CZ213" s="29"/>
      <c r="DA213" s="29"/>
      <c r="DB213" s="167"/>
      <c r="DC213" s="29"/>
      <c r="DD213" s="29"/>
      <c r="DE213" s="167"/>
      <c r="DF213" s="29"/>
      <c r="DG213" s="29"/>
      <c r="DH213" s="167"/>
      <c r="DI213" s="29"/>
      <c r="DJ213" s="29"/>
      <c r="DK213" s="167"/>
    </row>
    <row r="214" spans="1:115" s="32" customFormat="1" ht="47.25" x14ac:dyDescent="0.25">
      <c r="A214" s="85" t="s">
        <v>377</v>
      </c>
      <c r="B214" s="31">
        <f t="shared" si="35"/>
        <v>5866</v>
      </c>
      <c r="C214" s="31">
        <f t="shared" si="36"/>
        <v>0</v>
      </c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50"/>
      <c r="U214" s="50"/>
      <c r="V214" s="50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>
        <v>1392.8</v>
      </c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>
        <v>4473.2</v>
      </c>
      <c r="BN214" s="29"/>
      <c r="BO214" s="29"/>
      <c r="BP214" s="29"/>
      <c r="BQ214" s="29"/>
      <c r="BR214" s="29"/>
      <c r="BS214" s="175"/>
      <c r="BT214" s="175"/>
      <c r="BU214" s="175"/>
      <c r="BV214" s="175"/>
      <c r="BW214" s="175"/>
      <c r="BX214" s="167"/>
      <c r="BY214" s="167"/>
      <c r="BZ214" s="167"/>
      <c r="CA214" s="167"/>
      <c r="CB214" s="167"/>
      <c r="CC214" s="167"/>
      <c r="CD214" s="167"/>
      <c r="CE214" s="29"/>
      <c r="CF214" s="29"/>
      <c r="CG214" s="167"/>
      <c r="CH214" s="29"/>
      <c r="CI214" s="29"/>
      <c r="CJ214" s="167"/>
      <c r="CK214" s="29"/>
      <c r="CL214" s="29"/>
      <c r="CM214" s="167"/>
      <c r="CN214" s="29"/>
      <c r="CO214" s="29"/>
      <c r="CP214" s="167"/>
      <c r="CQ214" s="29"/>
      <c r="CR214" s="29"/>
      <c r="CS214" s="167"/>
      <c r="CT214" s="29"/>
      <c r="CU214" s="29"/>
      <c r="CV214" s="167"/>
      <c r="CW214" s="29"/>
      <c r="CX214" s="29"/>
      <c r="CY214" s="167"/>
      <c r="CZ214" s="29"/>
      <c r="DA214" s="29"/>
      <c r="DB214" s="167"/>
      <c r="DC214" s="29"/>
      <c r="DD214" s="29"/>
      <c r="DE214" s="167"/>
      <c r="DF214" s="29"/>
      <c r="DG214" s="29"/>
      <c r="DH214" s="167"/>
      <c r="DI214" s="29"/>
      <c r="DJ214" s="29"/>
      <c r="DK214" s="167"/>
    </row>
    <row r="215" spans="1:115" s="32" customFormat="1" ht="47.25" x14ac:dyDescent="0.25">
      <c r="A215" s="85" t="s">
        <v>565</v>
      </c>
      <c r="B215" s="31">
        <f t="shared" si="35"/>
        <v>10.9</v>
      </c>
      <c r="C215" s="31">
        <f t="shared" si="36"/>
        <v>0</v>
      </c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50"/>
      <c r="U215" s="50"/>
      <c r="V215" s="50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>
        <v>10.9</v>
      </c>
      <c r="BH215" s="29"/>
      <c r="BI215" s="29">
        <f t="shared" si="37"/>
        <v>0</v>
      </c>
      <c r="BJ215" s="29"/>
      <c r="BK215" s="29"/>
      <c r="BL215" s="29"/>
      <c r="BM215" s="29"/>
      <c r="BN215" s="29"/>
      <c r="BO215" s="29"/>
      <c r="BP215" s="29"/>
      <c r="BQ215" s="29"/>
      <c r="BR215" s="29"/>
      <c r="BS215" s="175"/>
      <c r="BT215" s="175"/>
      <c r="BU215" s="175"/>
      <c r="BV215" s="175"/>
      <c r="BW215" s="175"/>
      <c r="BX215" s="167"/>
      <c r="BY215" s="167"/>
      <c r="BZ215" s="167"/>
      <c r="CA215" s="167"/>
      <c r="CB215" s="167"/>
      <c r="CC215" s="167"/>
      <c r="CD215" s="167"/>
      <c r="CE215" s="29"/>
      <c r="CF215" s="29"/>
      <c r="CG215" s="167"/>
      <c r="CH215" s="29"/>
      <c r="CI215" s="29"/>
      <c r="CJ215" s="167"/>
      <c r="CK215" s="29"/>
      <c r="CL215" s="29"/>
      <c r="CM215" s="167"/>
      <c r="CN215" s="29"/>
      <c r="CO215" s="29"/>
      <c r="CP215" s="167"/>
      <c r="CQ215" s="29"/>
      <c r="CR215" s="29"/>
      <c r="CS215" s="167"/>
      <c r="CT215" s="29"/>
      <c r="CU215" s="29"/>
      <c r="CV215" s="167"/>
      <c r="CW215" s="29"/>
      <c r="CX215" s="29"/>
      <c r="CY215" s="167"/>
      <c r="CZ215" s="29"/>
      <c r="DA215" s="29"/>
      <c r="DB215" s="167"/>
      <c r="DC215" s="29"/>
      <c r="DD215" s="29"/>
      <c r="DE215" s="167"/>
      <c r="DF215" s="29"/>
      <c r="DG215" s="29"/>
      <c r="DH215" s="167"/>
      <c r="DI215" s="29"/>
      <c r="DJ215" s="29"/>
      <c r="DK215" s="167"/>
    </row>
    <row r="216" spans="1:115" s="32" customFormat="1" ht="47.25" x14ac:dyDescent="0.25">
      <c r="A216" s="85" t="s">
        <v>381</v>
      </c>
      <c r="B216" s="31">
        <f t="shared" si="35"/>
        <v>20671.188999999998</v>
      </c>
      <c r="C216" s="31">
        <f t="shared" si="36"/>
        <v>0</v>
      </c>
      <c r="D216" s="29">
        <f t="shared" si="25"/>
        <v>0</v>
      </c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50"/>
      <c r="U216" s="50"/>
      <c r="V216" s="50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>
        <v>344.38900000000001</v>
      </c>
      <c r="BK216" s="29"/>
      <c r="BL216" s="29"/>
      <c r="BM216" s="29">
        <v>20326.8</v>
      </c>
      <c r="BN216" s="29"/>
      <c r="BO216" s="29">
        <f t="shared" si="34"/>
        <v>0</v>
      </c>
      <c r="BP216" s="29"/>
      <c r="BQ216" s="29"/>
      <c r="BR216" s="29"/>
      <c r="BS216" s="175"/>
      <c r="BT216" s="175"/>
      <c r="BU216" s="175"/>
      <c r="BV216" s="175"/>
      <c r="BW216" s="175"/>
      <c r="BX216" s="167"/>
      <c r="BY216" s="167"/>
      <c r="BZ216" s="167"/>
      <c r="CA216" s="167"/>
      <c r="CB216" s="167"/>
      <c r="CC216" s="167"/>
      <c r="CD216" s="167"/>
      <c r="CE216" s="29"/>
      <c r="CF216" s="29"/>
      <c r="CG216" s="167"/>
      <c r="CH216" s="29"/>
      <c r="CI216" s="29"/>
      <c r="CJ216" s="167"/>
      <c r="CK216" s="29"/>
      <c r="CL216" s="29"/>
      <c r="CM216" s="167"/>
      <c r="CN216" s="29"/>
      <c r="CO216" s="29"/>
      <c r="CP216" s="167"/>
      <c r="CQ216" s="29"/>
      <c r="CR216" s="29"/>
      <c r="CS216" s="167"/>
      <c r="CT216" s="29"/>
      <c r="CU216" s="29"/>
      <c r="CV216" s="167"/>
      <c r="CW216" s="29"/>
      <c r="CX216" s="29"/>
      <c r="CY216" s="167"/>
      <c r="CZ216" s="29"/>
      <c r="DA216" s="29"/>
      <c r="DB216" s="167"/>
      <c r="DC216" s="29"/>
      <c r="DD216" s="29"/>
      <c r="DE216" s="167"/>
      <c r="DF216" s="29"/>
      <c r="DG216" s="29"/>
      <c r="DH216" s="167"/>
      <c r="DI216" s="29"/>
      <c r="DJ216" s="29"/>
      <c r="DK216" s="167"/>
    </row>
    <row r="217" spans="1:115" s="32" customFormat="1" ht="47.25" x14ac:dyDescent="0.25">
      <c r="A217" s="85" t="s">
        <v>566</v>
      </c>
      <c r="B217" s="31">
        <f t="shared" si="35"/>
        <v>665.40000000000009</v>
      </c>
      <c r="C217" s="31">
        <f t="shared" si="36"/>
        <v>77.315089999999998</v>
      </c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50"/>
      <c r="U217" s="50"/>
      <c r="V217" s="50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>
        <v>192.3</v>
      </c>
      <c r="BH217" s="29">
        <v>77.315089999999998</v>
      </c>
      <c r="BI217" s="29">
        <f t="shared" si="37"/>
        <v>40.205455018200723</v>
      </c>
      <c r="BJ217" s="29">
        <v>473.1</v>
      </c>
      <c r="BK217" s="29"/>
      <c r="BL217" s="29"/>
      <c r="BM217" s="29"/>
      <c r="BN217" s="29"/>
      <c r="BO217" s="29"/>
      <c r="BP217" s="29"/>
      <c r="BQ217" s="29"/>
      <c r="BR217" s="29"/>
      <c r="BS217" s="175"/>
      <c r="BT217" s="175"/>
      <c r="BU217" s="175"/>
      <c r="BV217" s="175"/>
      <c r="BW217" s="175"/>
      <c r="BX217" s="167"/>
      <c r="BY217" s="167"/>
      <c r="BZ217" s="167"/>
      <c r="CA217" s="167"/>
      <c r="CB217" s="167"/>
      <c r="CC217" s="167"/>
      <c r="CD217" s="167"/>
      <c r="CE217" s="29"/>
      <c r="CF217" s="29"/>
      <c r="CG217" s="167"/>
      <c r="CH217" s="29"/>
      <c r="CI217" s="29"/>
      <c r="CJ217" s="167"/>
      <c r="CK217" s="29"/>
      <c r="CL217" s="29"/>
      <c r="CM217" s="167"/>
      <c r="CN217" s="29"/>
      <c r="CO217" s="29"/>
      <c r="CP217" s="167"/>
      <c r="CQ217" s="29"/>
      <c r="CR217" s="29"/>
      <c r="CS217" s="167"/>
      <c r="CT217" s="29"/>
      <c r="CU217" s="29"/>
      <c r="CV217" s="167"/>
      <c r="CW217" s="29"/>
      <c r="CX217" s="29"/>
      <c r="CY217" s="167"/>
      <c r="CZ217" s="29"/>
      <c r="DA217" s="29"/>
      <c r="DB217" s="167"/>
      <c r="DC217" s="29"/>
      <c r="DD217" s="29"/>
      <c r="DE217" s="167"/>
      <c r="DF217" s="29"/>
      <c r="DG217" s="29"/>
      <c r="DH217" s="167"/>
      <c r="DI217" s="29"/>
      <c r="DJ217" s="29"/>
      <c r="DK217" s="167"/>
    </row>
    <row r="218" spans="1:115" s="32" customFormat="1" ht="47.25" x14ac:dyDescent="0.25">
      <c r="A218" s="85" t="s">
        <v>383</v>
      </c>
      <c r="B218" s="31">
        <f t="shared" si="35"/>
        <v>956.5</v>
      </c>
      <c r="C218" s="31">
        <f t="shared" si="36"/>
        <v>30.084820000000001</v>
      </c>
      <c r="D218" s="29">
        <f t="shared" si="25"/>
        <v>3.1453026659696812</v>
      </c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50"/>
      <c r="U218" s="50"/>
      <c r="V218" s="50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>
        <v>139.80000000000001</v>
      </c>
      <c r="BH218" s="29">
        <v>30.084820000000001</v>
      </c>
      <c r="BI218" s="29">
        <f t="shared" si="37"/>
        <v>21.519899856938483</v>
      </c>
      <c r="BJ218" s="29">
        <v>816.7</v>
      </c>
      <c r="BK218" s="29"/>
      <c r="BL218" s="29"/>
      <c r="BM218" s="29"/>
      <c r="BN218" s="29"/>
      <c r="BO218" s="29"/>
      <c r="BP218" s="29"/>
      <c r="BQ218" s="29"/>
      <c r="BR218" s="29"/>
      <c r="BS218" s="175"/>
      <c r="BT218" s="175"/>
      <c r="BU218" s="175"/>
      <c r="BV218" s="175"/>
      <c r="BW218" s="175"/>
      <c r="BX218" s="167"/>
      <c r="BY218" s="167"/>
      <c r="BZ218" s="167"/>
      <c r="CA218" s="167"/>
      <c r="CB218" s="167"/>
      <c r="CC218" s="167"/>
      <c r="CD218" s="167"/>
      <c r="CE218" s="29"/>
      <c r="CF218" s="29"/>
      <c r="CG218" s="167"/>
      <c r="CH218" s="29"/>
      <c r="CI218" s="29"/>
      <c r="CJ218" s="167"/>
      <c r="CK218" s="29"/>
      <c r="CL218" s="29"/>
      <c r="CM218" s="167"/>
      <c r="CN218" s="29"/>
      <c r="CO218" s="29"/>
      <c r="CP218" s="167"/>
      <c r="CQ218" s="29"/>
      <c r="CR218" s="29"/>
      <c r="CS218" s="167"/>
      <c r="CT218" s="29"/>
      <c r="CU218" s="29"/>
      <c r="CV218" s="167"/>
      <c r="CW218" s="29"/>
      <c r="CX218" s="29"/>
      <c r="CY218" s="167"/>
      <c r="CZ218" s="29"/>
      <c r="DA218" s="29"/>
      <c r="DB218" s="167"/>
      <c r="DC218" s="29"/>
      <c r="DD218" s="29"/>
      <c r="DE218" s="167"/>
      <c r="DF218" s="29"/>
      <c r="DG218" s="29"/>
      <c r="DH218" s="167"/>
      <c r="DI218" s="29"/>
      <c r="DJ218" s="29"/>
      <c r="DK218" s="167"/>
    </row>
    <row r="219" spans="1:115" s="32" customFormat="1" ht="63" x14ac:dyDescent="0.25">
      <c r="A219" s="85" t="s">
        <v>384</v>
      </c>
      <c r="B219" s="31">
        <f t="shared" si="35"/>
        <v>318.90000000000003</v>
      </c>
      <c r="C219" s="31">
        <f t="shared" si="36"/>
        <v>6.3978900000000003</v>
      </c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50"/>
      <c r="U219" s="50"/>
      <c r="V219" s="50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>
        <v>13.8</v>
      </c>
      <c r="BH219" s="29">
        <v>6.3978900000000003</v>
      </c>
      <c r="BI219" s="29">
        <f t="shared" si="37"/>
        <v>46.361521739130431</v>
      </c>
      <c r="BJ219" s="29">
        <v>305.10000000000002</v>
      </c>
      <c r="BK219" s="29"/>
      <c r="BL219" s="29"/>
      <c r="BM219" s="29"/>
      <c r="BN219" s="29"/>
      <c r="BO219" s="29"/>
      <c r="BP219" s="29"/>
      <c r="BQ219" s="29"/>
      <c r="BR219" s="29"/>
      <c r="BS219" s="175"/>
      <c r="BT219" s="175"/>
      <c r="BU219" s="175"/>
      <c r="BV219" s="175"/>
      <c r="BW219" s="175"/>
      <c r="BX219" s="167"/>
      <c r="BY219" s="167"/>
      <c r="BZ219" s="167"/>
      <c r="CA219" s="167"/>
      <c r="CB219" s="167"/>
      <c r="CC219" s="167"/>
      <c r="CD219" s="167"/>
      <c r="CE219" s="29"/>
      <c r="CF219" s="29"/>
      <c r="CG219" s="167"/>
      <c r="CH219" s="29"/>
      <c r="CI219" s="29"/>
      <c r="CJ219" s="167"/>
      <c r="CK219" s="29"/>
      <c r="CL219" s="29"/>
      <c r="CM219" s="167"/>
      <c r="CN219" s="29"/>
      <c r="CO219" s="29"/>
      <c r="CP219" s="167"/>
      <c r="CQ219" s="29"/>
      <c r="CR219" s="29"/>
      <c r="CS219" s="167"/>
      <c r="CT219" s="29"/>
      <c r="CU219" s="29"/>
      <c r="CV219" s="167"/>
      <c r="CW219" s="29"/>
      <c r="CX219" s="29"/>
      <c r="CY219" s="167"/>
      <c r="CZ219" s="29"/>
      <c r="DA219" s="29"/>
      <c r="DB219" s="167"/>
      <c r="DC219" s="29"/>
      <c r="DD219" s="29"/>
      <c r="DE219" s="167"/>
      <c r="DF219" s="29"/>
      <c r="DG219" s="29"/>
      <c r="DH219" s="167"/>
      <c r="DI219" s="29"/>
      <c r="DJ219" s="29"/>
      <c r="DK219" s="167"/>
    </row>
    <row r="220" spans="1:115" s="32" customFormat="1" ht="47.25" x14ac:dyDescent="0.25">
      <c r="A220" s="85" t="s">
        <v>385</v>
      </c>
      <c r="B220" s="31">
        <f t="shared" si="35"/>
        <v>550.70000000000005</v>
      </c>
      <c r="C220" s="31">
        <f t="shared" si="36"/>
        <v>18.700740000000003</v>
      </c>
      <c r="D220" s="29">
        <f t="shared" si="25"/>
        <v>3.3958126021427275</v>
      </c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50"/>
      <c r="U220" s="50"/>
      <c r="V220" s="50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>
        <v>49.5</v>
      </c>
      <c r="BH220" s="29">
        <v>18.700740000000003</v>
      </c>
      <c r="BI220" s="29">
        <f t="shared" si="37"/>
        <v>37.779272727272733</v>
      </c>
      <c r="BJ220" s="29">
        <v>501.2</v>
      </c>
      <c r="BK220" s="29"/>
      <c r="BL220" s="29"/>
      <c r="BM220" s="29"/>
      <c r="BN220" s="29"/>
      <c r="BO220" s="29"/>
      <c r="BP220" s="29"/>
      <c r="BQ220" s="29"/>
      <c r="BR220" s="29"/>
      <c r="BS220" s="175"/>
      <c r="BT220" s="175"/>
      <c r="BU220" s="175"/>
      <c r="BV220" s="175"/>
      <c r="BW220" s="175"/>
      <c r="BX220" s="167"/>
      <c r="BY220" s="167"/>
      <c r="BZ220" s="167"/>
      <c r="CA220" s="167"/>
      <c r="CB220" s="167"/>
      <c r="CC220" s="167"/>
      <c r="CD220" s="167"/>
      <c r="CE220" s="29"/>
      <c r="CF220" s="29"/>
      <c r="CG220" s="167"/>
      <c r="CH220" s="29"/>
      <c r="CI220" s="29"/>
      <c r="CJ220" s="167"/>
      <c r="CK220" s="29"/>
      <c r="CL220" s="29"/>
      <c r="CM220" s="167"/>
      <c r="CN220" s="29"/>
      <c r="CO220" s="29"/>
      <c r="CP220" s="167"/>
      <c r="CQ220" s="29"/>
      <c r="CR220" s="29"/>
      <c r="CS220" s="167"/>
      <c r="CT220" s="29"/>
      <c r="CU220" s="29"/>
      <c r="CV220" s="167"/>
      <c r="CW220" s="29"/>
      <c r="CX220" s="29"/>
      <c r="CY220" s="167"/>
      <c r="CZ220" s="29"/>
      <c r="DA220" s="29"/>
      <c r="DB220" s="167"/>
      <c r="DC220" s="29"/>
      <c r="DD220" s="29"/>
      <c r="DE220" s="167"/>
      <c r="DF220" s="29"/>
      <c r="DG220" s="29"/>
      <c r="DH220" s="167"/>
      <c r="DI220" s="29"/>
      <c r="DJ220" s="29"/>
      <c r="DK220" s="167"/>
    </row>
    <row r="221" spans="1:115" s="32" customFormat="1" ht="47.25" x14ac:dyDescent="0.25">
      <c r="A221" s="85" t="s">
        <v>386</v>
      </c>
      <c r="B221" s="31">
        <f t="shared" si="35"/>
        <v>609.5</v>
      </c>
      <c r="C221" s="31">
        <f t="shared" si="36"/>
        <v>21.785070000000001</v>
      </c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50"/>
      <c r="U221" s="50"/>
      <c r="V221" s="50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>
        <v>109.5</v>
      </c>
      <c r="BH221" s="29">
        <v>21.785070000000001</v>
      </c>
      <c r="BI221" s="29">
        <f t="shared" si="37"/>
        <v>19.895041095890413</v>
      </c>
      <c r="BJ221" s="29"/>
      <c r="BK221" s="29"/>
      <c r="BL221" s="29"/>
      <c r="BM221" s="29"/>
      <c r="BN221" s="29"/>
      <c r="BO221" s="29"/>
      <c r="BP221" s="29"/>
      <c r="BQ221" s="29"/>
      <c r="BR221" s="29"/>
      <c r="BS221" s="175"/>
      <c r="BT221" s="175"/>
      <c r="BU221" s="175"/>
      <c r="BV221" s="175"/>
      <c r="BW221" s="175"/>
      <c r="BX221" s="167"/>
      <c r="BY221" s="167"/>
      <c r="BZ221" s="167"/>
      <c r="CA221" s="167"/>
      <c r="CB221" s="167"/>
      <c r="CC221" s="167"/>
      <c r="CD221" s="167"/>
      <c r="CE221" s="29"/>
      <c r="CF221" s="29"/>
      <c r="CG221" s="167"/>
      <c r="CH221" s="29"/>
      <c r="CI221" s="29"/>
      <c r="CJ221" s="167"/>
      <c r="CK221" s="29"/>
      <c r="CL221" s="29"/>
      <c r="CM221" s="167"/>
      <c r="CN221" s="29"/>
      <c r="CO221" s="29"/>
      <c r="CP221" s="167"/>
      <c r="CQ221" s="29">
        <v>500</v>
      </c>
      <c r="CR221" s="29"/>
      <c r="CS221" s="167"/>
      <c r="CT221" s="29"/>
      <c r="CU221" s="29"/>
      <c r="CV221" s="167"/>
      <c r="CW221" s="29"/>
      <c r="CX221" s="29"/>
      <c r="CY221" s="167"/>
      <c r="CZ221" s="29"/>
      <c r="DA221" s="29"/>
      <c r="DB221" s="167"/>
      <c r="DC221" s="29"/>
      <c r="DD221" s="29"/>
      <c r="DE221" s="167"/>
      <c r="DF221" s="29"/>
      <c r="DG221" s="29"/>
      <c r="DH221" s="167"/>
      <c r="DI221" s="29"/>
      <c r="DJ221" s="29"/>
      <c r="DK221" s="167"/>
    </row>
    <row r="222" spans="1:115" s="32" customFormat="1" ht="47.25" x14ac:dyDescent="0.25">
      <c r="A222" s="85" t="s">
        <v>437</v>
      </c>
      <c r="B222" s="31">
        <f t="shared" si="35"/>
        <v>50</v>
      </c>
      <c r="C222" s="31">
        <f t="shared" si="36"/>
        <v>50</v>
      </c>
      <c r="D222" s="29">
        <f t="shared" si="25"/>
        <v>100</v>
      </c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50"/>
      <c r="U222" s="50"/>
      <c r="V222" s="50"/>
      <c r="W222" s="29"/>
      <c r="X222" s="29"/>
      <c r="Y222" s="29"/>
      <c r="Z222" s="29"/>
      <c r="AA222" s="29"/>
      <c r="AB222" s="29"/>
      <c r="AC222" s="29"/>
      <c r="AD222" s="29">
        <v>0</v>
      </c>
      <c r="AE222" s="29"/>
      <c r="AF222" s="29"/>
      <c r="AG222" s="29"/>
      <c r="AH222" s="29"/>
      <c r="AI222" s="30">
        <v>50</v>
      </c>
      <c r="AJ222" s="30">
        <v>50</v>
      </c>
      <c r="AK222" s="29">
        <f>AJ222/AI222*100</f>
        <v>100</v>
      </c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175"/>
      <c r="BT222" s="175"/>
      <c r="BU222" s="175"/>
      <c r="BV222" s="175"/>
      <c r="BW222" s="175"/>
      <c r="BX222" s="167"/>
      <c r="BY222" s="167"/>
      <c r="BZ222" s="167"/>
      <c r="CA222" s="167"/>
      <c r="CB222" s="167"/>
      <c r="CC222" s="167"/>
      <c r="CD222" s="167"/>
      <c r="CE222" s="29"/>
      <c r="CF222" s="29"/>
      <c r="CG222" s="167"/>
      <c r="CH222" s="29"/>
      <c r="CI222" s="29"/>
      <c r="CJ222" s="167"/>
      <c r="CK222" s="29"/>
      <c r="CL222" s="29"/>
      <c r="CM222" s="167"/>
      <c r="CN222" s="29"/>
      <c r="CO222" s="29"/>
      <c r="CP222" s="167"/>
      <c r="CQ222" s="29"/>
      <c r="CR222" s="29"/>
      <c r="CS222" s="167"/>
      <c r="CT222" s="29"/>
      <c r="CU222" s="29"/>
      <c r="CV222" s="167"/>
      <c r="CW222" s="29"/>
      <c r="CX222" s="29"/>
      <c r="CY222" s="167"/>
      <c r="CZ222" s="29"/>
      <c r="DA222" s="29"/>
      <c r="DB222" s="167"/>
      <c r="DC222" s="29"/>
      <c r="DD222" s="29"/>
      <c r="DE222" s="167"/>
      <c r="DF222" s="29"/>
      <c r="DG222" s="29"/>
      <c r="DH222" s="167"/>
      <c r="DI222" s="29"/>
      <c r="DJ222" s="29"/>
      <c r="DK222" s="167"/>
    </row>
    <row r="223" spans="1:115" s="32" customFormat="1" ht="47.25" x14ac:dyDescent="0.25">
      <c r="A223" s="85" t="s">
        <v>567</v>
      </c>
      <c r="B223" s="31">
        <f t="shared" si="35"/>
        <v>61.4</v>
      </c>
      <c r="C223" s="31">
        <f t="shared" si="36"/>
        <v>9.8832000000000004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50"/>
      <c r="U223" s="50"/>
      <c r="V223" s="50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>
        <v>61.4</v>
      </c>
      <c r="BH223" s="29">
        <v>9.8832000000000004</v>
      </c>
      <c r="BI223" s="29">
        <f t="shared" si="37"/>
        <v>16.09641693811075</v>
      </c>
      <c r="BJ223" s="29"/>
      <c r="BK223" s="29"/>
      <c r="BL223" s="29"/>
      <c r="BM223" s="29"/>
      <c r="BN223" s="29"/>
      <c r="BO223" s="29"/>
      <c r="BP223" s="29"/>
      <c r="BQ223" s="29"/>
      <c r="BR223" s="29"/>
      <c r="BS223" s="175"/>
      <c r="BT223" s="175"/>
      <c r="BU223" s="175"/>
      <c r="BV223" s="175"/>
      <c r="BW223" s="175"/>
      <c r="BX223" s="167"/>
      <c r="BY223" s="167"/>
      <c r="BZ223" s="167"/>
      <c r="CA223" s="167"/>
      <c r="CB223" s="167"/>
      <c r="CC223" s="167"/>
      <c r="CD223" s="167"/>
      <c r="CE223" s="29"/>
      <c r="CF223" s="29"/>
      <c r="CG223" s="167"/>
      <c r="CH223" s="29"/>
      <c r="CI223" s="29"/>
      <c r="CJ223" s="167"/>
      <c r="CK223" s="29"/>
      <c r="CL223" s="29"/>
      <c r="CM223" s="167"/>
      <c r="CN223" s="29"/>
      <c r="CO223" s="29"/>
      <c r="CP223" s="167"/>
      <c r="CQ223" s="29"/>
      <c r="CR223" s="29"/>
      <c r="CS223" s="167"/>
      <c r="CT223" s="29"/>
      <c r="CU223" s="29"/>
      <c r="CV223" s="167"/>
      <c r="CW223" s="29"/>
      <c r="CX223" s="29"/>
      <c r="CY223" s="167"/>
      <c r="CZ223" s="29"/>
      <c r="DA223" s="29"/>
      <c r="DB223" s="167"/>
      <c r="DC223" s="29"/>
      <c r="DD223" s="29"/>
      <c r="DE223" s="167"/>
      <c r="DF223" s="29"/>
      <c r="DG223" s="29"/>
      <c r="DH223" s="167"/>
      <c r="DI223" s="29"/>
      <c r="DJ223" s="29"/>
      <c r="DK223" s="167"/>
    </row>
    <row r="224" spans="1:115" s="32" customFormat="1" ht="45" customHeight="1" x14ac:dyDescent="0.25">
      <c r="A224" s="85" t="s">
        <v>387</v>
      </c>
      <c r="B224" s="31">
        <f t="shared" si="35"/>
        <v>61.4</v>
      </c>
      <c r="C224" s="31">
        <f t="shared" si="36"/>
        <v>10.363950000000001</v>
      </c>
      <c r="D224" s="29">
        <f t="shared" si="25"/>
        <v>16.879397394136809</v>
      </c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50"/>
      <c r="U224" s="50"/>
      <c r="V224" s="50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>
        <v>61.4</v>
      </c>
      <c r="BH224" s="29">
        <v>10.363950000000001</v>
      </c>
      <c r="BI224" s="29">
        <f t="shared" si="37"/>
        <v>16.879397394136809</v>
      </c>
      <c r="BJ224" s="29"/>
      <c r="BK224" s="29"/>
      <c r="BL224" s="29"/>
      <c r="BM224" s="29"/>
      <c r="BN224" s="29"/>
      <c r="BO224" s="29"/>
      <c r="BP224" s="29"/>
      <c r="BQ224" s="29"/>
      <c r="BR224" s="29"/>
      <c r="BS224" s="175"/>
      <c r="BT224" s="175"/>
      <c r="BU224" s="175"/>
      <c r="BV224" s="175"/>
      <c r="BW224" s="175"/>
      <c r="BX224" s="167"/>
      <c r="BY224" s="167"/>
      <c r="BZ224" s="167"/>
      <c r="CA224" s="167"/>
      <c r="CB224" s="167"/>
      <c r="CC224" s="167"/>
      <c r="CD224" s="167"/>
      <c r="CE224" s="29"/>
      <c r="CF224" s="29"/>
      <c r="CG224" s="167"/>
      <c r="CH224" s="29"/>
      <c r="CI224" s="29"/>
      <c r="CJ224" s="167"/>
      <c r="CK224" s="29"/>
      <c r="CL224" s="29"/>
      <c r="CM224" s="167"/>
      <c r="CN224" s="29"/>
      <c r="CO224" s="29"/>
      <c r="CP224" s="167"/>
      <c r="CQ224" s="29"/>
      <c r="CR224" s="29"/>
      <c r="CS224" s="167"/>
      <c r="CT224" s="29"/>
      <c r="CU224" s="29"/>
      <c r="CV224" s="167"/>
      <c r="CW224" s="29"/>
      <c r="CX224" s="29"/>
      <c r="CY224" s="167"/>
      <c r="CZ224" s="29"/>
      <c r="DA224" s="29"/>
      <c r="DB224" s="167"/>
      <c r="DC224" s="29"/>
      <c r="DD224" s="29"/>
      <c r="DE224" s="167"/>
      <c r="DF224" s="29"/>
      <c r="DG224" s="29"/>
      <c r="DH224" s="167"/>
      <c r="DI224" s="29"/>
      <c r="DJ224" s="29"/>
      <c r="DK224" s="167"/>
    </row>
    <row r="225" spans="1:115" s="32" customFormat="1" ht="45" customHeight="1" x14ac:dyDescent="0.25">
      <c r="A225" s="85" t="s">
        <v>389</v>
      </c>
      <c r="B225" s="31">
        <f t="shared" si="35"/>
        <v>44.4</v>
      </c>
      <c r="C225" s="31">
        <f t="shared" si="36"/>
        <v>10.36398</v>
      </c>
      <c r="D225" s="29">
        <f t="shared" si="25"/>
        <v>23.3422972972973</v>
      </c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50"/>
      <c r="U225" s="50"/>
      <c r="V225" s="50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>
        <v>44.4</v>
      </c>
      <c r="BH225" s="29">
        <v>10.36398</v>
      </c>
      <c r="BI225" s="29">
        <f t="shared" si="37"/>
        <v>23.3422972972973</v>
      </c>
      <c r="BJ225" s="29"/>
      <c r="BK225" s="29"/>
      <c r="BL225" s="29"/>
      <c r="BM225" s="29"/>
      <c r="BN225" s="29"/>
      <c r="BO225" s="29"/>
      <c r="BP225" s="29"/>
      <c r="BQ225" s="29"/>
      <c r="BR225" s="29"/>
      <c r="BS225" s="175"/>
      <c r="BT225" s="175"/>
      <c r="BU225" s="175"/>
      <c r="BV225" s="175"/>
      <c r="BW225" s="175"/>
      <c r="BX225" s="167"/>
      <c r="BY225" s="167"/>
      <c r="BZ225" s="167"/>
      <c r="CA225" s="167"/>
      <c r="CB225" s="167"/>
      <c r="CC225" s="167"/>
      <c r="CD225" s="167"/>
      <c r="CE225" s="29"/>
      <c r="CF225" s="29"/>
      <c r="CG225" s="167"/>
      <c r="CH225" s="29"/>
      <c r="CI225" s="29"/>
      <c r="CJ225" s="167"/>
      <c r="CK225" s="29"/>
      <c r="CL225" s="29"/>
      <c r="CM225" s="167"/>
      <c r="CN225" s="29"/>
      <c r="CO225" s="29"/>
      <c r="CP225" s="167"/>
      <c r="CQ225" s="29"/>
      <c r="CR225" s="29"/>
      <c r="CS225" s="167"/>
      <c r="CT225" s="29"/>
      <c r="CU225" s="29"/>
      <c r="CV225" s="167"/>
      <c r="CW225" s="29"/>
      <c r="CX225" s="29"/>
      <c r="CY225" s="167"/>
      <c r="CZ225" s="29"/>
      <c r="DA225" s="29"/>
      <c r="DB225" s="167"/>
      <c r="DC225" s="29"/>
      <c r="DD225" s="29"/>
      <c r="DE225" s="167"/>
      <c r="DF225" s="29"/>
      <c r="DG225" s="29"/>
      <c r="DH225" s="167"/>
      <c r="DI225" s="29"/>
      <c r="DJ225" s="29"/>
      <c r="DK225" s="167"/>
    </row>
    <row r="226" spans="1:115" s="32" customFormat="1" ht="45" customHeight="1" x14ac:dyDescent="0.25">
      <c r="A226" s="85" t="s">
        <v>390</v>
      </c>
      <c r="B226" s="31">
        <f t="shared" si="35"/>
        <v>115.3</v>
      </c>
      <c r="C226" s="31">
        <f t="shared" si="36"/>
        <v>10.36393</v>
      </c>
      <c r="D226" s="29">
        <f t="shared" si="25"/>
        <v>8.9886643538594981</v>
      </c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50"/>
      <c r="U226" s="50"/>
      <c r="V226" s="50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>
        <v>115.3</v>
      </c>
      <c r="BH226" s="29">
        <v>10.36393</v>
      </c>
      <c r="BI226" s="29">
        <f t="shared" si="37"/>
        <v>8.9886643538594981</v>
      </c>
      <c r="BJ226" s="29"/>
      <c r="BK226" s="29"/>
      <c r="BL226" s="29"/>
      <c r="BM226" s="29"/>
      <c r="BN226" s="29"/>
      <c r="BO226" s="29"/>
      <c r="BP226" s="29"/>
      <c r="BQ226" s="29"/>
      <c r="BR226" s="29"/>
      <c r="BS226" s="175"/>
      <c r="BT226" s="175"/>
      <c r="BU226" s="175"/>
      <c r="BV226" s="175"/>
      <c r="BW226" s="175"/>
      <c r="BX226" s="167"/>
      <c r="BY226" s="167"/>
      <c r="BZ226" s="167"/>
      <c r="CA226" s="167"/>
      <c r="CB226" s="167"/>
      <c r="CC226" s="167"/>
      <c r="CD226" s="167"/>
      <c r="CE226" s="29"/>
      <c r="CF226" s="29"/>
      <c r="CG226" s="167"/>
      <c r="CH226" s="29"/>
      <c r="CI226" s="29"/>
      <c r="CJ226" s="167"/>
      <c r="CK226" s="29"/>
      <c r="CL226" s="29"/>
      <c r="CM226" s="167"/>
      <c r="CN226" s="29"/>
      <c r="CO226" s="29"/>
      <c r="CP226" s="167"/>
      <c r="CQ226" s="29"/>
      <c r="CR226" s="29"/>
      <c r="CS226" s="167"/>
      <c r="CT226" s="29"/>
      <c r="CU226" s="29"/>
      <c r="CV226" s="167"/>
      <c r="CW226" s="29"/>
      <c r="CX226" s="29"/>
      <c r="CY226" s="167"/>
      <c r="CZ226" s="29"/>
      <c r="DA226" s="29"/>
      <c r="DB226" s="167"/>
      <c r="DC226" s="29"/>
      <c r="DD226" s="29"/>
      <c r="DE226" s="167"/>
      <c r="DF226" s="29"/>
      <c r="DG226" s="29"/>
      <c r="DH226" s="167"/>
      <c r="DI226" s="29"/>
      <c r="DJ226" s="29"/>
      <c r="DK226" s="167"/>
    </row>
    <row r="227" spans="1:115" s="32" customFormat="1" ht="45" customHeight="1" x14ac:dyDescent="0.25">
      <c r="A227" s="85" t="s">
        <v>392</v>
      </c>
      <c r="B227" s="31">
        <f t="shared" si="35"/>
        <v>1505.999</v>
      </c>
      <c r="C227" s="31">
        <f t="shared" si="36"/>
        <v>10.36393</v>
      </c>
      <c r="D227" s="29">
        <f t="shared" si="25"/>
        <v>0.68817641977185906</v>
      </c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50"/>
      <c r="U227" s="50"/>
      <c r="V227" s="50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>
        <v>85</v>
      </c>
      <c r="BH227" s="29">
        <v>10.36393</v>
      </c>
      <c r="BI227" s="29">
        <f t="shared" si="37"/>
        <v>12.192858823529413</v>
      </c>
      <c r="BJ227" s="29">
        <v>920.99900000000002</v>
      </c>
      <c r="BK227" s="29"/>
      <c r="BL227" s="29"/>
      <c r="BM227" s="29"/>
      <c r="BN227" s="29"/>
      <c r="BO227" s="29"/>
      <c r="BP227" s="29"/>
      <c r="BQ227" s="29"/>
      <c r="BR227" s="29"/>
      <c r="BS227" s="175"/>
      <c r="BT227" s="175"/>
      <c r="BU227" s="175"/>
      <c r="BV227" s="175"/>
      <c r="BW227" s="175"/>
      <c r="BX227" s="167"/>
      <c r="BY227" s="167"/>
      <c r="BZ227" s="167"/>
      <c r="CA227" s="167"/>
      <c r="CB227" s="167"/>
      <c r="CC227" s="167"/>
      <c r="CD227" s="167"/>
      <c r="CE227" s="29"/>
      <c r="CF227" s="29"/>
      <c r="CG227" s="167"/>
      <c r="CH227" s="29"/>
      <c r="CI227" s="29"/>
      <c r="CJ227" s="167"/>
      <c r="CK227" s="29"/>
      <c r="CL227" s="29"/>
      <c r="CM227" s="167"/>
      <c r="CN227" s="29"/>
      <c r="CO227" s="29"/>
      <c r="CP227" s="167"/>
      <c r="CQ227" s="29">
        <v>500</v>
      </c>
      <c r="CR227" s="29"/>
      <c r="CS227" s="167"/>
      <c r="CT227" s="29"/>
      <c r="CU227" s="29"/>
      <c r="CV227" s="167"/>
      <c r="CW227" s="29"/>
      <c r="CX227" s="29"/>
      <c r="CY227" s="167"/>
      <c r="CZ227" s="29"/>
      <c r="DA227" s="29"/>
      <c r="DB227" s="167"/>
      <c r="DC227" s="29"/>
      <c r="DD227" s="29"/>
      <c r="DE227" s="167"/>
      <c r="DF227" s="29"/>
      <c r="DG227" s="29"/>
      <c r="DH227" s="167"/>
      <c r="DI227" s="29"/>
      <c r="DJ227" s="29"/>
      <c r="DK227" s="167"/>
    </row>
    <row r="228" spans="1:115" s="32" customFormat="1" ht="45" customHeight="1" x14ac:dyDescent="0.25">
      <c r="A228" s="85" t="s">
        <v>393</v>
      </c>
      <c r="B228" s="31">
        <f t="shared" si="35"/>
        <v>526.16499999999996</v>
      </c>
      <c r="C228" s="31">
        <f t="shared" si="36"/>
        <v>10.363950000000001</v>
      </c>
      <c r="D228" s="29">
        <f t="shared" si="25"/>
        <v>1.9697148232968749</v>
      </c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50"/>
      <c r="U228" s="50"/>
      <c r="V228" s="50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>
        <v>37.799999999999997</v>
      </c>
      <c r="BH228" s="29">
        <v>10.363950000000001</v>
      </c>
      <c r="BI228" s="29">
        <f t="shared" si="37"/>
        <v>27.417857142857148</v>
      </c>
      <c r="BJ228" s="29">
        <v>488.36500000000001</v>
      </c>
      <c r="BK228" s="29"/>
      <c r="BL228" s="29"/>
      <c r="BM228" s="29"/>
      <c r="BN228" s="29"/>
      <c r="BO228" s="29"/>
      <c r="BP228" s="29"/>
      <c r="BQ228" s="29"/>
      <c r="BR228" s="29"/>
      <c r="BS228" s="175"/>
      <c r="BT228" s="175"/>
      <c r="BU228" s="175"/>
      <c r="BV228" s="175"/>
      <c r="BW228" s="175"/>
      <c r="BX228" s="167"/>
      <c r="BY228" s="167"/>
      <c r="BZ228" s="167"/>
      <c r="CA228" s="167"/>
      <c r="CB228" s="167"/>
      <c r="CC228" s="167"/>
      <c r="CD228" s="167"/>
      <c r="CE228" s="29"/>
      <c r="CF228" s="29"/>
      <c r="CG228" s="167"/>
      <c r="CH228" s="29"/>
      <c r="CI228" s="29"/>
      <c r="CJ228" s="167"/>
      <c r="CK228" s="29"/>
      <c r="CL228" s="29"/>
      <c r="CM228" s="167"/>
      <c r="CN228" s="29"/>
      <c r="CO228" s="29"/>
      <c r="CP228" s="167"/>
      <c r="CQ228" s="29"/>
      <c r="CR228" s="29"/>
      <c r="CS228" s="167"/>
      <c r="CT228" s="29"/>
      <c r="CU228" s="29"/>
      <c r="CV228" s="167"/>
      <c r="CW228" s="29"/>
      <c r="CX228" s="29"/>
      <c r="CY228" s="167"/>
      <c r="CZ228" s="29"/>
      <c r="DA228" s="29"/>
      <c r="DB228" s="167"/>
      <c r="DC228" s="29"/>
      <c r="DD228" s="29"/>
      <c r="DE228" s="167"/>
      <c r="DF228" s="29"/>
      <c r="DG228" s="29"/>
      <c r="DH228" s="167"/>
      <c r="DI228" s="29"/>
      <c r="DJ228" s="29"/>
      <c r="DK228" s="167"/>
    </row>
    <row r="229" spans="1:115" s="32" customFormat="1" ht="47.25" x14ac:dyDescent="0.25">
      <c r="A229" s="85" t="s">
        <v>394</v>
      </c>
      <c r="B229" s="31">
        <f t="shared" si="35"/>
        <v>2325.7460000000001</v>
      </c>
      <c r="C229" s="31">
        <f t="shared" si="36"/>
        <v>0</v>
      </c>
      <c r="D229" s="29">
        <f t="shared" si="25"/>
        <v>0</v>
      </c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50"/>
      <c r="U229" s="50"/>
      <c r="V229" s="50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>
        <v>996.94600000000003</v>
      </c>
      <c r="BK229" s="29"/>
      <c r="BL229" s="29"/>
      <c r="BM229" s="29">
        <v>1328.8</v>
      </c>
      <c r="BN229" s="29"/>
      <c r="BO229" s="29"/>
      <c r="BP229" s="29"/>
      <c r="BQ229" s="29"/>
      <c r="BR229" s="29"/>
      <c r="BS229" s="175"/>
      <c r="BT229" s="175"/>
      <c r="BU229" s="175"/>
      <c r="BV229" s="175"/>
      <c r="BW229" s="175"/>
      <c r="BX229" s="167"/>
      <c r="BY229" s="167"/>
      <c r="BZ229" s="167"/>
      <c r="CA229" s="167"/>
      <c r="CB229" s="167"/>
      <c r="CC229" s="167"/>
      <c r="CD229" s="167"/>
      <c r="CE229" s="29"/>
      <c r="CF229" s="29"/>
      <c r="CG229" s="167"/>
      <c r="CH229" s="29"/>
      <c r="CI229" s="29"/>
      <c r="CJ229" s="167"/>
      <c r="CK229" s="29"/>
      <c r="CL229" s="29"/>
      <c r="CM229" s="167"/>
      <c r="CN229" s="29"/>
      <c r="CO229" s="29"/>
      <c r="CP229" s="167"/>
      <c r="CQ229" s="29"/>
      <c r="CR229" s="29"/>
      <c r="CS229" s="167"/>
      <c r="CT229" s="29"/>
      <c r="CU229" s="29"/>
      <c r="CV229" s="167"/>
      <c r="CW229" s="29"/>
      <c r="CX229" s="29"/>
      <c r="CY229" s="167"/>
      <c r="CZ229" s="29"/>
      <c r="DA229" s="29"/>
      <c r="DB229" s="167"/>
      <c r="DC229" s="29"/>
      <c r="DD229" s="29"/>
      <c r="DE229" s="167"/>
      <c r="DF229" s="29"/>
      <c r="DG229" s="29"/>
      <c r="DH229" s="167"/>
      <c r="DI229" s="29"/>
      <c r="DJ229" s="29"/>
      <c r="DK229" s="167"/>
    </row>
    <row r="230" spans="1:115" s="32" customFormat="1" ht="47.25" x14ac:dyDescent="0.25">
      <c r="A230" s="85" t="s">
        <v>395</v>
      </c>
      <c r="B230" s="31">
        <f t="shared" si="35"/>
        <v>17091.5</v>
      </c>
      <c r="C230" s="31">
        <f t="shared" si="36"/>
        <v>79.724850000000004</v>
      </c>
      <c r="D230" s="29">
        <f t="shared" si="25"/>
        <v>0.46645905859637832</v>
      </c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50"/>
      <c r="U230" s="50"/>
      <c r="V230" s="50"/>
      <c r="W230" s="29"/>
      <c r="X230" s="29"/>
      <c r="Y230" s="29"/>
      <c r="Z230" s="29"/>
      <c r="AA230" s="29"/>
      <c r="AB230" s="29"/>
      <c r="AC230" s="29"/>
      <c r="AD230" s="29">
        <v>0</v>
      </c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>
        <v>179.9</v>
      </c>
      <c r="BH230" s="29">
        <v>79.724850000000004</v>
      </c>
      <c r="BI230" s="29">
        <f t="shared" si="37"/>
        <v>44.31620344635909</v>
      </c>
      <c r="BJ230" s="29"/>
      <c r="BK230" s="29"/>
      <c r="BL230" s="29"/>
      <c r="BM230" s="29">
        <v>16911.599999999999</v>
      </c>
      <c r="BN230" s="29"/>
      <c r="BO230" s="29">
        <f t="shared" si="34"/>
        <v>0</v>
      </c>
      <c r="BP230" s="29"/>
      <c r="BQ230" s="29"/>
      <c r="BR230" s="29"/>
      <c r="BS230" s="175"/>
      <c r="BT230" s="175"/>
      <c r="BU230" s="175"/>
      <c r="BV230" s="175"/>
      <c r="BW230" s="175"/>
      <c r="BX230" s="167"/>
      <c r="BY230" s="167"/>
      <c r="BZ230" s="167"/>
      <c r="CA230" s="167"/>
      <c r="CB230" s="167"/>
      <c r="CC230" s="167"/>
      <c r="CD230" s="167"/>
      <c r="CE230" s="29"/>
      <c r="CF230" s="29"/>
      <c r="CG230" s="167"/>
      <c r="CH230" s="29"/>
      <c r="CI230" s="29"/>
      <c r="CJ230" s="167"/>
      <c r="CK230" s="29"/>
      <c r="CL230" s="29"/>
      <c r="CM230" s="167"/>
      <c r="CN230" s="29"/>
      <c r="CO230" s="29"/>
      <c r="CP230" s="167"/>
      <c r="CQ230" s="29"/>
      <c r="CR230" s="29"/>
      <c r="CS230" s="167"/>
      <c r="CT230" s="29"/>
      <c r="CU230" s="29"/>
      <c r="CV230" s="167"/>
      <c r="CW230" s="29"/>
      <c r="CX230" s="29"/>
      <c r="CY230" s="167"/>
      <c r="CZ230" s="29"/>
      <c r="DA230" s="29"/>
      <c r="DB230" s="167"/>
      <c r="DC230" s="29"/>
      <c r="DD230" s="29"/>
      <c r="DE230" s="167"/>
      <c r="DF230" s="29"/>
      <c r="DG230" s="29"/>
      <c r="DH230" s="167"/>
      <c r="DI230" s="29"/>
      <c r="DJ230" s="29"/>
      <c r="DK230" s="167"/>
    </row>
    <row r="231" spans="1:115" s="32" customFormat="1" ht="49.5" customHeight="1" x14ac:dyDescent="0.25">
      <c r="A231" s="85" t="s">
        <v>396</v>
      </c>
      <c r="B231" s="31">
        <f t="shared" si="35"/>
        <v>4530.8088000000007</v>
      </c>
      <c r="C231" s="31">
        <f t="shared" si="36"/>
        <v>0</v>
      </c>
      <c r="D231" s="29">
        <f t="shared" si="25"/>
        <v>0</v>
      </c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50"/>
      <c r="U231" s="50"/>
      <c r="V231" s="50"/>
      <c r="W231" s="29"/>
      <c r="X231" s="29"/>
      <c r="Y231" s="29"/>
      <c r="Z231" s="29"/>
      <c r="AA231" s="29"/>
      <c r="AB231" s="29"/>
      <c r="AC231" s="29"/>
      <c r="AD231" s="29">
        <v>0</v>
      </c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>
        <v>4271.1000000000004</v>
      </c>
      <c r="AY231" s="29"/>
      <c r="AZ231" s="29">
        <f>AY231/AX231*100</f>
        <v>0</v>
      </c>
      <c r="BA231" s="29"/>
      <c r="BB231" s="29"/>
      <c r="BC231" s="29"/>
      <c r="BD231" s="29"/>
      <c r="BE231" s="29"/>
      <c r="BF231" s="29"/>
      <c r="BG231" s="29"/>
      <c r="BH231" s="29"/>
      <c r="BI231" s="29"/>
      <c r="BJ231" s="29">
        <v>259.7088</v>
      </c>
      <c r="BK231" s="29"/>
      <c r="BL231" s="29"/>
      <c r="BM231" s="29"/>
      <c r="BN231" s="29"/>
      <c r="BO231" s="29"/>
      <c r="BP231" s="29"/>
      <c r="BQ231" s="29"/>
      <c r="BR231" s="29"/>
      <c r="BS231" s="175"/>
      <c r="BT231" s="175"/>
      <c r="BU231" s="175"/>
      <c r="BV231" s="175"/>
      <c r="BW231" s="175"/>
      <c r="BX231" s="167"/>
      <c r="BY231" s="167"/>
      <c r="BZ231" s="167"/>
      <c r="CA231" s="167"/>
      <c r="CB231" s="167"/>
      <c r="CC231" s="167"/>
      <c r="CD231" s="167"/>
      <c r="CE231" s="29"/>
      <c r="CF231" s="29"/>
      <c r="CG231" s="167"/>
      <c r="CH231" s="29"/>
      <c r="CI231" s="29"/>
      <c r="CJ231" s="167"/>
      <c r="CK231" s="29"/>
      <c r="CL231" s="29"/>
      <c r="CM231" s="167"/>
      <c r="CN231" s="29"/>
      <c r="CO231" s="29"/>
      <c r="CP231" s="167"/>
      <c r="CQ231" s="29"/>
      <c r="CR231" s="29"/>
      <c r="CS231" s="167"/>
      <c r="CT231" s="29"/>
      <c r="CU231" s="29"/>
      <c r="CV231" s="167"/>
      <c r="CW231" s="29"/>
      <c r="CX231" s="29"/>
      <c r="CY231" s="167"/>
      <c r="CZ231" s="29"/>
      <c r="DA231" s="29"/>
      <c r="DB231" s="167"/>
      <c r="DC231" s="29"/>
      <c r="DD231" s="29"/>
      <c r="DE231" s="167"/>
      <c r="DF231" s="29"/>
      <c r="DG231" s="29"/>
      <c r="DH231" s="167"/>
      <c r="DI231" s="29"/>
      <c r="DJ231" s="29"/>
      <c r="DK231" s="167"/>
    </row>
    <row r="232" spans="1:115" s="32" customFormat="1" ht="49.5" customHeight="1" x14ac:dyDescent="0.25">
      <c r="A232" s="85" t="s">
        <v>397</v>
      </c>
      <c r="B232" s="31">
        <f t="shared" si="35"/>
        <v>3621</v>
      </c>
      <c r="C232" s="31">
        <f t="shared" si="36"/>
        <v>0</v>
      </c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50"/>
      <c r="U232" s="50"/>
      <c r="V232" s="50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>
        <v>2135.6</v>
      </c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>
        <v>1485.4</v>
      </c>
      <c r="BQ232" s="29"/>
      <c r="BR232" s="29">
        <f>BQ232/BP232*100</f>
        <v>0</v>
      </c>
      <c r="BS232" s="175"/>
      <c r="BT232" s="175"/>
      <c r="BU232" s="175"/>
      <c r="BV232" s="175"/>
      <c r="BW232" s="175"/>
      <c r="BX232" s="167"/>
      <c r="BY232" s="167"/>
      <c r="BZ232" s="167"/>
      <c r="CA232" s="167"/>
      <c r="CB232" s="167"/>
      <c r="CC232" s="167"/>
      <c r="CD232" s="167"/>
      <c r="CE232" s="29"/>
      <c r="CF232" s="29"/>
      <c r="CG232" s="167"/>
      <c r="CH232" s="29"/>
      <c r="CI232" s="29"/>
      <c r="CJ232" s="167"/>
      <c r="CK232" s="29"/>
      <c r="CL232" s="29"/>
      <c r="CM232" s="167"/>
      <c r="CN232" s="29"/>
      <c r="CO232" s="29"/>
      <c r="CP232" s="167"/>
      <c r="CQ232" s="29"/>
      <c r="CR232" s="29"/>
      <c r="CS232" s="167"/>
      <c r="CT232" s="29"/>
      <c r="CU232" s="29"/>
      <c r="CV232" s="167"/>
      <c r="CW232" s="29"/>
      <c r="CX232" s="29"/>
      <c r="CY232" s="167"/>
      <c r="CZ232" s="29"/>
      <c r="DA232" s="29"/>
      <c r="DB232" s="167"/>
      <c r="DC232" s="29"/>
      <c r="DD232" s="29"/>
      <c r="DE232" s="167"/>
      <c r="DF232" s="29"/>
      <c r="DG232" s="29"/>
      <c r="DH232" s="167"/>
      <c r="DI232" s="29"/>
      <c r="DJ232" s="29"/>
      <c r="DK232" s="167"/>
    </row>
    <row r="233" spans="1:115" s="32" customFormat="1" ht="49.5" customHeight="1" x14ac:dyDescent="0.25">
      <c r="A233" s="85" t="s">
        <v>646</v>
      </c>
      <c r="B233" s="31">
        <f t="shared" si="35"/>
        <v>500</v>
      </c>
      <c r="C233" s="31">
        <f t="shared" si="36"/>
        <v>0</v>
      </c>
      <c r="D233" s="29">
        <f t="shared" si="25"/>
        <v>0</v>
      </c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50"/>
      <c r="U233" s="50"/>
      <c r="V233" s="50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175"/>
      <c r="BT233" s="175"/>
      <c r="BU233" s="175"/>
      <c r="BV233" s="175"/>
      <c r="BW233" s="175"/>
      <c r="BX233" s="167"/>
      <c r="BY233" s="167"/>
      <c r="BZ233" s="167"/>
      <c r="CA233" s="167"/>
      <c r="CB233" s="167"/>
      <c r="CC233" s="167"/>
      <c r="CD233" s="167"/>
      <c r="CE233" s="29"/>
      <c r="CF233" s="29"/>
      <c r="CG233" s="167"/>
      <c r="CH233" s="29"/>
      <c r="CI233" s="29"/>
      <c r="CJ233" s="167"/>
      <c r="CK233" s="29"/>
      <c r="CL233" s="29"/>
      <c r="CM233" s="167"/>
      <c r="CN233" s="29"/>
      <c r="CO233" s="29"/>
      <c r="CP233" s="167"/>
      <c r="CQ233" s="29">
        <v>500</v>
      </c>
      <c r="CR233" s="29"/>
      <c r="CS233" s="167"/>
      <c r="CT233" s="29"/>
      <c r="CU233" s="29"/>
      <c r="CV233" s="167"/>
      <c r="CW233" s="29"/>
      <c r="CX233" s="29"/>
      <c r="CY233" s="167"/>
      <c r="CZ233" s="29"/>
      <c r="DA233" s="29"/>
      <c r="DB233" s="167"/>
      <c r="DC233" s="29"/>
      <c r="DD233" s="29"/>
      <c r="DE233" s="167"/>
      <c r="DF233" s="29"/>
      <c r="DG233" s="29"/>
      <c r="DH233" s="167"/>
      <c r="DI233" s="29"/>
      <c r="DJ233" s="29"/>
      <c r="DK233" s="167"/>
    </row>
    <row r="234" spans="1:115" s="32" customFormat="1" ht="68.25" customHeight="1" x14ac:dyDescent="0.25">
      <c r="A234" s="85" t="s">
        <v>786</v>
      </c>
      <c r="B234" s="31">
        <f t="shared" si="35"/>
        <v>814.05399999999997</v>
      </c>
      <c r="C234" s="31">
        <f t="shared" si="36"/>
        <v>0</v>
      </c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50"/>
      <c r="U234" s="50"/>
      <c r="V234" s="50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>
        <v>814.05399999999997</v>
      </c>
      <c r="BK234" s="29"/>
      <c r="BL234" s="29"/>
      <c r="BM234" s="29"/>
      <c r="BN234" s="29"/>
      <c r="BO234" s="29"/>
      <c r="BP234" s="29"/>
      <c r="BQ234" s="29"/>
      <c r="BR234" s="29"/>
      <c r="BS234" s="175"/>
      <c r="BT234" s="175"/>
      <c r="BU234" s="175"/>
      <c r="BV234" s="175"/>
      <c r="BW234" s="175"/>
      <c r="BX234" s="167"/>
      <c r="BY234" s="167"/>
      <c r="BZ234" s="167"/>
      <c r="CA234" s="167"/>
      <c r="CB234" s="167"/>
      <c r="CC234" s="167"/>
      <c r="CD234" s="167"/>
      <c r="CE234" s="29"/>
      <c r="CF234" s="29"/>
      <c r="CG234" s="167"/>
      <c r="CH234" s="29"/>
      <c r="CI234" s="29"/>
      <c r="CJ234" s="167"/>
      <c r="CK234" s="29"/>
      <c r="CL234" s="29"/>
      <c r="CM234" s="167"/>
      <c r="CN234" s="29"/>
      <c r="CO234" s="29"/>
      <c r="CP234" s="167"/>
      <c r="CQ234" s="29"/>
      <c r="CR234" s="29"/>
      <c r="CS234" s="167"/>
      <c r="CT234" s="29"/>
      <c r="CU234" s="29"/>
      <c r="CV234" s="167"/>
      <c r="CW234" s="29"/>
      <c r="CX234" s="29"/>
      <c r="CY234" s="167"/>
      <c r="CZ234" s="29"/>
      <c r="DA234" s="29"/>
      <c r="DB234" s="167"/>
      <c r="DC234" s="29"/>
      <c r="DD234" s="29"/>
      <c r="DE234" s="167"/>
      <c r="DF234" s="29"/>
      <c r="DG234" s="29"/>
      <c r="DH234" s="167"/>
      <c r="DI234" s="29"/>
      <c r="DJ234" s="29"/>
      <c r="DK234" s="167"/>
    </row>
    <row r="235" spans="1:115" s="32" customFormat="1" ht="49.5" customHeight="1" x14ac:dyDescent="0.25">
      <c r="A235" s="85" t="s">
        <v>400</v>
      </c>
      <c r="B235" s="31">
        <f t="shared" si="35"/>
        <v>999.95799999999997</v>
      </c>
      <c r="C235" s="31">
        <f t="shared" si="36"/>
        <v>0</v>
      </c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50"/>
      <c r="U235" s="50"/>
      <c r="V235" s="50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>
        <v>999.95799999999997</v>
      </c>
      <c r="BK235" s="29"/>
      <c r="BL235" s="29"/>
      <c r="BM235" s="29"/>
      <c r="BN235" s="29"/>
      <c r="BO235" s="29"/>
      <c r="BP235" s="29"/>
      <c r="BQ235" s="29"/>
      <c r="BR235" s="29"/>
      <c r="BS235" s="175"/>
      <c r="BT235" s="175"/>
      <c r="BU235" s="175"/>
      <c r="BV235" s="175"/>
      <c r="BW235" s="175"/>
      <c r="BX235" s="167"/>
      <c r="BY235" s="167"/>
      <c r="BZ235" s="167"/>
      <c r="CA235" s="167"/>
      <c r="CB235" s="167"/>
      <c r="CC235" s="167"/>
      <c r="CD235" s="167"/>
      <c r="CE235" s="29"/>
      <c r="CF235" s="29"/>
      <c r="CG235" s="167"/>
      <c r="CH235" s="29"/>
      <c r="CI235" s="29"/>
      <c r="CJ235" s="167"/>
      <c r="CK235" s="29"/>
      <c r="CL235" s="29"/>
      <c r="CM235" s="167"/>
      <c r="CN235" s="29"/>
      <c r="CO235" s="29"/>
      <c r="CP235" s="167"/>
      <c r="CQ235" s="29"/>
      <c r="CR235" s="29"/>
      <c r="CS235" s="167"/>
      <c r="CT235" s="29"/>
      <c r="CU235" s="29"/>
      <c r="CV235" s="167"/>
      <c r="CW235" s="29"/>
      <c r="CX235" s="29"/>
      <c r="CY235" s="167"/>
      <c r="CZ235" s="29"/>
      <c r="DA235" s="29"/>
      <c r="DB235" s="167"/>
      <c r="DC235" s="29"/>
      <c r="DD235" s="29"/>
      <c r="DE235" s="167"/>
      <c r="DF235" s="29"/>
      <c r="DG235" s="29"/>
      <c r="DH235" s="167"/>
      <c r="DI235" s="29"/>
      <c r="DJ235" s="29"/>
      <c r="DK235" s="167"/>
    </row>
    <row r="236" spans="1:115" s="32" customFormat="1" ht="63" x14ac:dyDescent="0.25">
      <c r="A236" s="85" t="s">
        <v>403</v>
      </c>
      <c r="B236" s="31">
        <f t="shared" si="35"/>
        <v>2424.4</v>
      </c>
      <c r="C236" s="31">
        <f t="shared" si="36"/>
        <v>0</v>
      </c>
      <c r="D236" s="29">
        <f t="shared" si="25"/>
        <v>0</v>
      </c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50"/>
      <c r="U236" s="50"/>
      <c r="V236" s="50"/>
      <c r="W236" s="29"/>
      <c r="X236" s="29"/>
      <c r="Y236" s="29"/>
      <c r="Z236" s="29"/>
      <c r="AA236" s="29"/>
      <c r="AB236" s="29"/>
      <c r="AC236" s="29"/>
      <c r="AD236" s="29">
        <v>0</v>
      </c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>
        <v>2424.4</v>
      </c>
      <c r="BQ236" s="29"/>
      <c r="BR236" s="29">
        <f t="shared" ref="BR236" si="38">BQ236/BP236*100</f>
        <v>0</v>
      </c>
      <c r="BS236" s="175"/>
      <c r="BT236" s="175"/>
      <c r="BU236" s="175"/>
      <c r="BV236" s="175"/>
      <c r="BW236" s="175"/>
      <c r="BX236" s="167"/>
      <c r="BY236" s="167"/>
      <c r="BZ236" s="167"/>
      <c r="CA236" s="167"/>
      <c r="CB236" s="167"/>
      <c r="CC236" s="167"/>
      <c r="CD236" s="167"/>
      <c r="CE236" s="29"/>
      <c r="CF236" s="29"/>
      <c r="CG236" s="167"/>
      <c r="CH236" s="29"/>
      <c r="CI236" s="29"/>
      <c r="CJ236" s="167"/>
      <c r="CK236" s="29"/>
      <c r="CL236" s="29"/>
      <c r="CM236" s="167"/>
      <c r="CN236" s="29"/>
      <c r="CO236" s="29"/>
      <c r="CP236" s="167"/>
      <c r="CQ236" s="29"/>
      <c r="CR236" s="29"/>
      <c r="CS236" s="167"/>
      <c r="CT236" s="29"/>
      <c r="CU236" s="29"/>
      <c r="CV236" s="167"/>
      <c r="CW236" s="29"/>
      <c r="CX236" s="29"/>
      <c r="CY236" s="167"/>
      <c r="CZ236" s="29"/>
      <c r="DA236" s="29"/>
      <c r="DB236" s="167"/>
      <c r="DC236" s="29"/>
      <c r="DD236" s="29"/>
      <c r="DE236" s="167"/>
      <c r="DF236" s="29"/>
      <c r="DG236" s="29"/>
      <c r="DH236" s="167"/>
      <c r="DI236" s="29"/>
      <c r="DJ236" s="29"/>
      <c r="DK236" s="167"/>
    </row>
    <row r="237" spans="1:115" s="32" customFormat="1" ht="47.25" x14ac:dyDescent="0.25">
      <c r="A237" s="85" t="s">
        <v>410</v>
      </c>
      <c r="B237" s="31">
        <f t="shared" si="35"/>
        <v>2207.6668</v>
      </c>
      <c r="C237" s="31">
        <f t="shared" si="36"/>
        <v>0</v>
      </c>
      <c r="D237" s="29">
        <f t="shared" si="25"/>
        <v>0</v>
      </c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50"/>
      <c r="U237" s="50"/>
      <c r="V237" s="50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>
        <v>999.66680000000008</v>
      </c>
      <c r="BK237" s="29"/>
      <c r="BL237" s="29"/>
      <c r="BM237" s="29">
        <v>1208</v>
      </c>
      <c r="BN237" s="29"/>
      <c r="BO237" s="29"/>
      <c r="BP237" s="29"/>
      <c r="BQ237" s="29"/>
      <c r="BR237" s="29"/>
      <c r="BS237" s="175"/>
      <c r="BT237" s="175"/>
      <c r="BU237" s="175"/>
      <c r="BV237" s="175"/>
      <c r="BW237" s="175"/>
      <c r="BX237" s="167"/>
      <c r="BY237" s="167"/>
      <c r="BZ237" s="167"/>
      <c r="CA237" s="167"/>
      <c r="CB237" s="167"/>
      <c r="CC237" s="167"/>
      <c r="CD237" s="167"/>
      <c r="CE237" s="29"/>
      <c r="CF237" s="29"/>
      <c r="CG237" s="167"/>
      <c r="CH237" s="29"/>
      <c r="CI237" s="29"/>
      <c r="CJ237" s="167"/>
      <c r="CK237" s="29"/>
      <c r="CL237" s="29"/>
      <c r="CM237" s="167"/>
      <c r="CN237" s="29"/>
      <c r="CO237" s="29"/>
      <c r="CP237" s="167"/>
      <c r="CQ237" s="29"/>
      <c r="CR237" s="29"/>
      <c r="CS237" s="167"/>
      <c r="CT237" s="29"/>
      <c r="CU237" s="29"/>
      <c r="CV237" s="167"/>
      <c r="CW237" s="29"/>
      <c r="CX237" s="29"/>
      <c r="CY237" s="167"/>
      <c r="CZ237" s="29"/>
      <c r="DA237" s="29"/>
      <c r="DB237" s="167"/>
      <c r="DC237" s="29"/>
      <c r="DD237" s="29"/>
      <c r="DE237" s="167"/>
      <c r="DF237" s="29"/>
      <c r="DG237" s="29"/>
      <c r="DH237" s="167"/>
      <c r="DI237" s="29"/>
      <c r="DJ237" s="29"/>
      <c r="DK237" s="167"/>
    </row>
    <row r="238" spans="1:115" s="32" customFormat="1" ht="47.25" x14ac:dyDescent="0.25">
      <c r="A238" s="85" t="s">
        <v>406</v>
      </c>
      <c r="B238" s="31">
        <f t="shared" si="35"/>
        <v>788.03519999999992</v>
      </c>
      <c r="C238" s="31">
        <f t="shared" si="36"/>
        <v>0</v>
      </c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50"/>
      <c r="U238" s="50"/>
      <c r="V238" s="50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>
        <v>788.03519999999992</v>
      </c>
      <c r="BK238" s="29"/>
      <c r="BL238" s="29"/>
      <c r="BM238" s="29"/>
      <c r="BN238" s="29"/>
      <c r="BO238" s="29"/>
      <c r="BP238" s="29"/>
      <c r="BQ238" s="29"/>
      <c r="BR238" s="29"/>
      <c r="BS238" s="175"/>
      <c r="BT238" s="175"/>
      <c r="BU238" s="175"/>
      <c r="BV238" s="175"/>
      <c r="BW238" s="175"/>
      <c r="BX238" s="167"/>
      <c r="BY238" s="167"/>
      <c r="BZ238" s="167"/>
      <c r="CA238" s="167"/>
      <c r="CB238" s="167"/>
      <c r="CC238" s="167"/>
      <c r="CD238" s="167"/>
      <c r="CE238" s="29"/>
      <c r="CF238" s="29"/>
      <c r="CG238" s="167"/>
      <c r="CH238" s="29"/>
      <c r="CI238" s="29"/>
      <c r="CJ238" s="167"/>
      <c r="CK238" s="29"/>
      <c r="CL238" s="29"/>
      <c r="CM238" s="167"/>
      <c r="CN238" s="29"/>
      <c r="CO238" s="29"/>
      <c r="CP238" s="167"/>
      <c r="CQ238" s="29"/>
      <c r="CR238" s="29"/>
      <c r="CS238" s="167"/>
      <c r="CT238" s="29"/>
      <c r="CU238" s="29"/>
      <c r="CV238" s="167"/>
      <c r="CW238" s="29"/>
      <c r="CX238" s="29"/>
      <c r="CY238" s="167"/>
      <c r="CZ238" s="29"/>
      <c r="DA238" s="29"/>
      <c r="DB238" s="167"/>
      <c r="DC238" s="29"/>
      <c r="DD238" s="29"/>
      <c r="DE238" s="167"/>
      <c r="DF238" s="29"/>
      <c r="DG238" s="29"/>
      <c r="DH238" s="167"/>
      <c r="DI238" s="29"/>
      <c r="DJ238" s="29"/>
      <c r="DK238" s="167"/>
    </row>
    <row r="239" spans="1:115" s="32" customFormat="1" ht="47.25" x14ac:dyDescent="0.25">
      <c r="A239" s="85" t="s">
        <v>407</v>
      </c>
      <c r="B239" s="31">
        <f t="shared" si="35"/>
        <v>500</v>
      </c>
      <c r="C239" s="31">
        <f t="shared" si="36"/>
        <v>0</v>
      </c>
      <c r="D239" s="29">
        <f t="shared" si="25"/>
        <v>0</v>
      </c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50"/>
      <c r="U239" s="50"/>
      <c r="V239" s="50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175"/>
      <c r="BT239" s="175"/>
      <c r="BU239" s="175"/>
      <c r="BV239" s="175"/>
      <c r="BW239" s="175"/>
      <c r="BX239" s="167"/>
      <c r="BY239" s="167"/>
      <c r="BZ239" s="167"/>
      <c r="CA239" s="167"/>
      <c r="CB239" s="167"/>
      <c r="CC239" s="167"/>
      <c r="CD239" s="167"/>
      <c r="CE239" s="29"/>
      <c r="CF239" s="29"/>
      <c r="CG239" s="167"/>
      <c r="CH239" s="29"/>
      <c r="CI239" s="29"/>
      <c r="CJ239" s="167"/>
      <c r="CK239" s="29"/>
      <c r="CL239" s="29"/>
      <c r="CM239" s="167"/>
      <c r="CN239" s="29"/>
      <c r="CO239" s="29"/>
      <c r="CP239" s="167"/>
      <c r="CQ239" s="29">
        <v>500</v>
      </c>
      <c r="CR239" s="29"/>
      <c r="CS239" s="167"/>
      <c r="CT239" s="29"/>
      <c r="CU239" s="29"/>
      <c r="CV239" s="167"/>
      <c r="CW239" s="29"/>
      <c r="CX239" s="29"/>
      <c r="CY239" s="167"/>
      <c r="CZ239" s="29"/>
      <c r="DA239" s="29"/>
      <c r="DB239" s="167"/>
      <c r="DC239" s="29"/>
      <c r="DD239" s="29"/>
      <c r="DE239" s="167"/>
      <c r="DF239" s="29"/>
      <c r="DG239" s="29"/>
      <c r="DH239" s="167"/>
      <c r="DI239" s="29"/>
      <c r="DJ239" s="29"/>
      <c r="DK239" s="167"/>
    </row>
    <row r="240" spans="1:115" s="32" customFormat="1" ht="47.25" x14ac:dyDescent="0.25">
      <c r="A240" s="85" t="s">
        <v>408</v>
      </c>
      <c r="B240" s="31">
        <f t="shared" si="35"/>
        <v>0</v>
      </c>
      <c r="C240" s="31">
        <f t="shared" si="36"/>
        <v>0</v>
      </c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50"/>
      <c r="U240" s="50"/>
      <c r="V240" s="50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175"/>
      <c r="BT240" s="175"/>
      <c r="BU240" s="175"/>
      <c r="BV240" s="175"/>
      <c r="BW240" s="175"/>
      <c r="BX240" s="167"/>
      <c r="BY240" s="167"/>
      <c r="BZ240" s="167"/>
      <c r="CA240" s="167"/>
      <c r="CB240" s="167"/>
      <c r="CC240" s="167"/>
      <c r="CD240" s="167"/>
      <c r="CE240" s="29"/>
      <c r="CF240" s="29"/>
      <c r="CG240" s="167"/>
      <c r="CH240" s="29"/>
      <c r="CI240" s="29"/>
      <c r="CJ240" s="167"/>
      <c r="CK240" s="29"/>
      <c r="CL240" s="29"/>
      <c r="CM240" s="167"/>
      <c r="CN240" s="29"/>
      <c r="CO240" s="29"/>
      <c r="CP240" s="167"/>
      <c r="CQ240" s="29"/>
      <c r="CR240" s="29"/>
      <c r="CS240" s="167"/>
      <c r="CT240" s="29"/>
      <c r="CU240" s="29"/>
      <c r="CV240" s="167"/>
      <c r="CW240" s="29"/>
      <c r="CX240" s="29"/>
      <c r="CY240" s="167"/>
      <c r="CZ240" s="29"/>
      <c r="DA240" s="29"/>
      <c r="DB240" s="167"/>
      <c r="DC240" s="29"/>
      <c r="DD240" s="29"/>
      <c r="DE240" s="167"/>
      <c r="DF240" s="29"/>
      <c r="DG240" s="29"/>
      <c r="DH240" s="167"/>
      <c r="DI240" s="29"/>
      <c r="DJ240" s="29"/>
      <c r="DK240" s="167"/>
    </row>
    <row r="241" spans="1:115" s="32" customFormat="1" ht="47.25" x14ac:dyDescent="0.25">
      <c r="A241" s="85" t="s">
        <v>787</v>
      </c>
      <c r="B241" s="31">
        <f t="shared" si="35"/>
        <v>851.74400000000003</v>
      </c>
      <c r="C241" s="31">
        <f t="shared" si="36"/>
        <v>0</v>
      </c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50"/>
      <c r="U241" s="50"/>
      <c r="V241" s="50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>
        <v>851.74400000000003</v>
      </c>
      <c r="BK241" s="29"/>
      <c r="BL241" s="29"/>
      <c r="BM241" s="29"/>
      <c r="BN241" s="29"/>
      <c r="BO241" s="29"/>
      <c r="BP241" s="29"/>
      <c r="BQ241" s="29"/>
      <c r="BR241" s="29"/>
      <c r="BS241" s="175"/>
      <c r="BT241" s="175"/>
      <c r="BU241" s="175"/>
      <c r="BV241" s="175"/>
      <c r="BW241" s="175"/>
      <c r="BX241" s="167"/>
      <c r="BY241" s="167"/>
      <c r="BZ241" s="167"/>
      <c r="CA241" s="167"/>
      <c r="CB241" s="167"/>
      <c r="CC241" s="167"/>
      <c r="CD241" s="167"/>
      <c r="CE241" s="29"/>
      <c r="CF241" s="29"/>
      <c r="CG241" s="167"/>
      <c r="CH241" s="29"/>
      <c r="CI241" s="29"/>
      <c r="CJ241" s="167"/>
      <c r="CK241" s="29"/>
      <c r="CL241" s="29"/>
      <c r="CM241" s="167"/>
      <c r="CN241" s="29"/>
      <c r="CO241" s="29"/>
      <c r="CP241" s="167"/>
      <c r="CQ241" s="29"/>
      <c r="CR241" s="29"/>
      <c r="CS241" s="167"/>
      <c r="CT241" s="29"/>
      <c r="CU241" s="29"/>
      <c r="CV241" s="167"/>
      <c r="CW241" s="29"/>
      <c r="CX241" s="29"/>
      <c r="CY241" s="167"/>
      <c r="CZ241" s="29"/>
      <c r="DA241" s="29"/>
      <c r="DB241" s="167"/>
      <c r="DC241" s="29"/>
      <c r="DD241" s="29"/>
      <c r="DE241" s="167"/>
      <c r="DF241" s="29"/>
      <c r="DG241" s="29"/>
      <c r="DH241" s="167"/>
      <c r="DI241" s="29"/>
      <c r="DJ241" s="29"/>
      <c r="DK241" s="167"/>
    </row>
    <row r="242" spans="1:115" s="32" customFormat="1" ht="63" x14ac:dyDescent="0.25">
      <c r="A242" s="85" t="s">
        <v>414</v>
      </c>
      <c r="B242" s="31">
        <f t="shared" si="35"/>
        <v>1436.4</v>
      </c>
      <c r="C242" s="31">
        <f t="shared" si="36"/>
        <v>0</v>
      </c>
      <c r="D242" s="29">
        <f t="shared" si="25"/>
        <v>0</v>
      </c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50"/>
      <c r="U242" s="50"/>
      <c r="V242" s="50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>
        <v>936.4</v>
      </c>
      <c r="BK242" s="29"/>
      <c r="BL242" s="29"/>
      <c r="BM242" s="29"/>
      <c r="BN242" s="29"/>
      <c r="BO242" s="29"/>
      <c r="BP242" s="29"/>
      <c r="BQ242" s="29"/>
      <c r="BR242" s="29"/>
      <c r="BS242" s="175"/>
      <c r="BT242" s="175"/>
      <c r="BU242" s="175"/>
      <c r="BV242" s="175"/>
      <c r="BW242" s="175"/>
      <c r="BX242" s="167"/>
      <c r="BY242" s="167"/>
      <c r="BZ242" s="167"/>
      <c r="CA242" s="167"/>
      <c r="CB242" s="167"/>
      <c r="CC242" s="167"/>
      <c r="CD242" s="167"/>
      <c r="CE242" s="29"/>
      <c r="CF242" s="29"/>
      <c r="CG242" s="167"/>
      <c r="CH242" s="29"/>
      <c r="CI242" s="29"/>
      <c r="CJ242" s="167"/>
      <c r="CK242" s="29"/>
      <c r="CL242" s="29"/>
      <c r="CM242" s="167"/>
      <c r="CN242" s="29"/>
      <c r="CO242" s="29"/>
      <c r="CP242" s="167"/>
      <c r="CQ242" s="29">
        <v>500</v>
      </c>
      <c r="CR242" s="29"/>
      <c r="CS242" s="167"/>
      <c r="CT242" s="29"/>
      <c r="CU242" s="29"/>
      <c r="CV242" s="167"/>
      <c r="CW242" s="29"/>
      <c r="CX242" s="29"/>
      <c r="CY242" s="167"/>
      <c r="CZ242" s="29"/>
      <c r="DA242" s="29"/>
      <c r="DB242" s="167"/>
      <c r="DC242" s="29"/>
      <c r="DD242" s="29"/>
      <c r="DE242" s="167"/>
      <c r="DF242" s="29"/>
      <c r="DG242" s="29"/>
      <c r="DH242" s="167"/>
      <c r="DI242" s="29"/>
      <c r="DJ242" s="29"/>
      <c r="DK242" s="167"/>
    </row>
    <row r="243" spans="1:115" s="32" customFormat="1" ht="63" x14ac:dyDescent="0.25">
      <c r="A243" s="85" t="s">
        <v>647</v>
      </c>
      <c r="B243" s="31">
        <f t="shared" si="35"/>
        <v>681.7</v>
      </c>
      <c r="C243" s="31">
        <f t="shared" si="36"/>
        <v>0</v>
      </c>
      <c r="D243" s="29">
        <f t="shared" si="25"/>
        <v>0</v>
      </c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50"/>
      <c r="U243" s="50"/>
      <c r="V243" s="50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>
        <v>181.7</v>
      </c>
      <c r="BK243" s="29"/>
      <c r="BL243" s="29"/>
      <c r="BM243" s="29"/>
      <c r="BN243" s="29"/>
      <c r="BO243" s="29"/>
      <c r="BP243" s="29"/>
      <c r="BQ243" s="29"/>
      <c r="BR243" s="29"/>
      <c r="BS243" s="175"/>
      <c r="BT243" s="175"/>
      <c r="BU243" s="175"/>
      <c r="BV243" s="175"/>
      <c r="BW243" s="175"/>
      <c r="BX243" s="167"/>
      <c r="BY243" s="167"/>
      <c r="BZ243" s="167"/>
      <c r="CA243" s="167"/>
      <c r="CB243" s="167"/>
      <c r="CC243" s="167"/>
      <c r="CD243" s="167"/>
      <c r="CE243" s="29"/>
      <c r="CF243" s="29"/>
      <c r="CG243" s="167"/>
      <c r="CH243" s="29"/>
      <c r="CI243" s="29"/>
      <c r="CJ243" s="167"/>
      <c r="CK243" s="29"/>
      <c r="CL243" s="29"/>
      <c r="CM243" s="167"/>
      <c r="CN243" s="29"/>
      <c r="CO243" s="29"/>
      <c r="CP243" s="167"/>
      <c r="CQ243" s="29">
        <v>500</v>
      </c>
      <c r="CR243" s="29"/>
      <c r="CS243" s="167"/>
      <c r="CT243" s="29"/>
      <c r="CU243" s="29"/>
      <c r="CV243" s="167"/>
      <c r="CW243" s="29"/>
      <c r="CX243" s="29"/>
      <c r="CY243" s="167"/>
      <c r="CZ243" s="29"/>
      <c r="DA243" s="29"/>
      <c r="DB243" s="167"/>
      <c r="DC243" s="29"/>
      <c r="DD243" s="29"/>
      <c r="DE243" s="167"/>
      <c r="DF243" s="29"/>
      <c r="DG243" s="29"/>
      <c r="DH243" s="167"/>
      <c r="DI243" s="29"/>
      <c r="DJ243" s="29"/>
      <c r="DK243" s="167"/>
    </row>
    <row r="244" spans="1:115" s="32" customFormat="1" ht="47.25" x14ac:dyDescent="0.25">
      <c r="A244" s="85" t="s">
        <v>417</v>
      </c>
      <c r="B244" s="31">
        <f t="shared" si="35"/>
        <v>4473.2</v>
      </c>
      <c r="C244" s="31">
        <f t="shared" si="36"/>
        <v>0</v>
      </c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50"/>
      <c r="U244" s="50"/>
      <c r="V244" s="50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>
        <v>4473.2</v>
      </c>
      <c r="BN244" s="29"/>
      <c r="BO244" s="29"/>
      <c r="BP244" s="29"/>
      <c r="BQ244" s="29"/>
      <c r="BR244" s="29"/>
      <c r="BS244" s="175"/>
      <c r="BT244" s="175"/>
      <c r="BU244" s="175"/>
      <c r="BV244" s="175"/>
      <c r="BW244" s="175"/>
      <c r="BX244" s="167"/>
      <c r="BY244" s="167"/>
      <c r="BZ244" s="167"/>
      <c r="CA244" s="167"/>
      <c r="CB244" s="167"/>
      <c r="CC244" s="167"/>
      <c r="CD244" s="167"/>
      <c r="CE244" s="29"/>
      <c r="CF244" s="29"/>
      <c r="CG244" s="167"/>
      <c r="CH244" s="29"/>
      <c r="CI244" s="29"/>
      <c r="CJ244" s="167"/>
      <c r="CK244" s="29"/>
      <c r="CL244" s="29"/>
      <c r="CM244" s="167"/>
      <c r="CN244" s="29"/>
      <c r="CO244" s="29"/>
      <c r="CP244" s="167"/>
      <c r="CQ244" s="29"/>
      <c r="CR244" s="29"/>
      <c r="CS244" s="167"/>
      <c r="CT244" s="29"/>
      <c r="CU244" s="29"/>
      <c r="CV244" s="167"/>
      <c r="CW244" s="29"/>
      <c r="CX244" s="29"/>
      <c r="CY244" s="167"/>
      <c r="CZ244" s="29"/>
      <c r="DA244" s="29"/>
      <c r="DB244" s="167"/>
      <c r="DC244" s="29"/>
      <c r="DD244" s="29"/>
      <c r="DE244" s="167"/>
      <c r="DF244" s="29"/>
      <c r="DG244" s="29"/>
      <c r="DH244" s="167"/>
      <c r="DI244" s="29"/>
      <c r="DJ244" s="29"/>
      <c r="DK244" s="167"/>
    </row>
    <row r="245" spans="1:115" s="32" customFormat="1" ht="63" x14ac:dyDescent="0.25">
      <c r="A245" s="85" t="s">
        <v>788</v>
      </c>
      <c r="B245" s="31">
        <f t="shared" si="35"/>
        <v>404.8</v>
      </c>
      <c r="C245" s="31">
        <f t="shared" si="36"/>
        <v>0</v>
      </c>
      <c r="D245" s="29">
        <f t="shared" si="25"/>
        <v>0</v>
      </c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50"/>
      <c r="U245" s="50"/>
      <c r="V245" s="50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>
        <v>404.8</v>
      </c>
      <c r="BK245" s="29"/>
      <c r="BL245" s="29"/>
      <c r="BM245" s="29"/>
      <c r="BN245" s="29"/>
      <c r="BO245" s="29"/>
      <c r="BP245" s="29"/>
      <c r="BQ245" s="29"/>
      <c r="BR245" s="29"/>
      <c r="BS245" s="175"/>
      <c r="BT245" s="175"/>
      <c r="BU245" s="175"/>
      <c r="BV245" s="175"/>
      <c r="BW245" s="175"/>
      <c r="BX245" s="167"/>
      <c r="BY245" s="167"/>
      <c r="BZ245" s="167"/>
      <c r="CA245" s="167"/>
      <c r="CB245" s="167"/>
      <c r="CC245" s="167"/>
      <c r="CD245" s="167"/>
      <c r="CE245" s="29"/>
      <c r="CF245" s="29"/>
      <c r="CG245" s="167"/>
      <c r="CH245" s="29"/>
      <c r="CI245" s="29"/>
      <c r="CJ245" s="167"/>
      <c r="CK245" s="29"/>
      <c r="CL245" s="29"/>
      <c r="CM245" s="167"/>
      <c r="CN245" s="29"/>
      <c r="CO245" s="29"/>
      <c r="CP245" s="167"/>
      <c r="CQ245" s="29"/>
      <c r="CR245" s="29"/>
      <c r="CS245" s="167"/>
      <c r="CT245" s="29"/>
      <c r="CU245" s="29"/>
      <c r="CV245" s="167"/>
      <c r="CW245" s="29"/>
      <c r="CX245" s="29"/>
      <c r="CY245" s="167"/>
      <c r="CZ245" s="29"/>
      <c r="DA245" s="29"/>
      <c r="DB245" s="167"/>
      <c r="DC245" s="29"/>
      <c r="DD245" s="29"/>
      <c r="DE245" s="167"/>
      <c r="DF245" s="29"/>
      <c r="DG245" s="29"/>
      <c r="DH245" s="167"/>
      <c r="DI245" s="29"/>
      <c r="DJ245" s="29"/>
      <c r="DK245" s="167"/>
    </row>
    <row r="246" spans="1:115" s="32" customFormat="1" ht="47.25" x14ac:dyDescent="0.25">
      <c r="A246" s="85" t="s">
        <v>419</v>
      </c>
      <c r="B246" s="31">
        <f t="shared" ref="B246:B297" si="39">E246+H246+K246+N246+Q246+T246+W246+Z246+AC246+AF246+AI246+AL246+AO246+AR246+AU246+AX246+BA246+BD246+BG246+BJ246+BM246+BP246+BS246+BV246+BY246+CB246+CE246+CH246+CK246+CN246+CQ246+CT246+CW246+CZ246+DC246+DF246+DI246</f>
        <v>17763.3</v>
      </c>
      <c r="C246" s="31">
        <f t="shared" ref="C246:C297" si="40">F246+I246+L246+O246+R246+U246+X246+AA246+AD246+AG246+AJ246+AM246+AP246+AS246+AV246+AY246+BB246+BE246+BH246+BK246+BN246+BQ246+BT246+BW246+BZ246+CC246+CF246+CI246+CL246+CO246+CR246+CU246+CX246+DA246+DD246+DG246+DJ246</f>
        <v>825.10924999999997</v>
      </c>
      <c r="D246" s="29">
        <f t="shared" si="25"/>
        <v>4.6450223213029114</v>
      </c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50"/>
      <c r="U246" s="50"/>
      <c r="V246" s="50"/>
      <c r="W246" s="29"/>
      <c r="X246" s="29"/>
      <c r="Y246" s="29"/>
      <c r="Z246" s="29"/>
      <c r="AA246" s="29"/>
      <c r="AB246" s="29"/>
      <c r="AC246" s="29"/>
      <c r="AD246" s="29">
        <v>0</v>
      </c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>
        <v>1818.1</v>
      </c>
      <c r="BH246" s="29">
        <v>825.10924999999997</v>
      </c>
      <c r="BI246" s="29">
        <f t="shared" si="37"/>
        <v>45.383050987294425</v>
      </c>
      <c r="BJ246" s="29"/>
      <c r="BK246" s="29"/>
      <c r="BL246" s="29"/>
      <c r="BM246" s="29">
        <v>15945.2</v>
      </c>
      <c r="BN246" s="29"/>
      <c r="BO246" s="29">
        <f t="shared" si="34"/>
        <v>0</v>
      </c>
      <c r="BP246" s="29"/>
      <c r="BQ246" s="29"/>
      <c r="BR246" s="29"/>
      <c r="BS246" s="175"/>
      <c r="BT246" s="175"/>
      <c r="BU246" s="175"/>
      <c r="BV246" s="175"/>
      <c r="BW246" s="175"/>
      <c r="BX246" s="167"/>
      <c r="BY246" s="167"/>
      <c r="BZ246" s="167"/>
      <c r="CA246" s="167"/>
      <c r="CB246" s="167"/>
      <c r="CC246" s="167"/>
      <c r="CD246" s="167"/>
      <c r="CE246" s="29"/>
      <c r="CF246" s="29"/>
      <c r="CG246" s="167"/>
      <c r="CH246" s="29"/>
      <c r="CI246" s="29"/>
      <c r="CJ246" s="167"/>
      <c r="CK246" s="29"/>
      <c r="CL246" s="29"/>
      <c r="CM246" s="167"/>
      <c r="CN246" s="29"/>
      <c r="CO246" s="29"/>
      <c r="CP246" s="167"/>
      <c r="CQ246" s="29"/>
      <c r="CR246" s="29"/>
      <c r="CS246" s="167"/>
      <c r="CT246" s="29"/>
      <c r="CU246" s="29"/>
      <c r="CV246" s="167"/>
      <c r="CW246" s="29"/>
      <c r="CX246" s="29"/>
      <c r="CY246" s="167"/>
      <c r="CZ246" s="29"/>
      <c r="DA246" s="29"/>
      <c r="DB246" s="167"/>
      <c r="DC246" s="29"/>
      <c r="DD246" s="29"/>
      <c r="DE246" s="167"/>
      <c r="DF246" s="29"/>
      <c r="DG246" s="29"/>
      <c r="DH246" s="167"/>
      <c r="DI246" s="29"/>
      <c r="DJ246" s="29"/>
      <c r="DK246" s="167"/>
    </row>
    <row r="247" spans="1:115" s="32" customFormat="1" ht="63" x14ac:dyDescent="0.25">
      <c r="A247" s="85" t="s">
        <v>789</v>
      </c>
      <c r="B247" s="31">
        <f t="shared" si="39"/>
        <v>300</v>
      </c>
      <c r="C247" s="31">
        <f t="shared" si="40"/>
        <v>0</v>
      </c>
      <c r="D247" s="29">
        <f t="shared" si="25"/>
        <v>0</v>
      </c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50"/>
      <c r="U247" s="50"/>
      <c r="V247" s="50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>
        <v>300</v>
      </c>
      <c r="BK247" s="29"/>
      <c r="BL247" s="29"/>
      <c r="BM247" s="29"/>
      <c r="BN247" s="29"/>
      <c r="BO247" s="29"/>
      <c r="BP247" s="29"/>
      <c r="BQ247" s="29"/>
      <c r="BR247" s="29"/>
      <c r="BS247" s="175"/>
      <c r="BT247" s="175"/>
      <c r="BU247" s="175"/>
      <c r="BV247" s="175"/>
      <c r="BW247" s="175"/>
      <c r="BX247" s="167"/>
      <c r="BY247" s="167"/>
      <c r="BZ247" s="167"/>
      <c r="CA247" s="167"/>
      <c r="CB247" s="167"/>
      <c r="CC247" s="167"/>
      <c r="CD247" s="167"/>
      <c r="CE247" s="29"/>
      <c r="CF247" s="29"/>
      <c r="CG247" s="167"/>
      <c r="CH247" s="29"/>
      <c r="CI247" s="29"/>
      <c r="CJ247" s="167"/>
      <c r="CK247" s="29"/>
      <c r="CL247" s="29"/>
      <c r="CM247" s="167"/>
      <c r="CN247" s="29"/>
      <c r="CO247" s="29"/>
      <c r="CP247" s="167"/>
      <c r="CQ247" s="29"/>
      <c r="CR247" s="29"/>
      <c r="CS247" s="167"/>
      <c r="CT247" s="29"/>
      <c r="CU247" s="29"/>
      <c r="CV247" s="167"/>
      <c r="CW247" s="29"/>
      <c r="CX247" s="29"/>
      <c r="CY247" s="167"/>
      <c r="CZ247" s="29"/>
      <c r="DA247" s="29"/>
      <c r="DB247" s="167"/>
      <c r="DC247" s="29"/>
      <c r="DD247" s="29"/>
      <c r="DE247" s="167"/>
      <c r="DF247" s="29"/>
      <c r="DG247" s="29"/>
      <c r="DH247" s="167"/>
      <c r="DI247" s="29"/>
      <c r="DJ247" s="29"/>
      <c r="DK247" s="167"/>
    </row>
    <row r="248" spans="1:115" s="32" customFormat="1" ht="47.25" x14ac:dyDescent="0.25">
      <c r="A248" s="85" t="s">
        <v>790</v>
      </c>
      <c r="B248" s="31">
        <f t="shared" si="39"/>
        <v>350</v>
      </c>
      <c r="C248" s="31">
        <f t="shared" si="40"/>
        <v>0</v>
      </c>
      <c r="D248" s="29">
        <f t="shared" si="25"/>
        <v>0</v>
      </c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50"/>
      <c r="U248" s="50"/>
      <c r="V248" s="50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>
        <v>350</v>
      </c>
      <c r="BK248" s="29"/>
      <c r="BL248" s="29"/>
      <c r="BM248" s="29"/>
      <c r="BN248" s="29"/>
      <c r="BO248" s="29"/>
      <c r="BP248" s="29"/>
      <c r="BQ248" s="29"/>
      <c r="BR248" s="29"/>
      <c r="BS248" s="175"/>
      <c r="BT248" s="175"/>
      <c r="BU248" s="175"/>
      <c r="BV248" s="175"/>
      <c r="BW248" s="175"/>
      <c r="BX248" s="167"/>
      <c r="BY248" s="167"/>
      <c r="BZ248" s="167"/>
      <c r="CA248" s="167"/>
      <c r="CB248" s="167"/>
      <c r="CC248" s="167"/>
      <c r="CD248" s="167"/>
      <c r="CE248" s="29"/>
      <c r="CF248" s="29"/>
      <c r="CG248" s="167"/>
      <c r="CH248" s="29"/>
      <c r="CI248" s="29"/>
      <c r="CJ248" s="167"/>
      <c r="CK248" s="29"/>
      <c r="CL248" s="29"/>
      <c r="CM248" s="167"/>
      <c r="CN248" s="29"/>
      <c r="CO248" s="29"/>
      <c r="CP248" s="167"/>
      <c r="CQ248" s="29"/>
      <c r="CR248" s="29"/>
      <c r="CS248" s="167"/>
      <c r="CT248" s="29"/>
      <c r="CU248" s="29"/>
      <c r="CV248" s="167"/>
      <c r="CW248" s="29"/>
      <c r="CX248" s="29"/>
      <c r="CY248" s="167"/>
      <c r="CZ248" s="29"/>
      <c r="DA248" s="29"/>
      <c r="DB248" s="167"/>
      <c r="DC248" s="29"/>
      <c r="DD248" s="29"/>
      <c r="DE248" s="167"/>
      <c r="DF248" s="29"/>
      <c r="DG248" s="29"/>
      <c r="DH248" s="167"/>
      <c r="DI248" s="29"/>
      <c r="DJ248" s="29"/>
      <c r="DK248" s="167"/>
    </row>
    <row r="249" spans="1:115" s="32" customFormat="1" ht="47.25" x14ac:dyDescent="0.25">
      <c r="A249" s="85" t="s">
        <v>791</v>
      </c>
      <c r="B249" s="31">
        <f t="shared" si="39"/>
        <v>770</v>
      </c>
      <c r="C249" s="31">
        <f t="shared" si="40"/>
        <v>0</v>
      </c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50"/>
      <c r="U249" s="50"/>
      <c r="V249" s="50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>
        <v>770</v>
      </c>
      <c r="BK249" s="29"/>
      <c r="BL249" s="29"/>
      <c r="BM249" s="29"/>
      <c r="BN249" s="29"/>
      <c r="BO249" s="29"/>
      <c r="BP249" s="29"/>
      <c r="BQ249" s="29"/>
      <c r="BR249" s="29"/>
      <c r="BS249" s="175"/>
      <c r="BT249" s="175"/>
      <c r="BU249" s="175"/>
      <c r="BV249" s="175"/>
      <c r="BW249" s="175"/>
      <c r="BX249" s="167"/>
      <c r="BY249" s="167"/>
      <c r="BZ249" s="167"/>
      <c r="CA249" s="167"/>
      <c r="CB249" s="167"/>
      <c r="CC249" s="167"/>
      <c r="CD249" s="167"/>
      <c r="CE249" s="29"/>
      <c r="CF249" s="29"/>
      <c r="CG249" s="167"/>
      <c r="CH249" s="29"/>
      <c r="CI249" s="29"/>
      <c r="CJ249" s="167"/>
      <c r="CK249" s="29"/>
      <c r="CL249" s="29"/>
      <c r="CM249" s="167"/>
      <c r="CN249" s="29"/>
      <c r="CO249" s="29"/>
      <c r="CP249" s="167"/>
      <c r="CQ249" s="29"/>
      <c r="CR249" s="29"/>
      <c r="CS249" s="167"/>
      <c r="CT249" s="29"/>
      <c r="CU249" s="29"/>
      <c r="CV249" s="167"/>
      <c r="CW249" s="29"/>
      <c r="CX249" s="29"/>
      <c r="CY249" s="167"/>
      <c r="CZ249" s="29"/>
      <c r="DA249" s="29"/>
      <c r="DB249" s="167"/>
      <c r="DC249" s="29"/>
      <c r="DD249" s="29"/>
      <c r="DE249" s="167"/>
      <c r="DF249" s="29"/>
      <c r="DG249" s="29"/>
      <c r="DH249" s="167"/>
      <c r="DI249" s="29"/>
      <c r="DJ249" s="29"/>
      <c r="DK249" s="167"/>
    </row>
    <row r="250" spans="1:115" s="32" customFormat="1" ht="47.25" x14ac:dyDescent="0.25">
      <c r="A250" s="85" t="s">
        <v>792</v>
      </c>
      <c r="B250" s="31">
        <f t="shared" si="39"/>
        <v>231</v>
      </c>
      <c r="C250" s="31">
        <f t="shared" si="40"/>
        <v>0</v>
      </c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50"/>
      <c r="U250" s="50"/>
      <c r="V250" s="50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>
        <v>231</v>
      </c>
      <c r="BK250" s="29"/>
      <c r="BL250" s="29"/>
      <c r="BM250" s="29"/>
      <c r="BN250" s="29"/>
      <c r="BO250" s="29"/>
      <c r="BP250" s="29"/>
      <c r="BQ250" s="29"/>
      <c r="BR250" s="29"/>
      <c r="BS250" s="175"/>
      <c r="BT250" s="175"/>
      <c r="BU250" s="175"/>
      <c r="BV250" s="175"/>
      <c r="BW250" s="175"/>
      <c r="BX250" s="167"/>
      <c r="BY250" s="167"/>
      <c r="BZ250" s="167"/>
      <c r="CA250" s="167"/>
      <c r="CB250" s="167"/>
      <c r="CC250" s="167"/>
      <c r="CD250" s="167"/>
      <c r="CE250" s="29"/>
      <c r="CF250" s="29"/>
      <c r="CG250" s="167"/>
      <c r="CH250" s="29"/>
      <c r="CI250" s="29"/>
      <c r="CJ250" s="167"/>
      <c r="CK250" s="29"/>
      <c r="CL250" s="29"/>
      <c r="CM250" s="167"/>
      <c r="CN250" s="29"/>
      <c r="CO250" s="29"/>
      <c r="CP250" s="167"/>
      <c r="CQ250" s="29"/>
      <c r="CR250" s="29"/>
      <c r="CS250" s="167"/>
      <c r="CT250" s="29"/>
      <c r="CU250" s="29"/>
      <c r="CV250" s="167"/>
      <c r="CW250" s="29"/>
      <c r="CX250" s="29"/>
      <c r="CY250" s="167"/>
      <c r="CZ250" s="29"/>
      <c r="DA250" s="29"/>
      <c r="DB250" s="167"/>
      <c r="DC250" s="29"/>
      <c r="DD250" s="29"/>
      <c r="DE250" s="167"/>
      <c r="DF250" s="29"/>
      <c r="DG250" s="29"/>
      <c r="DH250" s="167"/>
      <c r="DI250" s="29"/>
      <c r="DJ250" s="29"/>
      <c r="DK250" s="167"/>
    </row>
    <row r="251" spans="1:115" s="32" customFormat="1" ht="47.25" x14ac:dyDescent="0.25">
      <c r="A251" s="85" t="s">
        <v>417</v>
      </c>
      <c r="B251" s="31">
        <f t="shared" si="39"/>
        <v>0</v>
      </c>
      <c r="C251" s="31">
        <f t="shared" si="40"/>
        <v>0</v>
      </c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50"/>
      <c r="U251" s="50"/>
      <c r="V251" s="50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175"/>
      <c r="BT251" s="175"/>
      <c r="BU251" s="175"/>
      <c r="BV251" s="175"/>
      <c r="BW251" s="175"/>
      <c r="BX251" s="167"/>
      <c r="BY251" s="167"/>
      <c r="BZ251" s="167"/>
      <c r="CA251" s="167"/>
      <c r="CB251" s="167"/>
      <c r="CC251" s="167"/>
      <c r="CD251" s="167"/>
      <c r="CE251" s="29"/>
      <c r="CF251" s="29"/>
      <c r="CG251" s="167"/>
      <c r="CH251" s="29"/>
      <c r="CI251" s="29"/>
      <c r="CJ251" s="167"/>
      <c r="CK251" s="29"/>
      <c r="CL251" s="29"/>
      <c r="CM251" s="167"/>
      <c r="CN251" s="29"/>
      <c r="CO251" s="29"/>
      <c r="CP251" s="167"/>
      <c r="CQ251" s="29"/>
      <c r="CR251" s="29"/>
      <c r="CS251" s="167"/>
      <c r="CT251" s="29"/>
      <c r="CU251" s="29"/>
      <c r="CV251" s="167"/>
      <c r="CW251" s="29"/>
      <c r="CX251" s="29"/>
      <c r="CY251" s="167"/>
      <c r="CZ251" s="29"/>
      <c r="DA251" s="29"/>
      <c r="DB251" s="167"/>
      <c r="DC251" s="29"/>
      <c r="DD251" s="29"/>
      <c r="DE251" s="167"/>
      <c r="DF251" s="29"/>
      <c r="DG251" s="29"/>
      <c r="DH251" s="167"/>
      <c r="DI251" s="29"/>
      <c r="DJ251" s="29"/>
      <c r="DK251" s="167"/>
    </row>
    <row r="252" spans="1:115" s="32" customFormat="1" ht="47.25" x14ac:dyDescent="0.25">
      <c r="A252" s="85" t="s">
        <v>422</v>
      </c>
      <c r="B252" s="31">
        <f t="shared" si="39"/>
        <v>598.63480000000004</v>
      </c>
      <c r="C252" s="31">
        <f t="shared" si="40"/>
        <v>0</v>
      </c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50"/>
      <c r="U252" s="50"/>
      <c r="V252" s="50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>
        <v>598.63480000000004</v>
      </c>
      <c r="BK252" s="29"/>
      <c r="BL252" s="29"/>
      <c r="BM252" s="29"/>
      <c r="BN252" s="29"/>
      <c r="BO252" s="29"/>
      <c r="BP252" s="29"/>
      <c r="BQ252" s="29"/>
      <c r="BR252" s="29"/>
      <c r="BS252" s="175"/>
      <c r="BT252" s="175"/>
      <c r="BU252" s="175"/>
      <c r="BV252" s="175"/>
      <c r="BW252" s="175"/>
      <c r="BX252" s="167"/>
      <c r="BY252" s="167"/>
      <c r="BZ252" s="167"/>
      <c r="CA252" s="167"/>
      <c r="CB252" s="167"/>
      <c r="CC252" s="167"/>
      <c r="CD252" s="167"/>
      <c r="CE252" s="29"/>
      <c r="CF252" s="29"/>
      <c r="CG252" s="167"/>
      <c r="CH252" s="29"/>
      <c r="CI252" s="29"/>
      <c r="CJ252" s="167"/>
      <c r="CK252" s="29"/>
      <c r="CL252" s="29"/>
      <c r="CM252" s="167"/>
      <c r="CN252" s="29"/>
      <c r="CO252" s="29"/>
      <c r="CP252" s="167"/>
      <c r="CQ252" s="29"/>
      <c r="CR252" s="29"/>
      <c r="CS252" s="167"/>
      <c r="CT252" s="29"/>
      <c r="CU252" s="29"/>
      <c r="CV252" s="167"/>
      <c r="CW252" s="29"/>
      <c r="CX252" s="29"/>
      <c r="CY252" s="167"/>
      <c r="CZ252" s="29"/>
      <c r="DA252" s="29"/>
      <c r="DB252" s="167"/>
      <c r="DC252" s="29"/>
      <c r="DD252" s="29"/>
      <c r="DE252" s="167"/>
      <c r="DF252" s="29"/>
      <c r="DG252" s="29"/>
      <c r="DH252" s="167"/>
      <c r="DI252" s="29"/>
      <c r="DJ252" s="29"/>
      <c r="DK252" s="167"/>
    </row>
    <row r="253" spans="1:115" s="32" customFormat="1" ht="47.25" x14ac:dyDescent="0.25">
      <c r="A253" s="85" t="s">
        <v>426</v>
      </c>
      <c r="B253" s="31">
        <f t="shared" si="39"/>
        <v>981</v>
      </c>
      <c r="C253" s="31">
        <f t="shared" si="40"/>
        <v>0</v>
      </c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50"/>
      <c r="U253" s="50"/>
      <c r="V253" s="50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>
        <v>981</v>
      </c>
      <c r="BK253" s="29"/>
      <c r="BL253" s="29"/>
      <c r="BM253" s="29"/>
      <c r="BN253" s="29"/>
      <c r="BO253" s="29"/>
      <c r="BP253" s="29"/>
      <c r="BQ253" s="29"/>
      <c r="BR253" s="29"/>
      <c r="BS253" s="175"/>
      <c r="BT253" s="175"/>
      <c r="BU253" s="175"/>
      <c r="BV253" s="175"/>
      <c r="BW253" s="175"/>
      <c r="BX253" s="167"/>
      <c r="BY253" s="167"/>
      <c r="BZ253" s="167"/>
      <c r="CA253" s="167"/>
      <c r="CB253" s="167"/>
      <c r="CC253" s="167"/>
      <c r="CD253" s="167"/>
      <c r="CE253" s="29"/>
      <c r="CF253" s="29"/>
      <c r="CG253" s="167"/>
      <c r="CH253" s="29"/>
      <c r="CI253" s="29"/>
      <c r="CJ253" s="167"/>
      <c r="CK253" s="29"/>
      <c r="CL253" s="29"/>
      <c r="CM253" s="167"/>
      <c r="CN253" s="29"/>
      <c r="CO253" s="29"/>
      <c r="CP253" s="167"/>
      <c r="CQ253" s="29"/>
      <c r="CR253" s="29"/>
      <c r="CS253" s="167"/>
      <c r="CT253" s="29"/>
      <c r="CU253" s="29"/>
      <c r="CV253" s="167"/>
      <c r="CW253" s="29"/>
      <c r="CX253" s="29"/>
      <c r="CY253" s="167"/>
      <c r="CZ253" s="29"/>
      <c r="DA253" s="29"/>
      <c r="DB253" s="167"/>
      <c r="DC253" s="29"/>
      <c r="DD253" s="29"/>
      <c r="DE253" s="167"/>
      <c r="DF253" s="29"/>
      <c r="DG253" s="29"/>
      <c r="DH253" s="167"/>
      <c r="DI253" s="29"/>
      <c r="DJ253" s="29"/>
      <c r="DK253" s="167"/>
    </row>
    <row r="254" spans="1:115" s="32" customFormat="1" ht="63" x14ac:dyDescent="0.25">
      <c r="A254" s="85" t="s">
        <v>429</v>
      </c>
      <c r="B254" s="31">
        <f t="shared" si="39"/>
        <v>686</v>
      </c>
      <c r="C254" s="31">
        <f t="shared" si="40"/>
        <v>0</v>
      </c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50"/>
      <c r="U254" s="50"/>
      <c r="V254" s="50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>
        <v>686</v>
      </c>
      <c r="BK254" s="29"/>
      <c r="BL254" s="29"/>
      <c r="BM254" s="29"/>
      <c r="BN254" s="29"/>
      <c r="BO254" s="29"/>
      <c r="BP254" s="29"/>
      <c r="BQ254" s="29"/>
      <c r="BR254" s="29"/>
      <c r="BS254" s="175"/>
      <c r="BT254" s="175"/>
      <c r="BU254" s="175"/>
      <c r="BV254" s="175"/>
      <c r="BW254" s="175"/>
      <c r="BX254" s="167"/>
      <c r="BY254" s="167"/>
      <c r="BZ254" s="167"/>
      <c r="CA254" s="167"/>
      <c r="CB254" s="167"/>
      <c r="CC254" s="167"/>
      <c r="CD254" s="167"/>
      <c r="CE254" s="29"/>
      <c r="CF254" s="29"/>
      <c r="CG254" s="167"/>
      <c r="CH254" s="29"/>
      <c r="CI254" s="29"/>
      <c r="CJ254" s="167"/>
      <c r="CK254" s="29"/>
      <c r="CL254" s="29"/>
      <c r="CM254" s="167"/>
      <c r="CN254" s="29"/>
      <c r="CO254" s="29"/>
      <c r="CP254" s="167"/>
      <c r="CQ254" s="29"/>
      <c r="CR254" s="29"/>
      <c r="CS254" s="167"/>
      <c r="CT254" s="29"/>
      <c r="CU254" s="29"/>
      <c r="CV254" s="167"/>
      <c r="CW254" s="29"/>
      <c r="CX254" s="29"/>
      <c r="CY254" s="167"/>
      <c r="CZ254" s="29"/>
      <c r="DA254" s="29"/>
      <c r="DB254" s="167"/>
      <c r="DC254" s="29"/>
      <c r="DD254" s="29"/>
      <c r="DE254" s="167"/>
      <c r="DF254" s="29"/>
      <c r="DG254" s="29"/>
      <c r="DH254" s="167"/>
      <c r="DI254" s="29"/>
      <c r="DJ254" s="29"/>
      <c r="DK254" s="167"/>
    </row>
    <row r="255" spans="1:115" s="32" customFormat="1" ht="47.25" x14ac:dyDescent="0.25">
      <c r="A255" s="85" t="s">
        <v>428</v>
      </c>
      <c r="B255" s="31">
        <f t="shared" si="39"/>
        <v>960</v>
      </c>
      <c r="C255" s="31">
        <f t="shared" si="40"/>
        <v>0</v>
      </c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50"/>
      <c r="U255" s="50"/>
      <c r="V255" s="50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>
        <v>960</v>
      </c>
      <c r="BK255" s="29"/>
      <c r="BL255" s="29"/>
      <c r="BM255" s="29"/>
      <c r="BN255" s="29"/>
      <c r="BO255" s="29"/>
      <c r="BP255" s="29"/>
      <c r="BQ255" s="29"/>
      <c r="BR255" s="29"/>
      <c r="BS255" s="175"/>
      <c r="BT255" s="175"/>
      <c r="BU255" s="175"/>
      <c r="BV255" s="175"/>
      <c r="BW255" s="175"/>
      <c r="BX255" s="167"/>
      <c r="BY255" s="167"/>
      <c r="BZ255" s="167"/>
      <c r="CA255" s="167"/>
      <c r="CB255" s="167"/>
      <c r="CC255" s="167"/>
      <c r="CD255" s="167"/>
      <c r="CE255" s="29"/>
      <c r="CF255" s="29"/>
      <c r="CG255" s="167"/>
      <c r="CH255" s="29"/>
      <c r="CI255" s="29"/>
      <c r="CJ255" s="167"/>
      <c r="CK255" s="29"/>
      <c r="CL255" s="29"/>
      <c r="CM255" s="167"/>
      <c r="CN255" s="29"/>
      <c r="CO255" s="29"/>
      <c r="CP255" s="167"/>
      <c r="CQ255" s="29"/>
      <c r="CR255" s="29"/>
      <c r="CS255" s="167"/>
      <c r="CT255" s="29"/>
      <c r="CU255" s="29"/>
      <c r="CV255" s="167"/>
      <c r="CW255" s="29"/>
      <c r="CX255" s="29"/>
      <c r="CY255" s="167"/>
      <c r="CZ255" s="29"/>
      <c r="DA255" s="29"/>
      <c r="DB255" s="167"/>
      <c r="DC255" s="29"/>
      <c r="DD255" s="29"/>
      <c r="DE255" s="167"/>
      <c r="DF255" s="29"/>
      <c r="DG255" s="29"/>
      <c r="DH255" s="167"/>
      <c r="DI255" s="29"/>
      <c r="DJ255" s="29"/>
      <c r="DK255" s="167"/>
    </row>
    <row r="256" spans="1:115" s="32" customFormat="1" ht="47.25" x14ac:dyDescent="0.25">
      <c r="A256" s="85" t="s">
        <v>430</v>
      </c>
      <c r="B256" s="31">
        <f t="shared" si="39"/>
        <v>500</v>
      </c>
      <c r="C256" s="31">
        <f t="shared" si="40"/>
        <v>0</v>
      </c>
      <c r="D256" s="29">
        <f t="shared" si="25"/>
        <v>0</v>
      </c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50"/>
      <c r="U256" s="50"/>
      <c r="V256" s="50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175"/>
      <c r="BT256" s="175"/>
      <c r="BU256" s="175"/>
      <c r="BV256" s="175"/>
      <c r="BW256" s="175"/>
      <c r="BX256" s="167"/>
      <c r="BY256" s="167"/>
      <c r="BZ256" s="167"/>
      <c r="CA256" s="167"/>
      <c r="CB256" s="167"/>
      <c r="CC256" s="167"/>
      <c r="CD256" s="167"/>
      <c r="CE256" s="29"/>
      <c r="CF256" s="29"/>
      <c r="CG256" s="167"/>
      <c r="CH256" s="29"/>
      <c r="CI256" s="29"/>
      <c r="CJ256" s="167"/>
      <c r="CK256" s="29"/>
      <c r="CL256" s="29"/>
      <c r="CM256" s="167"/>
      <c r="CN256" s="29"/>
      <c r="CO256" s="29"/>
      <c r="CP256" s="167"/>
      <c r="CQ256" s="29">
        <v>500</v>
      </c>
      <c r="CR256" s="29"/>
      <c r="CS256" s="167"/>
      <c r="CT256" s="29"/>
      <c r="CU256" s="29"/>
      <c r="CV256" s="167"/>
      <c r="CW256" s="29"/>
      <c r="CX256" s="29"/>
      <c r="CY256" s="167"/>
      <c r="CZ256" s="29"/>
      <c r="DA256" s="29"/>
      <c r="DB256" s="167"/>
      <c r="DC256" s="29"/>
      <c r="DD256" s="29"/>
      <c r="DE256" s="167"/>
      <c r="DF256" s="29"/>
      <c r="DG256" s="29"/>
      <c r="DH256" s="167"/>
      <c r="DI256" s="29"/>
      <c r="DJ256" s="29"/>
      <c r="DK256" s="167"/>
    </row>
    <row r="257" spans="1:115" s="32" customFormat="1" ht="47.25" x14ac:dyDescent="0.25">
      <c r="A257" s="85" t="s">
        <v>431</v>
      </c>
      <c r="B257" s="31">
        <f t="shared" si="39"/>
        <v>4999.5</v>
      </c>
      <c r="C257" s="31">
        <f t="shared" si="40"/>
        <v>0</v>
      </c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50"/>
      <c r="U257" s="50"/>
      <c r="V257" s="50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>
        <v>4999.5</v>
      </c>
      <c r="BN257" s="29"/>
      <c r="BO257" s="29"/>
      <c r="BP257" s="29"/>
      <c r="BQ257" s="29"/>
      <c r="BR257" s="29"/>
      <c r="BS257" s="175"/>
      <c r="BT257" s="175"/>
      <c r="BU257" s="175"/>
      <c r="BV257" s="175"/>
      <c r="BW257" s="175"/>
      <c r="BX257" s="167"/>
      <c r="BY257" s="167"/>
      <c r="BZ257" s="167"/>
      <c r="CA257" s="167"/>
      <c r="CB257" s="167"/>
      <c r="CC257" s="167"/>
      <c r="CD257" s="167"/>
      <c r="CE257" s="29"/>
      <c r="CF257" s="29"/>
      <c r="CG257" s="167"/>
      <c r="CH257" s="29"/>
      <c r="CI257" s="29"/>
      <c r="CJ257" s="167"/>
      <c r="CK257" s="29"/>
      <c r="CL257" s="29"/>
      <c r="CM257" s="167"/>
      <c r="CN257" s="29"/>
      <c r="CO257" s="29"/>
      <c r="CP257" s="167"/>
      <c r="CQ257" s="29"/>
      <c r="CR257" s="29"/>
      <c r="CS257" s="167"/>
      <c r="CT257" s="29"/>
      <c r="CU257" s="29"/>
      <c r="CV257" s="167"/>
      <c r="CW257" s="29"/>
      <c r="CX257" s="29"/>
      <c r="CY257" s="167"/>
      <c r="CZ257" s="29"/>
      <c r="DA257" s="29"/>
      <c r="DB257" s="167"/>
      <c r="DC257" s="29"/>
      <c r="DD257" s="29"/>
      <c r="DE257" s="167"/>
      <c r="DF257" s="29"/>
      <c r="DG257" s="29"/>
      <c r="DH257" s="167"/>
      <c r="DI257" s="29"/>
      <c r="DJ257" s="29"/>
      <c r="DK257" s="167"/>
    </row>
    <row r="258" spans="1:115" s="32" customFormat="1" ht="47.25" x14ac:dyDescent="0.25">
      <c r="A258" s="85" t="s">
        <v>432</v>
      </c>
      <c r="B258" s="31">
        <f t="shared" si="39"/>
        <v>1963.3</v>
      </c>
      <c r="C258" s="31">
        <f t="shared" si="40"/>
        <v>0</v>
      </c>
      <c r="D258" s="29">
        <f t="shared" si="25"/>
        <v>0</v>
      </c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50"/>
      <c r="U258" s="50"/>
      <c r="V258" s="50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>
        <v>1083.3</v>
      </c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>
        <v>880</v>
      </c>
      <c r="BK258" s="29"/>
      <c r="BL258" s="29"/>
      <c r="BM258" s="29"/>
      <c r="BN258" s="29"/>
      <c r="BO258" s="29"/>
      <c r="BP258" s="29"/>
      <c r="BQ258" s="29"/>
      <c r="BR258" s="29"/>
      <c r="BS258" s="175"/>
      <c r="BT258" s="175"/>
      <c r="BU258" s="175"/>
      <c r="BV258" s="175"/>
      <c r="BW258" s="175"/>
      <c r="BX258" s="167"/>
      <c r="BY258" s="167"/>
      <c r="BZ258" s="167"/>
      <c r="CA258" s="167"/>
      <c r="CB258" s="167"/>
      <c r="CC258" s="167"/>
      <c r="CD258" s="167"/>
      <c r="CE258" s="29"/>
      <c r="CF258" s="29"/>
      <c r="CG258" s="167"/>
      <c r="CH258" s="29"/>
      <c r="CI258" s="29"/>
      <c r="CJ258" s="167"/>
      <c r="CK258" s="29"/>
      <c r="CL258" s="29"/>
      <c r="CM258" s="167"/>
      <c r="CN258" s="29"/>
      <c r="CO258" s="29"/>
      <c r="CP258" s="167"/>
      <c r="CQ258" s="29"/>
      <c r="CR258" s="29"/>
      <c r="CS258" s="167"/>
      <c r="CT258" s="29"/>
      <c r="CU258" s="29"/>
      <c r="CV258" s="167"/>
      <c r="CW258" s="29"/>
      <c r="CX258" s="29"/>
      <c r="CY258" s="167"/>
      <c r="CZ258" s="29"/>
      <c r="DA258" s="29"/>
      <c r="DB258" s="167"/>
      <c r="DC258" s="29"/>
      <c r="DD258" s="29"/>
      <c r="DE258" s="167"/>
      <c r="DF258" s="29"/>
      <c r="DG258" s="29"/>
      <c r="DH258" s="167"/>
      <c r="DI258" s="29"/>
      <c r="DJ258" s="29"/>
      <c r="DK258" s="167"/>
    </row>
    <row r="259" spans="1:115" s="32" customFormat="1" ht="47.25" x14ac:dyDescent="0.25">
      <c r="A259" s="85" t="s">
        <v>648</v>
      </c>
      <c r="B259" s="31">
        <f t="shared" si="39"/>
        <v>500</v>
      </c>
      <c r="C259" s="31">
        <f t="shared" si="40"/>
        <v>0</v>
      </c>
      <c r="D259" s="29">
        <f t="shared" si="25"/>
        <v>0</v>
      </c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50"/>
      <c r="U259" s="50"/>
      <c r="V259" s="50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175"/>
      <c r="BT259" s="175"/>
      <c r="BU259" s="175"/>
      <c r="BV259" s="175"/>
      <c r="BW259" s="175"/>
      <c r="BX259" s="167"/>
      <c r="BY259" s="167"/>
      <c r="BZ259" s="167"/>
      <c r="CA259" s="167"/>
      <c r="CB259" s="167"/>
      <c r="CC259" s="167"/>
      <c r="CD259" s="167"/>
      <c r="CE259" s="29"/>
      <c r="CF259" s="29"/>
      <c r="CG259" s="167"/>
      <c r="CH259" s="29"/>
      <c r="CI259" s="29"/>
      <c r="CJ259" s="167"/>
      <c r="CK259" s="29"/>
      <c r="CL259" s="29"/>
      <c r="CM259" s="167"/>
      <c r="CN259" s="29"/>
      <c r="CO259" s="29"/>
      <c r="CP259" s="167"/>
      <c r="CQ259" s="29">
        <v>500</v>
      </c>
      <c r="CR259" s="29"/>
      <c r="CS259" s="167"/>
      <c r="CT259" s="29"/>
      <c r="CU259" s="29"/>
      <c r="CV259" s="167"/>
      <c r="CW259" s="29"/>
      <c r="CX259" s="29"/>
      <c r="CY259" s="167"/>
      <c r="CZ259" s="29"/>
      <c r="DA259" s="29"/>
      <c r="DB259" s="167"/>
      <c r="DC259" s="29"/>
      <c r="DD259" s="29"/>
      <c r="DE259" s="167"/>
      <c r="DF259" s="29"/>
      <c r="DG259" s="29"/>
      <c r="DH259" s="167"/>
      <c r="DI259" s="29"/>
      <c r="DJ259" s="29"/>
      <c r="DK259" s="167"/>
    </row>
    <row r="260" spans="1:115" s="32" customFormat="1" ht="63" x14ac:dyDescent="0.25">
      <c r="A260" s="85" t="s">
        <v>434</v>
      </c>
      <c r="B260" s="31">
        <f t="shared" si="39"/>
        <v>0</v>
      </c>
      <c r="C260" s="31">
        <f t="shared" si="40"/>
        <v>0</v>
      </c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50"/>
      <c r="U260" s="50"/>
      <c r="V260" s="50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175"/>
      <c r="BT260" s="175"/>
      <c r="BU260" s="175"/>
      <c r="BV260" s="175"/>
      <c r="BW260" s="175"/>
      <c r="BX260" s="167"/>
      <c r="BY260" s="167"/>
      <c r="BZ260" s="167"/>
      <c r="CA260" s="167"/>
      <c r="CB260" s="167"/>
      <c r="CC260" s="167"/>
      <c r="CD260" s="167"/>
      <c r="CE260" s="29"/>
      <c r="CF260" s="29"/>
      <c r="CG260" s="167"/>
      <c r="CH260" s="29"/>
      <c r="CI260" s="29"/>
      <c r="CJ260" s="167"/>
      <c r="CK260" s="29"/>
      <c r="CL260" s="29"/>
      <c r="CM260" s="167"/>
      <c r="CN260" s="29"/>
      <c r="CO260" s="29"/>
      <c r="CP260" s="167"/>
      <c r="CQ260" s="29"/>
      <c r="CR260" s="29"/>
      <c r="CS260" s="167"/>
      <c r="CT260" s="29"/>
      <c r="CU260" s="29"/>
      <c r="CV260" s="167"/>
      <c r="CW260" s="29"/>
      <c r="CX260" s="29"/>
      <c r="CY260" s="167"/>
      <c r="CZ260" s="29"/>
      <c r="DA260" s="29"/>
      <c r="DB260" s="167"/>
      <c r="DC260" s="29"/>
      <c r="DD260" s="29"/>
      <c r="DE260" s="167"/>
      <c r="DF260" s="29"/>
      <c r="DG260" s="29"/>
      <c r="DH260" s="167"/>
      <c r="DI260" s="29"/>
      <c r="DJ260" s="29"/>
      <c r="DK260" s="167"/>
    </row>
    <row r="261" spans="1:115" s="32" customFormat="1" ht="47.25" x14ac:dyDescent="0.25">
      <c r="A261" s="85" t="s">
        <v>435</v>
      </c>
      <c r="B261" s="31">
        <f t="shared" si="39"/>
        <v>3237.0616</v>
      </c>
      <c r="C261" s="31">
        <f t="shared" si="40"/>
        <v>690.96389999999997</v>
      </c>
      <c r="D261" s="29">
        <f>C261/B261*100</f>
        <v>21.345404733725175</v>
      </c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50"/>
      <c r="U261" s="50"/>
      <c r="V261" s="50"/>
      <c r="W261" s="29"/>
      <c r="X261" s="29"/>
      <c r="Y261" s="29"/>
      <c r="Z261" s="29"/>
      <c r="AA261" s="29"/>
      <c r="AB261" s="29"/>
      <c r="AC261" s="30">
        <v>2303.2130000000002</v>
      </c>
      <c r="AD261" s="30">
        <v>690.96389999999997</v>
      </c>
      <c r="AE261" s="29">
        <f>AD261/AC261*100</f>
        <v>29.999999999999993</v>
      </c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>
        <v>933.84860000000003</v>
      </c>
      <c r="BK261" s="29"/>
      <c r="BL261" s="29"/>
      <c r="BM261" s="29"/>
      <c r="BN261" s="29"/>
      <c r="BO261" s="29"/>
      <c r="BP261" s="29"/>
      <c r="BQ261" s="29"/>
      <c r="BR261" s="29"/>
      <c r="BS261" s="175"/>
      <c r="BT261" s="175"/>
      <c r="BU261" s="175"/>
      <c r="BV261" s="175"/>
      <c r="BW261" s="175"/>
      <c r="BX261" s="167"/>
      <c r="BY261" s="167"/>
      <c r="BZ261" s="167"/>
      <c r="CA261" s="167"/>
      <c r="CB261" s="167"/>
      <c r="CC261" s="167"/>
      <c r="CD261" s="167"/>
      <c r="CE261" s="29"/>
      <c r="CF261" s="29"/>
      <c r="CG261" s="167"/>
      <c r="CH261" s="29"/>
      <c r="CI261" s="29"/>
      <c r="CJ261" s="167"/>
      <c r="CK261" s="29"/>
      <c r="CL261" s="29"/>
      <c r="CM261" s="167"/>
      <c r="CN261" s="29"/>
      <c r="CO261" s="29"/>
      <c r="CP261" s="167"/>
      <c r="CQ261" s="29"/>
      <c r="CR261" s="29"/>
      <c r="CS261" s="167"/>
      <c r="CT261" s="29"/>
      <c r="CU261" s="29"/>
      <c r="CV261" s="167"/>
      <c r="CW261" s="29"/>
      <c r="CX261" s="29"/>
      <c r="CY261" s="167"/>
      <c r="CZ261" s="29"/>
      <c r="DA261" s="29"/>
      <c r="DB261" s="167"/>
      <c r="DC261" s="29"/>
      <c r="DD261" s="29"/>
      <c r="DE261" s="167"/>
      <c r="DF261" s="29"/>
      <c r="DG261" s="29"/>
      <c r="DH261" s="167"/>
      <c r="DI261" s="29"/>
      <c r="DJ261" s="29"/>
      <c r="DK261" s="167"/>
    </row>
    <row r="262" spans="1:115" s="32" customFormat="1" ht="63" x14ac:dyDescent="0.25">
      <c r="A262" s="85" t="s">
        <v>438</v>
      </c>
      <c r="B262" s="31">
        <f t="shared" si="39"/>
        <v>13981.698340000001</v>
      </c>
      <c r="C262" s="31">
        <f t="shared" si="40"/>
        <v>0</v>
      </c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50"/>
      <c r="U262" s="50"/>
      <c r="V262" s="50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>
        <v>995.99833999999998</v>
      </c>
      <c r="BK262" s="29"/>
      <c r="BL262" s="29"/>
      <c r="BM262" s="29">
        <v>12985.7</v>
      </c>
      <c r="BN262" s="29"/>
      <c r="BO262" s="29"/>
      <c r="BP262" s="29"/>
      <c r="BQ262" s="29"/>
      <c r="BR262" s="29"/>
      <c r="BS262" s="175"/>
      <c r="BT262" s="175"/>
      <c r="BU262" s="175"/>
      <c r="BV262" s="175"/>
      <c r="BW262" s="175"/>
      <c r="BX262" s="167"/>
      <c r="BY262" s="167"/>
      <c r="BZ262" s="167"/>
      <c r="CA262" s="167"/>
      <c r="CB262" s="167"/>
      <c r="CC262" s="167"/>
      <c r="CD262" s="167"/>
      <c r="CE262" s="29"/>
      <c r="CF262" s="29"/>
      <c r="CG262" s="167"/>
      <c r="CH262" s="29"/>
      <c r="CI262" s="29"/>
      <c r="CJ262" s="167"/>
      <c r="CK262" s="29"/>
      <c r="CL262" s="29"/>
      <c r="CM262" s="167"/>
      <c r="CN262" s="29"/>
      <c r="CO262" s="29"/>
      <c r="CP262" s="167"/>
      <c r="CQ262" s="29"/>
      <c r="CR262" s="29"/>
      <c r="CS262" s="167"/>
      <c r="CT262" s="29"/>
      <c r="CU262" s="29"/>
      <c r="CV262" s="167"/>
      <c r="CW262" s="29"/>
      <c r="CX262" s="29"/>
      <c r="CY262" s="167"/>
      <c r="CZ262" s="29"/>
      <c r="DA262" s="29"/>
      <c r="DB262" s="167"/>
      <c r="DC262" s="29"/>
      <c r="DD262" s="29"/>
      <c r="DE262" s="167"/>
      <c r="DF262" s="29"/>
      <c r="DG262" s="29"/>
      <c r="DH262" s="167"/>
      <c r="DI262" s="29"/>
      <c r="DJ262" s="29"/>
      <c r="DK262" s="167"/>
    </row>
    <row r="263" spans="1:115" s="32" customFormat="1" ht="63" x14ac:dyDescent="0.25">
      <c r="A263" s="85" t="s">
        <v>512</v>
      </c>
      <c r="B263" s="31">
        <f t="shared" si="39"/>
        <v>1089.7541700000002</v>
      </c>
      <c r="C263" s="31">
        <f t="shared" si="40"/>
        <v>20.64321</v>
      </c>
      <c r="D263" s="29">
        <f t="shared" si="25"/>
        <v>1.8942997024732651</v>
      </c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50"/>
      <c r="U263" s="50"/>
      <c r="V263" s="50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>
        <v>89.8</v>
      </c>
      <c r="BH263" s="29">
        <v>20.64321</v>
      </c>
      <c r="BI263" s="29">
        <f t="shared" ref="BI263:BI297" si="41">BH263/BG263*100</f>
        <v>22.987984409799555</v>
      </c>
      <c r="BJ263" s="29">
        <v>999.95417000000009</v>
      </c>
      <c r="BK263" s="29"/>
      <c r="BL263" s="29"/>
      <c r="BM263" s="29"/>
      <c r="BN263" s="29"/>
      <c r="BO263" s="29"/>
      <c r="BP263" s="29"/>
      <c r="BQ263" s="29"/>
      <c r="BR263" s="29"/>
      <c r="BS263" s="175"/>
      <c r="BT263" s="175"/>
      <c r="BU263" s="175"/>
      <c r="BV263" s="175"/>
      <c r="BW263" s="175"/>
      <c r="BX263" s="167"/>
      <c r="BY263" s="167"/>
      <c r="BZ263" s="167"/>
      <c r="CA263" s="167"/>
      <c r="CB263" s="167"/>
      <c r="CC263" s="167"/>
      <c r="CD263" s="167"/>
      <c r="CE263" s="29"/>
      <c r="CF263" s="29"/>
      <c r="CG263" s="167"/>
      <c r="CH263" s="29"/>
      <c r="CI263" s="29"/>
      <c r="CJ263" s="167"/>
      <c r="CK263" s="29"/>
      <c r="CL263" s="29"/>
      <c r="CM263" s="167"/>
      <c r="CN263" s="29"/>
      <c r="CO263" s="29"/>
      <c r="CP263" s="167"/>
      <c r="CQ263" s="29"/>
      <c r="CR263" s="29"/>
      <c r="CS263" s="167"/>
      <c r="CT263" s="29"/>
      <c r="CU263" s="29"/>
      <c r="CV263" s="167"/>
      <c r="CW263" s="29"/>
      <c r="CX263" s="29"/>
      <c r="CY263" s="167"/>
      <c r="CZ263" s="29"/>
      <c r="DA263" s="29"/>
      <c r="DB263" s="167"/>
      <c r="DC263" s="29"/>
      <c r="DD263" s="29"/>
      <c r="DE263" s="167"/>
      <c r="DF263" s="29"/>
      <c r="DG263" s="29"/>
      <c r="DH263" s="167"/>
      <c r="DI263" s="29"/>
      <c r="DJ263" s="29"/>
      <c r="DK263" s="167"/>
    </row>
    <row r="264" spans="1:115" s="32" customFormat="1" ht="47.25" x14ac:dyDescent="0.25">
      <c r="A264" s="85" t="s">
        <v>440</v>
      </c>
      <c r="B264" s="31">
        <f t="shared" si="39"/>
        <v>89.8</v>
      </c>
      <c r="C264" s="31">
        <f t="shared" si="40"/>
        <v>11.744999999999999</v>
      </c>
      <c r="D264" s="29">
        <f t="shared" si="25"/>
        <v>13.079064587973274</v>
      </c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50"/>
      <c r="U264" s="50"/>
      <c r="V264" s="50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>
        <v>89.8</v>
      </c>
      <c r="BH264" s="29">
        <v>11.744999999999999</v>
      </c>
      <c r="BI264" s="29">
        <f t="shared" si="41"/>
        <v>13.079064587973274</v>
      </c>
      <c r="BJ264" s="29"/>
      <c r="BK264" s="29"/>
      <c r="BL264" s="29"/>
      <c r="BM264" s="29"/>
      <c r="BN264" s="29"/>
      <c r="BO264" s="29"/>
      <c r="BP264" s="29"/>
      <c r="BQ264" s="29"/>
      <c r="BR264" s="29"/>
      <c r="BS264" s="175"/>
      <c r="BT264" s="175"/>
      <c r="BU264" s="175"/>
      <c r="BV264" s="175"/>
      <c r="BW264" s="175"/>
      <c r="BX264" s="167"/>
      <c r="BY264" s="167"/>
      <c r="BZ264" s="167"/>
      <c r="CA264" s="167"/>
      <c r="CB264" s="167"/>
      <c r="CC264" s="167"/>
      <c r="CD264" s="167"/>
      <c r="CE264" s="29"/>
      <c r="CF264" s="29"/>
      <c r="CG264" s="167"/>
      <c r="CH264" s="29"/>
      <c r="CI264" s="29"/>
      <c r="CJ264" s="167"/>
      <c r="CK264" s="29"/>
      <c r="CL264" s="29"/>
      <c r="CM264" s="167"/>
      <c r="CN264" s="29"/>
      <c r="CO264" s="29"/>
      <c r="CP264" s="167"/>
      <c r="CQ264" s="29"/>
      <c r="CR264" s="29"/>
      <c r="CS264" s="167"/>
      <c r="CT264" s="29"/>
      <c r="CU264" s="29"/>
      <c r="CV264" s="167"/>
      <c r="CW264" s="29"/>
      <c r="CX264" s="29"/>
      <c r="CY264" s="167"/>
      <c r="CZ264" s="29"/>
      <c r="DA264" s="29"/>
      <c r="DB264" s="167"/>
      <c r="DC264" s="29"/>
      <c r="DD264" s="29"/>
      <c r="DE264" s="167"/>
      <c r="DF264" s="29"/>
      <c r="DG264" s="29"/>
      <c r="DH264" s="167"/>
      <c r="DI264" s="29"/>
      <c r="DJ264" s="29"/>
      <c r="DK264" s="167"/>
    </row>
    <row r="265" spans="1:115" s="32" customFormat="1" ht="47.25" x14ac:dyDescent="0.25">
      <c r="A265" s="85" t="s">
        <v>624</v>
      </c>
      <c r="B265" s="31">
        <f t="shared" si="39"/>
        <v>546.4</v>
      </c>
      <c r="C265" s="31">
        <f t="shared" si="40"/>
        <v>20.917000000000002</v>
      </c>
      <c r="D265" s="29">
        <f t="shared" si="25"/>
        <v>3.828147877013178</v>
      </c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50"/>
      <c r="U265" s="50"/>
      <c r="V265" s="50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>
        <v>46.4</v>
      </c>
      <c r="BH265" s="29">
        <v>20.917000000000002</v>
      </c>
      <c r="BI265" s="29">
        <f t="shared" si="41"/>
        <v>45.079741379310349</v>
      </c>
      <c r="BJ265" s="29"/>
      <c r="BK265" s="29"/>
      <c r="BL265" s="29"/>
      <c r="BM265" s="29"/>
      <c r="BN265" s="29"/>
      <c r="BO265" s="29"/>
      <c r="BP265" s="29"/>
      <c r="BQ265" s="29"/>
      <c r="BR265" s="29"/>
      <c r="BS265" s="175"/>
      <c r="BT265" s="175"/>
      <c r="BU265" s="175"/>
      <c r="BV265" s="175"/>
      <c r="BW265" s="175"/>
      <c r="BX265" s="167"/>
      <c r="BY265" s="167"/>
      <c r="BZ265" s="167"/>
      <c r="CA265" s="167"/>
      <c r="CB265" s="167"/>
      <c r="CC265" s="167"/>
      <c r="CD265" s="167"/>
      <c r="CE265" s="29"/>
      <c r="CF265" s="29"/>
      <c r="CG265" s="167"/>
      <c r="CH265" s="29"/>
      <c r="CI265" s="29"/>
      <c r="CJ265" s="167"/>
      <c r="CK265" s="29"/>
      <c r="CL265" s="29"/>
      <c r="CM265" s="167"/>
      <c r="CN265" s="29"/>
      <c r="CO265" s="29"/>
      <c r="CP265" s="167"/>
      <c r="CQ265" s="29">
        <v>500</v>
      </c>
      <c r="CR265" s="29"/>
      <c r="CS265" s="167"/>
      <c r="CT265" s="29"/>
      <c r="CU265" s="29"/>
      <c r="CV265" s="167"/>
      <c r="CW265" s="29"/>
      <c r="CX265" s="29"/>
      <c r="CY265" s="167"/>
      <c r="CZ265" s="29"/>
      <c r="DA265" s="29"/>
      <c r="DB265" s="167"/>
      <c r="DC265" s="29"/>
      <c r="DD265" s="29"/>
      <c r="DE265" s="167"/>
      <c r="DF265" s="29"/>
      <c r="DG265" s="29"/>
      <c r="DH265" s="167"/>
      <c r="DI265" s="29"/>
      <c r="DJ265" s="29"/>
      <c r="DK265" s="167"/>
    </row>
    <row r="266" spans="1:115" s="32" customFormat="1" ht="47.25" x14ac:dyDescent="0.25">
      <c r="A266" s="85" t="s">
        <v>444</v>
      </c>
      <c r="B266" s="31">
        <f t="shared" si="39"/>
        <v>0</v>
      </c>
      <c r="C266" s="31">
        <f t="shared" si="40"/>
        <v>0</v>
      </c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50"/>
      <c r="U266" s="50"/>
      <c r="V266" s="50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175"/>
      <c r="BT266" s="175"/>
      <c r="BU266" s="175"/>
      <c r="BV266" s="175"/>
      <c r="BW266" s="175"/>
      <c r="BX266" s="167"/>
      <c r="BY266" s="167"/>
      <c r="BZ266" s="167"/>
      <c r="CA266" s="167"/>
      <c r="CB266" s="167"/>
      <c r="CC266" s="167"/>
      <c r="CD266" s="167"/>
      <c r="CE266" s="29"/>
      <c r="CF266" s="29"/>
      <c r="CG266" s="167"/>
      <c r="CH266" s="29"/>
      <c r="CI266" s="29"/>
      <c r="CJ266" s="167"/>
      <c r="CK266" s="29"/>
      <c r="CL266" s="29"/>
      <c r="CM266" s="167"/>
      <c r="CN266" s="29"/>
      <c r="CO266" s="29"/>
      <c r="CP266" s="167"/>
      <c r="CQ266" s="29"/>
      <c r="CR266" s="29"/>
      <c r="CS266" s="167"/>
      <c r="CT266" s="29"/>
      <c r="CU266" s="29"/>
      <c r="CV266" s="167"/>
      <c r="CW266" s="29"/>
      <c r="CX266" s="29"/>
      <c r="CY266" s="167"/>
      <c r="CZ266" s="29"/>
      <c r="DA266" s="29"/>
      <c r="DB266" s="167"/>
      <c r="DC266" s="29"/>
      <c r="DD266" s="29"/>
      <c r="DE266" s="167"/>
      <c r="DF266" s="29"/>
      <c r="DG266" s="29"/>
      <c r="DH266" s="167"/>
      <c r="DI266" s="29"/>
      <c r="DJ266" s="29"/>
      <c r="DK266" s="167"/>
    </row>
    <row r="267" spans="1:115" s="32" customFormat="1" ht="47.25" x14ac:dyDescent="0.25">
      <c r="A267" s="85" t="s">
        <v>448</v>
      </c>
      <c r="B267" s="31">
        <f t="shared" si="39"/>
        <v>0</v>
      </c>
      <c r="C267" s="31">
        <f t="shared" si="40"/>
        <v>0</v>
      </c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50"/>
      <c r="U267" s="50"/>
      <c r="V267" s="50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175"/>
      <c r="BT267" s="175"/>
      <c r="BU267" s="175"/>
      <c r="BV267" s="175"/>
      <c r="BW267" s="175"/>
      <c r="BX267" s="167"/>
      <c r="BY267" s="167"/>
      <c r="BZ267" s="167"/>
      <c r="CA267" s="167"/>
      <c r="CB267" s="167"/>
      <c r="CC267" s="167"/>
      <c r="CD267" s="167"/>
      <c r="CE267" s="29"/>
      <c r="CF267" s="29"/>
      <c r="CG267" s="167"/>
      <c r="CH267" s="29"/>
      <c r="CI267" s="29"/>
      <c r="CJ267" s="167"/>
      <c r="CK267" s="29"/>
      <c r="CL267" s="29"/>
      <c r="CM267" s="167"/>
      <c r="CN267" s="29"/>
      <c r="CO267" s="29"/>
      <c r="CP267" s="167"/>
      <c r="CQ267" s="29"/>
      <c r="CR267" s="29"/>
      <c r="CS267" s="167"/>
      <c r="CT267" s="29"/>
      <c r="CU267" s="29"/>
      <c r="CV267" s="167"/>
      <c r="CW267" s="29"/>
      <c r="CX267" s="29"/>
      <c r="CY267" s="167"/>
      <c r="CZ267" s="29"/>
      <c r="DA267" s="29"/>
      <c r="DB267" s="167"/>
      <c r="DC267" s="29"/>
      <c r="DD267" s="29"/>
      <c r="DE267" s="167"/>
      <c r="DF267" s="29"/>
      <c r="DG267" s="29"/>
      <c r="DH267" s="167"/>
      <c r="DI267" s="29"/>
      <c r="DJ267" s="29"/>
      <c r="DK267" s="167"/>
    </row>
    <row r="268" spans="1:115" s="32" customFormat="1" ht="47.25" x14ac:dyDescent="0.25">
      <c r="A268" s="85" t="s">
        <v>793</v>
      </c>
      <c r="B268" s="31">
        <f t="shared" si="39"/>
        <v>789.63900000000001</v>
      </c>
      <c r="C268" s="31">
        <f t="shared" si="40"/>
        <v>0</v>
      </c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50"/>
      <c r="U268" s="50"/>
      <c r="V268" s="50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>
        <v>789.63900000000001</v>
      </c>
      <c r="BK268" s="29"/>
      <c r="BL268" s="29"/>
      <c r="BM268" s="29"/>
      <c r="BN268" s="29"/>
      <c r="BO268" s="29"/>
      <c r="BP268" s="29"/>
      <c r="BQ268" s="29"/>
      <c r="BR268" s="29"/>
      <c r="BS268" s="175"/>
      <c r="BT268" s="175"/>
      <c r="BU268" s="175"/>
      <c r="BV268" s="175"/>
      <c r="BW268" s="175"/>
      <c r="BX268" s="167"/>
      <c r="BY268" s="167"/>
      <c r="BZ268" s="167"/>
      <c r="CA268" s="167"/>
      <c r="CB268" s="167"/>
      <c r="CC268" s="167"/>
      <c r="CD268" s="167"/>
      <c r="CE268" s="29"/>
      <c r="CF268" s="29"/>
      <c r="CG268" s="167"/>
      <c r="CH268" s="29"/>
      <c r="CI268" s="29"/>
      <c r="CJ268" s="167"/>
      <c r="CK268" s="29"/>
      <c r="CL268" s="29"/>
      <c r="CM268" s="167"/>
      <c r="CN268" s="29"/>
      <c r="CO268" s="29"/>
      <c r="CP268" s="167"/>
      <c r="CQ268" s="29"/>
      <c r="CR268" s="29"/>
      <c r="CS268" s="167"/>
      <c r="CT268" s="29"/>
      <c r="CU268" s="29"/>
      <c r="CV268" s="167"/>
      <c r="CW268" s="29"/>
      <c r="CX268" s="29"/>
      <c r="CY268" s="167"/>
      <c r="CZ268" s="29"/>
      <c r="DA268" s="29"/>
      <c r="DB268" s="167"/>
      <c r="DC268" s="29"/>
      <c r="DD268" s="29"/>
      <c r="DE268" s="167"/>
      <c r="DF268" s="29"/>
      <c r="DG268" s="29"/>
      <c r="DH268" s="167"/>
      <c r="DI268" s="29"/>
      <c r="DJ268" s="29"/>
      <c r="DK268" s="167"/>
    </row>
    <row r="269" spans="1:115" s="32" customFormat="1" ht="47.25" x14ac:dyDescent="0.25">
      <c r="A269" s="85" t="s">
        <v>649</v>
      </c>
      <c r="B269" s="31">
        <f t="shared" si="39"/>
        <v>2691.7</v>
      </c>
      <c r="C269" s="31">
        <f t="shared" si="40"/>
        <v>500</v>
      </c>
      <c r="D269" s="29">
        <f t="shared" si="25"/>
        <v>18.575621354534309</v>
      </c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50"/>
      <c r="U269" s="50"/>
      <c r="V269" s="50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>
        <v>2191.6999999999998</v>
      </c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175"/>
      <c r="BT269" s="175"/>
      <c r="BU269" s="175"/>
      <c r="BV269" s="175"/>
      <c r="BW269" s="175"/>
      <c r="BX269" s="167"/>
      <c r="BY269" s="167"/>
      <c r="BZ269" s="167"/>
      <c r="CA269" s="167"/>
      <c r="CB269" s="167"/>
      <c r="CC269" s="167"/>
      <c r="CD269" s="167"/>
      <c r="CE269" s="29"/>
      <c r="CF269" s="29"/>
      <c r="CG269" s="167"/>
      <c r="CH269" s="29"/>
      <c r="CI269" s="29"/>
      <c r="CJ269" s="167"/>
      <c r="CK269" s="29"/>
      <c r="CL269" s="29"/>
      <c r="CM269" s="167"/>
      <c r="CN269" s="29"/>
      <c r="CO269" s="29"/>
      <c r="CP269" s="167"/>
      <c r="CQ269" s="29">
        <v>500</v>
      </c>
      <c r="CR269" s="29">
        <v>500</v>
      </c>
      <c r="CS269" s="29">
        <f>CR269/CQ269*100</f>
        <v>100</v>
      </c>
      <c r="CT269" s="29"/>
      <c r="CU269" s="29"/>
      <c r="CV269" s="167"/>
      <c r="CW269" s="29"/>
      <c r="CX269" s="29"/>
      <c r="CY269" s="167"/>
      <c r="CZ269" s="29"/>
      <c r="DA269" s="29"/>
      <c r="DB269" s="167"/>
      <c r="DC269" s="29"/>
      <c r="DD269" s="29"/>
      <c r="DE269" s="167"/>
      <c r="DF269" s="29"/>
      <c r="DG269" s="29"/>
      <c r="DH269" s="167"/>
      <c r="DI269" s="29"/>
      <c r="DJ269" s="29"/>
      <c r="DK269" s="167"/>
    </row>
    <row r="270" spans="1:115" s="32" customFormat="1" ht="47.25" x14ac:dyDescent="0.25">
      <c r="A270" s="85" t="s">
        <v>714</v>
      </c>
      <c r="B270" s="31">
        <f t="shared" si="39"/>
        <v>8721.9310000000005</v>
      </c>
      <c r="C270" s="31">
        <f t="shared" si="40"/>
        <v>2793.09492</v>
      </c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50"/>
      <c r="U270" s="50"/>
      <c r="V270" s="50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>
        <v>990.93100000000004</v>
      </c>
      <c r="BK270" s="29"/>
      <c r="BL270" s="29"/>
      <c r="BM270" s="29">
        <v>7731</v>
      </c>
      <c r="BN270" s="29">
        <v>2793.09492</v>
      </c>
      <c r="BO270" s="29">
        <f>BN270/BM270*100</f>
        <v>36.128507566938303</v>
      </c>
      <c r="BP270" s="29"/>
      <c r="BQ270" s="29"/>
      <c r="BR270" s="29"/>
      <c r="BS270" s="175"/>
      <c r="BT270" s="175"/>
      <c r="BU270" s="175"/>
      <c r="BV270" s="175"/>
      <c r="BW270" s="175"/>
      <c r="BX270" s="167"/>
      <c r="BY270" s="167"/>
      <c r="BZ270" s="167"/>
      <c r="CA270" s="167"/>
      <c r="CB270" s="167"/>
      <c r="CC270" s="167"/>
      <c r="CD270" s="167"/>
      <c r="CE270" s="29"/>
      <c r="CF270" s="29"/>
      <c r="CG270" s="167"/>
      <c r="CH270" s="29"/>
      <c r="CI270" s="29"/>
      <c r="CJ270" s="167"/>
      <c r="CK270" s="29"/>
      <c r="CL270" s="29"/>
      <c r="CM270" s="167"/>
      <c r="CN270" s="29"/>
      <c r="CO270" s="29"/>
      <c r="CP270" s="167"/>
      <c r="CQ270" s="29"/>
      <c r="CR270" s="29"/>
      <c r="CS270" s="167"/>
      <c r="CT270" s="29"/>
      <c r="CU270" s="29"/>
      <c r="CV270" s="167"/>
      <c r="CW270" s="29"/>
      <c r="CX270" s="29"/>
      <c r="CY270" s="167"/>
      <c r="CZ270" s="29"/>
      <c r="DA270" s="29"/>
      <c r="DB270" s="167"/>
      <c r="DC270" s="29"/>
      <c r="DD270" s="29"/>
      <c r="DE270" s="167"/>
      <c r="DF270" s="29"/>
      <c r="DG270" s="29"/>
      <c r="DH270" s="167"/>
      <c r="DI270" s="29"/>
      <c r="DJ270" s="29"/>
      <c r="DK270" s="167"/>
    </row>
    <row r="271" spans="1:115" s="32" customFormat="1" ht="63" x14ac:dyDescent="0.25">
      <c r="A271" s="85" t="s">
        <v>459</v>
      </c>
      <c r="B271" s="31">
        <f t="shared" si="39"/>
        <v>53.5</v>
      </c>
      <c r="C271" s="31">
        <f t="shared" si="40"/>
        <v>2.6853899999999999</v>
      </c>
      <c r="D271" s="29">
        <f t="shared" ref="D271:D297" si="42">C271/B271*100</f>
        <v>5.0194205607476636</v>
      </c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50"/>
      <c r="U271" s="50"/>
      <c r="V271" s="50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>
        <v>53.5</v>
      </c>
      <c r="BH271" s="29">
        <v>2.6853899999999999</v>
      </c>
      <c r="BI271" s="29">
        <f t="shared" si="41"/>
        <v>5.0194205607476636</v>
      </c>
      <c r="BJ271" s="29"/>
      <c r="BK271" s="29"/>
      <c r="BL271" s="29"/>
      <c r="BM271" s="29"/>
      <c r="BN271" s="29"/>
      <c r="BO271" s="29"/>
      <c r="BP271" s="29"/>
      <c r="BQ271" s="29"/>
      <c r="BR271" s="29"/>
      <c r="BS271" s="175"/>
      <c r="BT271" s="175"/>
      <c r="BU271" s="175"/>
      <c r="BV271" s="175"/>
      <c r="BW271" s="175"/>
      <c r="BX271" s="167"/>
      <c r="BY271" s="167"/>
      <c r="BZ271" s="167"/>
      <c r="CA271" s="167"/>
      <c r="CB271" s="167"/>
      <c r="CC271" s="167"/>
      <c r="CD271" s="167"/>
      <c r="CE271" s="29"/>
      <c r="CF271" s="29"/>
      <c r="CG271" s="167"/>
      <c r="CH271" s="29"/>
      <c r="CI271" s="29"/>
      <c r="CJ271" s="167"/>
      <c r="CK271" s="29"/>
      <c r="CL271" s="29"/>
      <c r="CM271" s="167"/>
      <c r="CN271" s="29"/>
      <c r="CO271" s="29"/>
      <c r="CP271" s="167"/>
      <c r="CQ271" s="29"/>
      <c r="CR271" s="29"/>
      <c r="CS271" s="167"/>
      <c r="CT271" s="29"/>
      <c r="CU271" s="29"/>
      <c r="CV271" s="167"/>
      <c r="CW271" s="29"/>
      <c r="CX271" s="29"/>
      <c r="CY271" s="167"/>
      <c r="CZ271" s="29"/>
      <c r="DA271" s="29"/>
      <c r="DB271" s="167"/>
      <c r="DC271" s="29"/>
      <c r="DD271" s="29"/>
      <c r="DE271" s="167"/>
      <c r="DF271" s="29"/>
      <c r="DG271" s="29"/>
      <c r="DH271" s="167"/>
      <c r="DI271" s="29"/>
      <c r="DJ271" s="29"/>
      <c r="DK271" s="167"/>
    </row>
    <row r="272" spans="1:115" s="32" customFormat="1" ht="47.25" x14ac:dyDescent="0.25">
      <c r="A272" s="85" t="s">
        <v>513</v>
      </c>
      <c r="B272" s="31">
        <f t="shared" si="39"/>
        <v>999.34199999999998</v>
      </c>
      <c r="C272" s="31">
        <f t="shared" si="40"/>
        <v>0</v>
      </c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50"/>
      <c r="U272" s="50"/>
      <c r="V272" s="50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>
        <v>999.34199999999998</v>
      </c>
      <c r="BK272" s="29"/>
      <c r="BL272" s="29"/>
      <c r="BM272" s="29"/>
      <c r="BN272" s="29"/>
      <c r="BO272" s="29"/>
      <c r="BP272" s="29"/>
      <c r="BQ272" s="29"/>
      <c r="BR272" s="29"/>
      <c r="BS272" s="175"/>
      <c r="BT272" s="175"/>
      <c r="BU272" s="175"/>
      <c r="BV272" s="175"/>
      <c r="BW272" s="175"/>
      <c r="BX272" s="167"/>
      <c r="BY272" s="167"/>
      <c r="BZ272" s="167"/>
      <c r="CA272" s="167"/>
      <c r="CB272" s="167"/>
      <c r="CC272" s="167"/>
      <c r="CD272" s="167"/>
      <c r="CE272" s="29"/>
      <c r="CF272" s="29"/>
      <c r="CG272" s="167"/>
      <c r="CH272" s="29"/>
      <c r="CI272" s="29"/>
      <c r="CJ272" s="167"/>
      <c r="CK272" s="29"/>
      <c r="CL272" s="29"/>
      <c r="CM272" s="167"/>
      <c r="CN272" s="29"/>
      <c r="CO272" s="29"/>
      <c r="CP272" s="167"/>
      <c r="CQ272" s="29"/>
      <c r="CR272" s="29"/>
      <c r="CS272" s="167"/>
      <c r="CT272" s="29"/>
      <c r="CU272" s="29"/>
      <c r="CV272" s="167"/>
      <c r="CW272" s="29"/>
      <c r="CX272" s="29"/>
      <c r="CY272" s="167"/>
      <c r="CZ272" s="29"/>
      <c r="DA272" s="29"/>
      <c r="DB272" s="167"/>
      <c r="DC272" s="29"/>
      <c r="DD272" s="29"/>
      <c r="DE272" s="167"/>
      <c r="DF272" s="29"/>
      <c r="DG272" s="29"/>
      <c r="DH272" s="167"/>
      <c r="DI272" s="29"/>
      <c r="DJ272" s="29"/>
      <c r="DK272" s="167"/>
    </row>
    <row r="273" spans="1:115" s="32" customFormat="1" ht="47.25" x14ac:dyDescent="0.25">
      <c r="A273" s="85" t="s">
        <v>514</v>
      </c>
      <c r="B273" s="31">
        <f t="shared" si="39"/>
        <v>1000</v>
      </c>
      <c r="C273" s="31">
        <f t="shared" si="40"/>
        <v>0</v>
      </c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50"/>
      <c r="U273" s="50"/>
      <c r="V273" s="50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>
        <v>1000</v>
      </c>
      <c r="BK273" s="29"/>
      <c r="BL273" s="29"/>
      <c r="BM273" s="29"/>
      <c r="BN273" s="29"/>
      <c r="BO273" s="29"/>
      <c r="BP273" s="29"/>
      <c r="BQ273" s="29"/>
      <c r="BR273" s="29"/>
      <c r="BS273" s="175"/>
      <c r="BT273" s="175"/>
      <c r="BU273" s="175"/>
      <c r="BV273" s="175"/>
      <c r="BW273" s="175"/>
      <c r="BX273" s="167"/>
      <c r="BY273" s="167"/>
      <c r="BZ273" s="167"/>
      <c r="CA273" s="167"/>
      <c r="CB273" s="167"/>
      <c r="CC273" s="167"/>
      <c r="CD273" s="167"/>
      <c r="CE273" s="29"/>
      <c r="CF273" s="29"/>
      <c r="CG273" s="167"/>
      <c r="CH273" s="29"/>
      <c r="CI273" s="29"/>
      <c r="CJ273" s="167"/>
      <c r="CK273" s="29"/>
      <c r="CL273" s="29"/>
      <c r="CM273" s="167"/>
      <c r="CN273" s="29"/>
      <c r="CO273" s="29"/>
      <c r="CP273" s="167"/>
      <c r="CQ273" s="29"/>
      <c r="CR273" s="29"/>
      <c r="CS273" s="167"/>
      <c r="CT273" s="29"/>
      <c r="CU273" s="29"/>
      <c r="CV273" s="167"/>
      <c r="CW273" s="29"/>
      <c r="CX273" s="29"/>
      <c r="CY273" s="167"/>
      <c r="CZ273" s="29"/>
      <c r="DA273" s="29"/>
      <c r="DB273" s="167"/>
      <c r="DC273" s="29"/>
      <c r="DD273" s="29"/>
      <c r="DE273" s="167"/>
      <c r="DF273" s="29"/>
      <c r="DG273" s="29"/>
      <c r="DH273" s="167"/>
      <c r="DI273" s="29"/>
      <c r="DJ273" s="29"/>
      <c r="DK273" s="167"/>
    </row>
    <row r="274" spans="1:115" s="32" customFormat="1" ht="47.25" x14ac:dyDescent="0.25">
      <c r="A274" s="85" t="s">
        <v>715</v>
      </c>
      <c r="B274" s="31">
        <f t="shared" si="39"/>
        <v>6860.6659999999993</v>
      </c>
      <c r="C274" s="31">
        <f t="shared" si="40"/>
        <v>0</v>
      </c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50"/>
      <c r="U274" s="50"/>
      <c r="V274" s="50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>
        <v>881.26599999999996</v>
      </c>
      <c r="BK274" s="29"/>
      <c r="BL274" s="29"/>
      <c r="BM274" s="29">
        <v>5979.4</v>
      </c>
      <c r="BN274" s="29"/>
      <c r="BO274" s="29"/>
      <c r="BP274" s="29"/>
      <c r="BQ274" s="29"/>
      <c r="BR274" s="29"/>
      <c r="BS274" s="175"/>
      <c r="BT274" s="175"/>
      <c r="BU274" s="175"/>
      <c r="BV274" s="175"/>
      <c r="BW274" s="175"/>
      <c r="BX274" s="167"/>
      <c r="BY274" s="167"/>
      <c r="BZ274" s="167"/>
      <c r="CA274" s="167"/>
      <c r="CB274" s="167"/>
      <c r="CC274" s="167"/>
      <c r="CD274" s="167"/>
      <c r="CE274" s="29"/>
      <c r="CF274" s="29"/>
      <c r="CG274" s="167"/>
      <c r="CH274" s="29"/>
      <c r="CI274" s="29"/>
      <c r="CJ274" s="167"/>
      <c r="CK274" s="29"/>
      <c r="CL274" s="29"/>
      <c r="CM274" s="167"/>
      <c r="CN274" s="29"/>
      <c r="CO274" s="29"/>
      <c r="CP274" s="167"/>
      <c r="CQ274" s="29"/>
      <c r="CR274" s="29"/>
      <c r="CS274" s="167"/>
      <c r="CT274" s="29"/>
      <c r="CU274" s="29"/>
      <c r="CV274" s="167"/>
      <c r="CW274" s="29"/>
      <c r="CX274" s="29"/>
      <c r="CY274" s="167"/>
      <c r="CZ274" s="29"/>
      <c r="DA274" s="29"/>
      <c r="DB274" s="167"/>
      <c r="DC274" s="29"/>
      <c r="DD274" s="29"/>
      <c r="DE274" s="167"/>
      <c r="DF274" s="29"/>
      <c r="DG274" s="29"/>
      <c r="DH274" s="167"/>
      <c r="DI274" s="29"/>
      <c r="DJ274" s="29"/>
      <c r="DK274" s="167"/>
    </row>
    <row r="275" spans="1:115" s="32" customFormat="1" ht="47.25" x14ac:dyDescent="0.25">
      <c r="A275" s="85" t="s">
        <v>625</v>
      </c>
      <c r="B275" s="31">
        <f t="shared" si="39"/>
        <v>550.1</v>
      </c>
      <c r="C275" s="31">
        <f t="shared" si="40"/>
        <v>0</v>
      </c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50"/>
      <c r="U275" s="50"/>
      <c r="V275" s="50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>
        <v>50.1</v>
      </c>
      <c r="BH275" s="29"/>
      <c r="BI275" s="29">
        <f t="shared" si="41"/>
        <v>0</v>
      </c>
      <c r="BJ275" s="29"/>
      <c r="BK275" s="29"/>
      <c r="BL275" s="29"/>
      <c r="BM275" s="29"/>
      <c r="BN275" s="29"/>
      <c r="BO275" s="29"/>
      <c r="BP275" s="29"/>
      <c r="BQ275" s="29"/>
      <c r="BR275" s="29"/>
      <c r="BS275" s="175"/>
      <c r="BT275" s="175"/>
      <c r="BU275" s="175"/>
      <c r="BV275" s="175"/>
      <c r="BW275" s="175"/>
      <c r="BX275" s="167"/>
      <c r="BY275" s="167"/>
      <c r="BZ275" s="167"/>
      <c r="CA275" s="167"/>
      <c r="CB275" s="167"/>
      <c r="CC275" s="167"/>
      <c r="CD275" s="167"/>
      <c r="CE275" s="29"/>
      <c r="CF275" s="29"/>
      <c r="CG275" s="167"/>
      <c r="CH275" s="29"/>
      <c r="CI275" s="29"/>
      <c r="CJ275" s="167"/>
      <c r="CK275" s="29"/>
      <c r="CL275" s="29"/>
      <c r="CM275" s="167"/>
      <c r="CN275" s="29"/>
      <c r="CO275" s="29"/>
      <c r="CP275" s="167"/>
      <c r="CQ275" s="29">
        <v>500</v>
      </c>
      <c r="CR275" s="29"/>
      <c r="CS275" s="167"/>
      <c r="CT275" s="29"/>
      <c r="CU275" s="29"/>
      <c r="CV275" s="167"/>
      <c r="CW275" s="29"/>
      <c r="CX275" s="29"/>
      <c r="CY275" s="167"/>
      <c r="CZ275" s="29"/>
      <c r="DA275" s="29"/>
      <c r="DB275" s="167"/>
      <c r="DC275" s="29"/>
      <c r="DD275" s="29"/>
      <c r="DE275" s="167"/>
      <c r="DF275" s="29"/>
      <c r="DG275" s="29"/>
      <c r="DH275" s="167"/>
      <c r="DI275" s="29"/>
      <c r="DJ275" s="29"/>
      <c r="DK275" s="167"/>
    </row>
    <row r="276" spans="1:115" s="32" customFormat="1" ht="47.25" x14ac:dyDescent="0.25">
      <c r="A276" s="85" t="s">
        <v>515</v>
      </c>
      <c r="B276" s="31">
        <f t="shared" si="39"/>
        <v>1046.0450000000001</v>
      </c>
      <c r="C276" s="31">
        <f t="shared" si="40"/>
        <v>0</v>
      </c>
      <c r="D276" s="29">
        <f t="shared" si="42"/>
        <v>0</v>
      </c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50"/>
      <c r="U276" s="50"/>
      <c r="V276" s="50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>
        <v>46.4</v>
      </c>
      <c r="BH276" s="29"/>
      <c r="BI276" s="29">
        <f t="shared" si="41"/>
        <v>0</v>
      </c>
      <c r="BJ276" s="29">
        <v>999.64499999999998</v>
      </c>
      <c r="BK276" s="29"/>
      <c r="BL276" s="29"/>
      <c r="BM276" s="29"/>
      <c r="BN276" s="29"/>
      <c r="BO276" s="29"/>
      <c r="BP276" s="29"/>
      <c r="BQ276" s="29"/>
      <c r="BR276" s="29"/>
      <c r="BS276" s="175"/>
      <c r="BT276" s="175"/>
      <c r="BU276" s="175"/>
      <c r="BV276" s="175"/>
      <c r="BW276" s="175"/>
      <c r="BX276" s="167"/>
      <c r="BY276" s="167"/>
      <c r="BZ276" s="167"/>
      <c r="CA276" s="167"/>
      <c r="CB276" s="167"/>
      <c r="CC276" s="167"/>
      <c r="CD276" s="167"/>
      <c r="CE276" s="29"/>
      <c r="CF276" s="29"/>
      <c r="CG276" s="167"/>
      <c r="CH276" s="29"/>
      <c r="CI276" s="29"/>
      <c r="CJ276" s="167"/>
      <c r="CK276" s="29"/>
      <c r="CL276" s="29"/>
      <c r="CM276" s="167"/>
      <c r="CN276" s="29"/>
      <c r="CO276" s="29"/>
      <c r="CP276" s="167"/>
      <c r="CQ276" s="29"/>
      <c r="CR276" s="29"/>
      <c r="CS276" s="167"/>
      <c r="CT276" s="29"/>
      <c r="CU276" s="29"/>
      <c r="CV276" s="167"/>
      <c r="CW276" s="29"/>
      <c r="CX276" s="29"/>
      <c r="CY276" s="167"/>
      <c r="CZ276" s="29"/>
      <c r="DA276" s="29"/>
      <c r="DB276" s="167"/>
      <c r="DC276" s="29"/>
      <c r="DD276" s="29"/>
      <c r="DE276" s="167"/>
      <c r="DF276" s="29"/>
      <c r="DG276" s="29"/>
      <c r="DH276" s="167"/>
      <c r="DI276" s="29"/>
      <c r="DJ276" s="29"/>
      <c r="DK276" s="167"/>
    </row>
    <row r="277" spans="1:115" s="32" customFormat="1" ht="47.25" x14ac:dyDescent="0.25">
      <c r="A277" s="85" t="s">
        <v>461</v>
      </c>
      <c r="B277" s="31">
        <f t="shared" si="39"/>
        <v>0</v>
      </c>
      <c r="C277" s="31">
        <f t="shared" si="40"/>
        <v>0</v>
      </c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50"/>
      <c r="U277" s="50"/>
      <c r="V277" s="50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175"/>
      <c r="BT277" s="175"/>
      <c r="BU277" s="175"/>
      <c r="BV277" s="175"/>
      <c r="BW277" s="175"/>
      <c r="BX277" s="167"/>
      <c r="BY277" s="167"/>
      <c r="BZ277" s="167"/>
      <c r="CA277" s="167"/>
      <c r="CB277" s="167"/>
      <c r="CC277" s="167"/>
      <c r="CD277" s="167"/>
      <c r="CE277" s="29"/>
      <c r="CF277" s="29"/>
      <c r="CG277" s="167"/>
      <c r="CH277" s="29"/>
      <c r="CI277" s="29"/>
      <c r="CJ277" s="167"/>
      <c r="CK277" s="29"/>
      <c r="CL277" s="29"/>
      <c r="CM277" s="167"/>
      <c r="CN277" s="29"/>
      <c r="CO277" s="29"/>
      <c r="CP277" s="167"/>
      <c r="CQ277" s="29"/>
      <c r="CR277" s="29"/>
      <c r="CS277" s="167"/>
      <c r="CT277" s="29"/>
      <c r="CU277" s="29"/>
      <c r="CV277" s="167"/>
      <c r="CW277" s="29"/>
      <c r="CX277" s="29"/>
      <c r="CY277" s="167"/>
      <c r="CZ277" s="29"/>
      <c r="DA277" s="29"/>
      <c r="DB277" s="167"/>
      <c r="DC277" s="29"/>
      <c r="DD277" s="29"/>
      <c r="DE277" s="167"/>
      <c r="DF277" s="29"/>
      <c r="DG277" s="29"/>
      <c r="DH277" s="167"/>
      <c r="DI277" s="29"/>
      <c r="DJ277" s="29"/>
      <c r="DK277" s="167"/>
    </row>
    <row r="278" spans="1:115" s="32" customFormat="1" ht="47.25" x14ac:dyDescent="0.25">
      <c r="A278" s="85" t="s">
        <v>568</v>
      </c>
      <c r="B278" s="31">
        <f t="shared" si="39"/>
        <v>554.4</v>
      </c>
      <c r="C278" s="31">
        <f t="shared" si="40"/>
        <v>12.824999999999999</v>
      </c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50"/>
      <c r="U278" s="50"/>
      <c r="V278" s="50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>
        <v>54.4</v>
      </c>
      <c r="BH278" s="29">
        <v>12.824999999999999</v>
      </c>
      <c r="BI278" s="29">
        <f t="shared" si="41"/>
        <v>23.575367647058822</v>
      </c>
      <c r="BJ278" s="29"/>
      <c r="BK278" s="29"/>
      <c r="BL278" s="29"/>
      <c r="BM278" s="29"/>
      <c r="BN278" s="29"/>
      <c r="BO278" s="29"/>
      <c r="BP278" s="29"/>
      <c r="BQ278" s="29"/>
      <c r="BR278" s="29"/>
      <c r="BS278" s="175"/>
      <c r="BT278" s="175"/>
      <c r="BU278" s="175"/>
      <c r="BV278" s="175"/>
      <c r="BW278" s="175"/>
      <c r="BX278" s="167"/>
      <c r="BY278" s="167"/>
      <c r="BZ278" s="167"/>
      <c r="CA278" s="167"/>
      <c r="CB278" s="167"/>
      <c r="CC278" s="167"/>
      <c r="CD278" s="167"/>
      <c r="CE278" s="29"/>
      <c r="CF278" s="29"/>
      <c r="CG278" s="167"/>
      <c r="CH278" s="29"/>
      <c r="CI278" s="29"/>
      <c r="CJ278" s="167"/>
      <c r="CK278" s="29"/>
      <c r="CL278" s="29"/>
      <c r="CM278" s="167"/>
      <c r="CN278" s="29"/>
      <c r="CO278" s="29"/>
      <c r="CP278" s="167"/>
      <c r="CQ278" s="29">
        <v>500</v>
      </c>
      <c r="CR278" s="29"/>
      <c r="CS278" s="167"/>
      <c r="CT278" s="29"/>
      <c r="CU278" s="29"/>
      <c r="CV278" s="167"/>
      <c r="CW278" s="29"/>
      <c r="CX278" s="29"/>
      <c r="CY278" s="167"/>
      <c r="CZ278" s="29"/>
      <c r="DA278" s="29"/>
      <c r="DB278" s="167"/>
      <c r="DC278" s="29"/>
      <c r="DD278" s="29"/>
      <c r="DE278" s="167"/>
      <c r="DF278" s="29"/>
      <c r="DG278" s="29"/>
      <c r="DH278" s="167"/>
      <c r="DI278" s="29"/>
      <c r="DJ278" s="29"/>
      <c r="DK278" s="167"/>
    </row>
    <row r="279" spans="1:115" s="32" customFormat="1" ht="47.25" x14ac:dyDescent="0.25">
      <c r="A279" s="85" t="s">
        <v>463</v>
      </c>
      <c r="B279" s="31">
        <f t="shared" si="39"/>
        <v>1709.9</v>
      </c>
      <c r="C279" s="31">
        <f t="shared" si="40"/>
        <v>39.499269999999996</v>
      </c>
      <c r="D279" s="29">
        <f t="shared" si="42"/>
        <v>2.310033920112287</v>
      </c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50"/>
      <c r="U279" s="50"/>
      <c r="V279" s="50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>
        <v>209.9</v>
      </c>
      <c r="BH279" s="29">
        <v>39.499269999999996</v>
      </c>
      <c r="BI279" s="29">
        <f t="shared" si="41"/>
        <v>18.818137208194376</v>
      </c>
      <c r="BJ279" s="29">
        <v>1000</v>
      </c>
      <c r="BK279" s="29"/>
      <c r="BL279" s="29"/>
      <c r="BM279" s="29"/>
      <c r="BN279" s="29"/>
      <c r="BO279" s="29"/>
      <c r="BP279" s="29"/>
      <c r="BQ279" s="29"/>
      <c r="BR279" s="29"/>
      <c r="BS279" s="175"/>
      <c r="BT279" s="175"/>
      <c r="BU279" s="175"/>
      <c r="BV279" s="175"/>
      <c r="BW279" s="175"/>
      <c r="BX279" s="167"/>
      <c r="BY279" s="167"/>
      <c r="BZ279" s="167"/>
      <c r="CA279" s="167"/>
      <c r="CB279" s="167"/>
      <c r="CC279" s="167"/>
      <c r="CD279" s="167"/>
      <c r="CE279" s="29"/>
      <c r="CF279" s="29"/>
      <c r="CG279" s="167"/>
      <c r="CH279" s="29"/>
      <c r="CI279" s="29"/>
      <c r="CJ279" s="167"/>
      <c r="CK279" s="29"/>
      <c r="CL279" s="29"/>
      <c r="CM279" s="167"/>
      <c r="CN279" s="29"/>
      <c r="CO279" s="29"/>
      <c r="CP279" s="167"/>
      <c r="CQ279" s="29">
        <v>500</v>
      </c>
      <c r="CR279" s="29"/>
      <c r="CS279" s="167"/>
      <c r="CT279" s="29"/>
      <c r="CU279" s="29"/>
      <c r="CV279" s="167"/>
      <c r="CW279" s="29"/>
      <c r="CX279" s="29"/>
      <c r="CY279" s="167"/>
      <c r="CZ279" s="29"/>
      <c r="DA279" s="29"/>
      <c r="DB279" s="167"/>
      <c r="DC279" s="29"/>
      <c r="DD279" s="29"/>
      <c r="DE279" s="167"/>
      <c r="DF279" s="29"/>
      <c r="DG279" s="29"/>
      <c r="DH279" s="167"/>
      <c r="DI279" s="29"/>
      <c r="DJ279" s="29"/>
      <c r="DK279" s="167"/>
    </row>
    <row r="280" spans="1:115" s="32" customFormat="1" ht="47.25" x14ac:dyDescent="0.25">
      <c r="A280" s="85" t="s">
        <v>464</v>
      </c>
      <c r="B280" s="31">
        <f t="shared" si="39"/>
        <v>93.4</v>
      </c>
      <c r="C280" s="31">
        <f t="shared" si="40"/>
        <v>22</v>
      </c>
      <c r="D280" s="29">
        <f t="shared" si="42"/>
        <v>23.554603854389718</v>
      </c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50"/>
      <c r="U280" s="50"/>
      <c r="V280" s="50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>
        <v>93.4</v>
      </c>
      <c r="BH280" s="29">
        <v>22</v>
      </c>
      <c r="BI280" s="29">
        <f t="shared" si="41"/>
        <v>23.554603854389718</v>
      </c>
      <c r="BJ280" s="29"/>
      <c r="BK280" s="29"/>
      <c r="BL280" s="29"/>
      <c r="BM280" s="29"/>
      <c r="BN280" s="29"/>
      <c r="BO280" s="29"/>
      <c r="BP280" s="29"/>
      <c r="BQ280" s="29"/>
      <c r="BR280" s="29"/>
      <c r="BS280" s="175"/>
      <c r="BT280" s="175"/>
      <c r="BU280" s="175"/>
      <c r="BV280" s="175"/>
      <c r="BW280" s="175"/>
      <c r="BX280" s="167"/>
      <c r="BY280" s="167"/>
      <c r="BZ280" s="167"/>
      <c r="CA280" s="167"/>
      <c r="CB280" s="167"/>
      <c r="CC280" s="167"/>
      <c r="CD280" s="167"/>
      <c r="CE280" s="29"/>
      <c r="CF280" s="29"/>
      <c r="CG280" s="167"/>
      <c r="CH280" s="29"/>
      <c r="CI280" s="29"/>
      <c r="CJ280" s="167"/>
      <c r="CK280" s="29"/>
      <c r="CL280" s="29"/>
      <c r="CM280" s="167"/>
      <c r="CN280" s="29"/>
      <c r="CO280" s="29"/>
      <c r="CP280" s="167"/>
      <c r="CQ280" s="29"/>
      <c r="CR280" s="29"/>
      <c r="CS280" s="167"/>
      <c r="CT280" s="29"/>
      <c r="CU280" s="29"/>
      <c r="CV280" s="167"/>
      <c r="CW280" s="29"/>
      <c r="CX280" s="29"/>
      <c r="CY280" s="167"/>
      <c r="CZ280" s="29"/>
      <c r="DA280" s="29"/>
      <c r="DB280" s="167"/>
      <c r="DC280" s="29"/>
      <c r="DD280" s="29"/>
      <c r="DE280" s="167"/>
      <c r="DF280" s="29"/>
      <c r="DG280" s="29"/>
      <c r="DH280" s="167"/>
      <c r="DI280" s="29"/>
      <c r="DJ280" s="29"/>
      <c r="DK280" s="167"/>
    </row>
    <row r="281" spans="1:115" s="32" customFormat="1" ht="47.25" x14ac:dyDescent="0.25">
      <c r="A281" s="85" t="s">
        <v>716</v>
      </c>
      <c r="B281" s="31">
        <f t="shared" si="39"/>
        <v>4815.3999999999996</v>
      </c>
      <c r="C281" s="31">
        <f t="shared" si="40"/>
        <v>0</v>
      </c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50"/>
      <c r="U281" s="50"/>
      <c r="V281" s="50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>
        <v>1000</v>
      </c>
      <c r="BK281" s="29"/>
      <c r="BL281" s="29"/>
      <c r="BM281" s="29">
        <v>3815.4</v>
      </c>
      <c r="BN281" s="29"/>
      <c r="BO281" s="29"/>
      <c r="BP281" s="29"/>
      <c r="BQ281" s="29"/>
      <c r="BR281" s="29"/>
      <c r="BS281" s="175"/>
      <c r="BT281" s="175"/>
      <c r="BU281" s="175"/>
      <c r="BV281" s="175"/>
      <c r="BW281" s="175"/>
      <c r="BX281" s="167"/>
      <c r="BY281" s="167"/>
      <c r="BZ281" s="167"/>
      <c r="CA281" s="167"/>
      <c r="CB281" s="167"/>
      <c r="CC281" s="167"/>
      <c r="CD281" s="167"/>
      <c r="CE281" s="29"/>
      <c r="CF281" s="29"/>
      <c r="CG281" s="167"/>
      <c r="CH281" s="29"/>
      <c r="CI281" s="29"/>
      <c r="CJ281" s="167"/>
      <c r="CK281" s="29"/>
      <c r="CL281" s="29"/>
      <c r="CM281" s="167"/>
      <c r="CN281" s="29"/>
      <c r="CO281" s="29"/>
      <c r="CP281" s="167"/>
      <c r="CQ281" s="29"/>
      <c r="CR281" s="29"/>
      <c r="CS281" s="167"/>
      <c r="CT281" s="29"/>
      <c r="CU281" s="29"/>
      <c r="CV281" s="167"/>
      <c r="CW281" s="29"/>
      <c r="CX281" s="29"/>
      <c r="CY281" s="167"/>
      <c r="CZ281" s="29"/>
      <c r="DA281" s="29"/>
      <c r="DB281" s="167"/>
      <c r="DC281" s="29"/>
      <c r="DD281" s="29"/>
      <c r="DE281" s="167"/>
      <c r="DF281" s="29"/>
      <c r="DG281" s="29"/>
      <c r="DH281" s="167"/>
      <c r="DI281" s="29"/>
      <c r="DJ281" s="29"/>
      <c r="DK281" s="167"/>
    </row>
    <row r="282" spans="1:115" s="32" customFormat="1" ht="47.25" x14ac:dyDescent="0.25">
      <c r="A282" s="85" t="s">
        <v>794</v>
      </c>
      <c r="B282" s="31">
        <f t="shared" si="39"/>
        <v>860</v>
      </c>
      <c r="C282" s="31">
        <f t="shared" si="40"/>
        <v>0</v>
      </c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50"/>
      <c r="U282" s="50"/>
      <c r="V282" s="50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>
        <v>860</v>
      </c>
      <c r="BK282" s="29"/>
      <c r="BL282" s="29"/>
      <c r="BM282" s="29"/>
      <c r="BN282" s="29"/>
      <c r="BO282" s="29"/>
      <c r="BP282" s="29"/>
      <c r="BQ282" s="29"/>
      <c r="BR282" s="29"/>
      <c r="BS282" s="175"/>
      <c r="BT282" s="175"/>
      <c r="BU282" s="175"/>
      <c r="BV282" s="175"/>
      <c r="BW282" s="175"/>
      <c r="BX282" s="167"/>
      <c r="BY282" s="167"/>
      <c r="BZ282" s="167"/>
      <c r="CA282" s="167"/>
      <c r="CB282" s="167"/>
      <c r="CC282" s="167"/>
      <c r="CD282" s="167"/>
      <c r="CE282" s="29"/>
      <c r="CF282" s="29"/>
      <c r="CG282" s="167"/>
      <c r="CH282" s="29"/>
      <c r="CI282" s="29"/>
      <c r="CJ282" s="167"/>
      <c r="CK282" s="29"/>
      <c r="CL282" s="29"/>
      <c r="CM282" s="167"/>
      <c r="CN282" s="29"/>
      <c r="CO282" s="29"/>
      <c r="CP282" s="167"/>
      <c r="CQ282" s="29"/>
      <c r="CR282" s="29"/>
      <c r="CS282" s="167"/>
      <c r="CT282" s="29"/>
      <c r="CU282" s="29"/>
      <c r="CV282" s="167"/>
      <c r="CW282" s="29"/>
      <c r="CX282" s="29"/>
      <c r="CY282" s="167"/>
      <c r="CZ282" s="29"/>
      <c r="DA282" s="29"/>
      <c r="DB282" s="167"/>
      <c r="DC282" s="29"/>
      <c r="DD282" s="29"/>
      <c r="DE282" s="167"/>
      <c r="DF282" s="29"/>
      <c r="DG282" s="29"/>
      <c r="DH282" s="167"/>
      <c r="DI282" s="29"/>
      <c r="DJ282" s="29"/>
      <c r="DK282" s="167"/>
    </row>
    <row r="283" spans="1:115" s="32" customFormat="1" ht="47.25" x14ac:dyDescent="0.25">
      <c r="A283" s="85" t="s">
        <v>650</v>
      </c>
      <c r="B283" s="31">
        <f t="shared" si="39"/>
        <v>500</v>
      </c>
      <c r="C283" s="31">
        <f t="shared" si="40"/>
        <v>0</v>
      </c>
      <c r="D283" s="29">
        <f t="shared" si="42"/>
        <v>0</v>
      </c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50"/>
      <c r="U283" s="50"/>
      <c r="V283" s="50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175"/>
      <c r="BT283" s="175"/>
      <c r="BU283" s="175"/>
      <c r="BV283" s="175"/>
      <c r="BW283" s="175"/>
      <c r="BX283" s="167"/>
      <c r="BY283" s="167"/>
      <c r="BZ283" s="167"/>
      <c r="CA283" s="167"/>
      <c r="CB283" s="167"/>
      <c r="CC283" s="167"/>
      <c r="CD283" s="167"/>
      <c r="CE283" s="29"/>
      <c r="CF283" s="29"/>
      <c r="CG283" s="167"/>
      <c r="CH283" s="29"/>
      <c r="CI283" s="29"/>
      <c r="CJ283" s="167"/>
      <c r="CK283" s="29"/>
      <c r="CL283" s="29"/>
      <c r="CM283" s="167"/>
      <c r="CN283" s="29"/>
      <c r="CO283" s="29"/>
      <c r="CP283" s="167"/>
      <c r="CQ283" s="29">
        <v>500</v>
      </c>
      <c r="CR283" s="29"/>
      <c r="CS283" s="167"/>
      <c r="CT283" s="29"/>
      <c r="CU283" s="29"/>
      <c r="CV283" s="167"/>
      <c r="CW283" s="29"/>
      <c r="CX283" s="29"/>
      <c r="CY283" s="167"/>
      <c r="CZ283" s="29"/>
      <c r="DA283" s="29"/>
      <c r="DB283" s="167"/>
      <c r="DC283" s="29"/>
      <c r="DD283" s="29"/>
      <c r="DE283" s="167"/>
      <c r="DF283" s="29"/>
      <c r="DG283" s="29"/>
      <c r="DH283" s="167"/>
      <c r="DI283" s="29"/>
      <c r="DJ283" s="29"/>
      <c r="DK283" s="167"/>
    </row>
    <row r="284" spans="1:115" s="32" customFormat="1" ht="47.25" x14ac:dyDescent="0.25">
      <c r="A284" s="85" t="s">
        <v>795</v>
      </c>
      <c r="B284" s="31">
        <f t="shared" si="39"/>
        <v>130.5</v>
      </c>
      <c r="C284" s="31">
        <f t="shared" si="40"/>
        <v>0</v>
      </c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50"/>
      <c r="U284" s="50"/>
      <c r="V284" s="50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>
        <v>130.5</v>
      </c>
      <c r="BK284" s="29"/>
      <c r="BL284" s="29"/>
      <c r="BM284" s="29"/>
      <c r="BN284" s="29"/>
      <c r="BO284" s="29"/>
      <c r="BP284" s="29"/>
      <c r="BQ284" s="29"/>
      <c r="BR284" s="29"/>
      <c r="BS284" s="175"/>
      <c r="BT284" s="175"/>
      <c r="BU284" s="175"/>
      <c r="BV284" s="175"/>
      <c r="BW284" s="175"/>
      <c r="BX284" s="167"/>
      <c r="BY284" s="167"/>
      <c r="BZ284" s="167"/>
      <c r="CA284" s="167"/>
      <c r="CB284" s="167"/>
      <c r="CC284" s="167"/>
      <c r="CD284" s="167"/>
      <c r="CE284" s="29"/>
      <c r="CF284" s="29"/>
      <c r="CG284" s="167"/>
      <c r="CH284" s="29"/>
      <c r="CI284" s="29"/>
      <c r="CJ284" s="167"/>
      <c r="CK284" s="29"/>
      <c r="CL284" s="29"/>
      <c r="CM284" s="167"/>
      <c r="CN284" s="29"/>
      <c r="CO284" s="29"/>
      <c r="CP284" s="167"/>
      <c r="CQ284" s="29"/>
      <c r="CR284" s="29"/>
      <c r="CS284" s="167"/>
      <c r="CT284" s="29"/>
      <c r="CU284" s="29"/>
      <c r="CV284" s="167"/>
      <c r="CW284" s="29"/>
      <c r="CX284" s="29"/>
      <c r="CY284" s="167"/>
      <c r="CZ284" s="29"/>
      <c r="DA284" s="29"/>
      <c r="DB284" s="167"/>
      <c r="DC284" s="29"/>
      <c r="DD284" s="29"/>
      <c r="DE284" s="167"/>
      <c r="DF284" s="29"/>
      <c r="DG284" s="29"/>
      <c r="DH284" s="167"/>
      <c r="DI284" s="29"/>
      <c r="DJ284" s="29"/>
      <c r="DK284" s="167"/>
    </row>
    <row r="285" spans="1:115" s="32" customFormat="1" ht="47.25" x14ac:dyDescent="0.25">
      <c r="A285" s="85" t="s">
        <v>473</v>
      </c>
      <c r="B285" s="31">
        <f t="shared" si="39"/>
        <v>0</v>
      </c>
      <c r="C285" s="31">
        <f t="shared" si="40"/>
        <v>0</v>
      </c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50"/>
      <c r="U285" s="50"/>
      <c r="V285" s="50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175"/>
      <c r="BT285" s="175"/>
      <c r="BU285" s="175"/>
      <c r="BV285" s="175"/>
      <c r="BW285" s="175"/>
      <c r="BX285" s="167"/>
      <c r="BY285" s="167"/>
      <c r="BZ285" s="167"/>
      <c r="CA285" s="167"/>
      <c r="CB285" s="167"/>
      <c r="CC285" s="167"/>
      <c r="CD285" s="167"/>
      <c r="CE285" s="29"/>
      <c r="CF285" s="29"/>
      <c r="CG285" s="167"/>
      <c r="CH285" s="29"/>
      <c r="CI285" s="29"/>
      <c r="CJ285" s="167"/>
      <c r="CK285" s="29"/>
      <c r="CL285" s="29"/>
      <c r="CM285" s="167"/>
      <c r="CN285" s="29"/>
      <c r="CO285" s="29"/>
      <c r="CP285" s="167"/>
      <c r="CQ285" s="29"/>
      <c r="CR285" s="29"/>
      <c r="CS285" s="167"/>
      <c r="CT285" s="29"/>
      <c r="CU285" s="29"/>
      <c r="CV285" s="167"/>
      <c r="CW285" s="29"/>
      <c r="CX285" s="29"/>
      <c r="CY285" s="167"/>
      <c r="CZ285" s="29"/>
      <c r="DA285" s="29"/>
      <c r="DB285" s="167"/>
      <c r="DC285" s="29"/>
      <c r="DD285" s="29"/>
      <c r="DE285" s="167"/>
      <c r="DF285" s="29"/>
      <c r="DG285" s="29"/>
      <c r="DH285" s="167"/>
      <c r="DI285" s="29"/>
      <c r="DJ285" s="29"/>
      <c r="DK285" s="167"/>
    </row>
    <row r="286" spans="1:115" s="32" customFormat="1" ht="47.25" x14ac:dyDescent="0.25">
      <c r="A286" s="85" t="s">
        <v>471</v>
      </c>
      <c r="B286" s="31">
        <f t="shared" si="39"/>
        <v>3201.1</v>
      </c>
      <c r="C286" s="31">
        <f t="shared" si="40"/>
        <v>0</v>
      </c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50"/>
      <c r="U286" s="50"/>
      <c r="V286" s="50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>
        <v>3201.1</v>
      </c>
      <c r="BN286" s="29"/>
      <c r="BO286" s="29"/>
      <c r="BP286" s="29"/>
      <c r="BQ286" s="29"/>
      <c r="BR286" s="29"/>
      <c r="BS286" s="175"/>
      <c r="BT286" s="175"/>
      <c r="BU286" s="175"/>
      <c r="BV286" s="175"/>
      <c r="BW286" s="175"/>
      <c r="BX286" s="167"/>
      <c r="BY286" s="167"/>
      <c r="BZ286" s="167"/>
      <c r="CA286" s="167"/>
      <c r="CB286" s="167"/>
      <c r="CC286" s="167"/>
      <c r="CD286" s="167"/>
      <c r="CE286" s="29"/>
      <c r="CF286" s="29"/>
      <c r="CG286" s="167"/>
      <c r="CH286" s="29"/>
      <c r="CI286" s="29"/>
      <c r="CJ286" s="167"/>
      <c r="CK286" s="29"/>
      <c r="CL286" s="29"/>
      <c r="CM286" s="167"/>
      <c r="CN286" s="29"/>
      <c r="CO286" s="29"/>
      <c r="CP286" s="167"/>
      <c r="CQ286" s="29"/>
      <c r="CR286" s="29"/>
      <c r="CS286" s="167"/>
      <c r="CT286" s="29"/>
      <c r="CU286" s="29"/>
      <c r="CV286" s="167"/>
      <c r="CW286" s="29"/>
      <c r="CX286" s="29"/>
      <c r="CY286" s="167"/>
      <c r="CZ286" s="29"/>
      <c r="DA286" s="29"/>
      <c r="DB286" s="167"/>
      <c r="DC286" s="29"/>
      <c r="DD286" s="29"/>
      <c r="DE286" s="167"/>
      <c r="DF286" s="29"/>
      <c r="DG286" s="29"/>
      <c r="DH286" s="167"/>
      <c r="DI286" s="29"/>
      <c r="DJ286" s="29"/>
      <c r="DK286" s="167"/>
    </row>
    <row r="287" spans="1:115" s="32" customFormat="1" ht="47.25" x14ac:dyDescent="0.25">
      <c r="A287" s="85" t="s">
        <v>474</v>
      </c>
      <c r="B287" s="31">
        <f t="shared" si="39"/>
        <v>130.5</v>
      </c>
      <c r="C287" s="31">
        <f t="shared" si="40"/>
        <v>0</v>
      </c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50"/>
      <c r="U287" s="50"/>
      <c r="V287" s="50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>
        <v>130.5</v>
      </c>
      <c r="BK287" s="29"/>
      <c r="BL287" s="29"/>
      <c r="BM287" s="29"/>
      <c r="BN287" s="29"/>
      <c r="BO287" s="29"/>
      <c r="BP287" s="29"/>
      <c r="BQ287" s="29"/>
      <c r="BR287" s="29"/>
      <c r="BS287" s="175"/>
      <c r="BT287" s="175"/>
      <c r="BU287" s="175"/>
      <c r="BV287" s="175"/>
      <c r="BW287" s="175"/>
      <c r="BX287" s="167"/>
      <c r="BY287" s="167"/>
      <c r="BZ287" s="167"/>
      <c r="CA287" s="167"/>
      <c r="CB287" s="167"/>
      <c r="CC287" s="167"/>
      <c r="CD287" s="167"/>
      <c r="CE287" s="29"/>
      <c r="CF287" s="29"/>
      <c r="CG287" s="167"/>
      <c r="CH287" s="29"/>
      <c r="CI287" s="29"/>
      <c r="CJ287" s="167"/>
      <c r="CK287" s="29"/>
      <c r="CL287" s="29"/>
      <c r="CM287" s="167"/>
      <c r="CN287" s="29"/>
      <c r="CO287" s="29"/>
      <c r="CP287" s="167"/>
      <c r="CQ287" s="29"/>
      <c r="CR287" s="29"/>
      <c r="CS287" s="167"/>
      <c r="CT287" s="29"/>
      <c r="CU287" s="29"/>
      <c r="CV287" s="167"/>
      <c r="CW287" s="29"/>
      <c r="CX287" s="29"/>
      <c r="CY287" s="167"/>
      <c r="CZ287" s="29"/>
      <c r="DA287" s="29"/>
      <c r="DB287" s="167"/>
      <c r="DC287" s="29"/>
      <c r="DD287" s="29"/>
      <c r="DE287" s="167"/>
      <c r="DF287" s="29"/>
      <c r="DG287" s="29"/>
      <c r="DH287" s="167"/>
      <c r="DI287" s="29"/>
      <c r="DJ287" s="29"/>
      <c r="DK287" s="167"/>
    </row>
    <row r="288" spans="1:115" s="32" customFormat="1" ht="47.25" x14ac:dyDescent="0.25">
      <c r="A288" s="85" t="s">
        <v>516</v>
      </c>
      <c r="B288" s="31">
        <f t="shared" si="39"/>
        <v>6654.1</v>
      </c>
      <c r="C288" s="31">
        <f t="shared" si="40"/>
        <v>338.42824999999999</v>
      </c>
      <c r="D288" s="29">
        <f t="shared" si="42"/>
        <v>5.086010880509761</v>
      </c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50"/>
      <c r="U288" s="50"/>
      <c r="V288" s="50"/>
      <c r="W288" s="29"/>
      <c r="X288" s="29"/>
      <c r="Y288" s="29"/>
      <c r="Z288" s="29"/>
      <c r="AA288" s="29"/>
      <c r="AB288" s="29"/>
      <c r="AC288" s="29"/>
      <c r="AD288" s="29">
        <v>0</v>
      </c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>
        <v>735.1</v>
      </c>
      <c r="BH288" s="29">
        <v>338.42824999999999</v>
      </c>
      <c r="BI288" s="29">
        <f t="shared" si="41"/>
        <v>46.038396136580054</v>
      </c>
      <c r="BJ288" s="29"/>
      <c r="BK288" s="29"/>
      <c r="BL288" s="29"/>
      <c r="BM288" s="29">
        <v>5919</v>
      </c>
      <c r="BN288" s="29"/>
      <c r="BO288" s="29">
        <f t="shared" ref="BO288:BO293" si="43">BN288/BM288*100</f>
        <v>0</v>
      </c>
      <c r="BP288" s="29"/>
      <c r="BQ288" s="29"/>
      <c r="BR288" s="29"/>
      <c r="BS288" s="175"/>
      <c r="BT288" s="175"/>
      <c r="BU288" s="175"/>
      <c r="BV288" s="175"/>
      <c r="BW288" s="175"/>
      <c r="BX288" s="167"/>
      <c r="BY288" s="167"/>
      <c r="BZ288" s="167"/>
      <c r="CA288" s="167"/>
      <c r="CB288" s="167"/>
      <c r="CC288" s="167"/>
      <c r="CD288" s="167"/>
      <c r="CE288" s="29"/>
      <c r="CF288" s="29"/>
      <c r="CG288" s="167"/>
      <c r="CH288" s="29"/>
      <c r="CI288" s="29"/>
      <c r="CJ288" s="167"/>
      <c r="CK288" s="29"/>
      <c r="CL288" s="29"/>
      <c r="CM288" s="167"/>
      <c r="CN288" s="29"/>
      <c r="CO288" s="29"/>
      <c r="CP288" s="167"/>
      <c r="CQ288" s="29"/>
      <c r="CR288" s="29"/>
      <c r="CS288" s="167"/>
      <c r="CT288" s="29"/>
      <c r="CU288" s="29"/>
      <c r="CV288" s="167"/>
      <c r="CW288" s="29"/>
      <c r="CX288" s="29"/>
      <c r="CY288" s="167"/>
      <c r="CZ288" s="29"/>
      <c r="DA288" s="29"/>
      <c r="DB288" s="167"/>
      <c r="DC288" s="29"/>
      <c r="DD288" s="29"/>
      <c r="DE288" s="167"/>
      <c r="DF288" s="29"/>
      <c r="DG288" s="29"/>
      <c r="DH288" s="167"/>
      <c r="DI288" s="29"/>
      <c r="DJ288" s="29"/>
      <c r="DK288" s="167"/>
    </row>
    <row r="289" spans="1:115" s="32" customFormat="1" ht="47.25" x14ac:dyDescent="0.25">
      <c r="A289" s="85" t="s">
        <v>478</v>
      </c>
      <c r="B289" s="31">
        <f t="shared" si="39"/>
        <v>485.61531000000002</v>
      </c>
      <c r="C289" s="31">
        <f t="shared" si="40"/>
        <v>0</v>
      </c>
      <c r="D289" s="29">
        <f t="shared" si="42"/>
        <v>0</v>
      </c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50"/>
      <c r="U289" s="50"/>
      <c r="V289" s="50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>
        <v>485.61531000000002</v>
      </c>
      <c r="BK289" s="29"/>
      <c r="BL289" s="29"/>
      <c r="BM289" s="29"/>
      <c r="BN289" s="29"/>
      <c r="BO289" s="29"/>
      <c r="BP289" s="29"/>
      <c r="BQ289" s="29"/>
      <c r="BR289" s="29"/>
      <c r="BS289" s="175"/>
      <c r="BT289" s="175"/>
      <c r="BU289" s="175"/>
      <c r="BV289" s="175"/>
      <c r="BW289" s="175"/>
      <c r="BX289" s="167"/>
      <c r="BY289" s="167"/>
      <c r="BZ289" s="167"/>
      <c r="CA289" s="167"/>
      <c r="CB289" s="167"/>
      <c r="CC289" s="167"/>
      <c r="CD289" s="167"/>
      <c r="CE289" s="29"/>
      <c r="CF289" s="29"/>
      <c r="CG289" s="167"/>
      <c r="CH289" s="29"/>
      <c r="CI289" s="29"/>
      <c r="CJ289" s="167"/>
      <c r="CK289" s="29"/>
      <c r="CL289" s="29"/>
      <c r="CM289" s="167"/>
      <c r="CN289" s="29"/>
      <c r="CO289" s="29"/>
      <c r="CP289" s="167"/>
      <c r="CQ289" s="29"/>
      <c r="CR289" s="29"/>
      <c r="CS289" s="167"/>
      <c r="CT289" s="29"/>
      <c r="CU289" s="29"/>
      <c r="CV289" s="167"/>
      <c r="CW289" s="29"/>
      <c r="CX289" s="29"/>
      <c r="CY289" s="167"/>
      <c r="CZ289" s="29"/>
      <c r="DA289" s="29"/>
      <c r="DB289" s="167"/>
      <c r="DC289" s="29"/>
      <c r="DD289" s="29"/>
      <c r="DE289" s="167"/>
      <c r="DF289" s="29"/>
      <c r="DG289" s="29"/>
      <c r="DH289" s="167"/>
      <c r="DI289" s="29"/>
      <c r="DJ289" s="29"/>
      <c r="DK289" s="167"/>
    </row>
    <row r="290" spans="1:115" s="32" customFormat="1" ht="63" x14ac:dyDescent="0.25">
      <c r="A290" s="85" t="s">
        <v>480</v>
      </c>
      <c r="B290" s="31">
        <f t="shared" si="39"/>
        <v>463.245</v>
      </c>
      <c r="C290" s="31">
        <f t="shared" si="40"/>
        <v>0</v>
      </c>
      <c r="D290" s="29">
        <f t="shared" si="42"/>
        <v>0</v>
      </c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50"/>
      <c r="U290" s="50"/>
      <c r="V290" s="50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>
        <v>463.245</v>
      </c>
      <c r="BK290" s="29"/>
      <c r="BL290" s="29"/>
      <c r="BM290" s="29"/>
      <c r="BN290" s="29"/>
      <c r="BO290" s="29"/>
      <c r="BP290" s="29"/>
      <c r="BQ290" s="29"/>
      <c r="BR290" s="29"/>
      <c r="BS290" s="175"/>
      <c r="BT290" s="175"/>
      <c r="BU290" s="175"/>
      <c r="BV290" s="175"/>
      <c r="BW290" s="175"/>
      <c r="BX290" s="167"/>
      <c r="BY290" s="167"/>
      <c r="BZ290" s="167"/>
      <c r="CA290" s="167"/>
      <c r="CB290" s="167"/>
      <c r="CC290" s="167"/>
      <c r="CD290" s="167"/>
      <c r="CE290" s="29"/>
      <c r="CF290" s="29"/>
      <c r="CG290" s="167"/>
      <c r="CH290" s="29"/>
      <c r="CI290" s="29"/>
      <c r="CJ290" s="167"/>
      <c r="CK290" s="29"/>
      <c r="CL290" s="29"/>
      <c r="CM290" s="167"/>
      <c r="CN290" s="29"/>
      <c r="CO290" s="29"/>
      <c r="CP290" s="167"/>
      <c r="CQ290" s="29"/>
      <c r="CR290" s="29"/>
      <c r="CS290" s="167"/>
      <c r="CT290" s="29"/>
      <c r="CU290" s="29"/>
      <c r="CV290" s="167"/>
      <c r="CW290" s="29"/>
      <c r="CX290" s="29"/>
      <c r="CY290" s="167"/>
      <c r="CZ290" s="29"/>
      <c r="DA290" s="29"/>
      <c r="DB290" s="167"/>
      <c r="DC290" s="29"/>
      <c r="DD290" s="29"/>
      <c r="DE290" s="167"/>
      <c r="DF290" s="29"/>
      <c r="DG290" s="29"/>
      <c r="DH290" s="167"/>
      <c r="DI290" s="29"/>
      <c r="DJ290" s="29"/>
      <c r="DK290" s="167"/>
    </row>
    <row r="291" spans="1:115" s="32" customFormat="1" ht="47.25" x14ac:dyDescent="0.25">
      <c r="A291" s="85" t="s">
        <v>481</v>
      </c>
      <c r="B291" s="31">
        <f t="shared" si="39"/>
        <v>1045.8910699999999</v>
      </c>
      <c r="C291" s="31">
        <f t="shared" si="40"/>
        <v>0</v>
      </c>
      <c r="D291" s="29">
        <f t="shared" si="42"/>
        <v>0</v>
      </c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50"/>
      <c r="U291" s="50"/>
      <c r="V291" s="50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>
        <v>545.8910699999999</v>
      </c>
      <c r="BK291" s="29"/>
      <c r="BL291" s="29"/>
      <c r="BM291" s="29"/>
      <c r="BN291" s="29"/>
      <c r="BO291" s="29"/>
      <c r="BP291" s="29"/>
      <c r="BQ291" s="29"/>
      <c r="BR291" s="29"/>
      <c r="BS291" s="175"/>
      <c r="BT291" s="175"/>
      <c r="BU291" s="175"/>
      <c r="BV291" s="175"/>
      <c r="BW291" s="175"/>
      <c r="BX291" s="167"/>
      <c r="BY291" s="167"/>
      <c r="BZ291" s="167"/>
      <c r="CA291" s="167"/>
      <c r="CB291" s="167"/>
      <c r="CC291" s="167"/>
      <c r="CD291" s="167"/>
      <c r="CE291" s="29"/>
      <c r="CF291" s="29"/>
      <c r="CG291" s="167"/>
      <c r="CH291" s="29"/>
      <c r="CI291" s="29"/>
      <c r="CJ291" s="167"/>
      <c r="CK291" s="29"/>
      <c r="CL291" s="29"/>
      <c r="CM291" s="167"/>
      <c r="CN291" s="29"/>
      <c r="CO291" s="29"/>
      <c r="CP291" s="167"/>
      <c r="CQ291" s="29">
        <v>500</v>
      </c>
      <c r="CR291" s="29"/>
      <c r="CS291" s="167"/>
      <c r="CT291" s="29"/>
      <c r="CU291" s="29"/>
      <c r="CV291" s="167"/>
      <c r="CW291" s="29"/>
      <c r="CX291" s="29"/>
      <c r="CY291" s="167"/>
      <c r="CZ291" s="29"/>
      <c r="DA291" s="29"/>
      <c r="DB291" s="167"/>
      <c r="DC291" s="29"/>
      <c r="DD291" s="29"/>
      <c r="DE291" s="167"/>
      <c r="DF291" s="29"/>
      <c r="DG291" s="29"/>
      <c r="DH291" s="167"/>
      <c r="DI291" s="29"/>
      <c r="DJ291" s="29"/>
      <c r="DK291" s="167"/>
    </row>
    <row r="292" spans="1:115" s="32" customFormat="1" ht="63" x14ac:dyDescent="0.25">
      <c r="A292" s="85" t="s">
        <v>483</v>
      </c>
      <c r="B292" s="31">
        <f t="shared" si="39"/>
        <v>0</v>
      </c>
      <c r="C292" s="31">
        <f t="shared" si="40"/>
        <v>0</v>
      </c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50"/>
      <c r="U292" s="50"/>
      <c r="V292" s="50"/>
      <c r="W292" s="29"/>
      <c r="X292" s="29"/>
      <c r="Y292" s="29"/>
      <c r="Z292" s="29"/>
      <c r="AA292" s="29"/>
      <c r="AB292" s="29"/>
      <c r="AC292" s="29"/>
      <c r="AD292" s="29">
        <v>0</v>
      </c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175"/>
      <c r="BT292" s="175"/>
      <c r="BU292" s="175"/>
      <c r="BV292" s="175"/>
      <c r="BW292" s="175"/>
      <c r="BX292" s="167"/>
      <c r="BY292" s="167"/>
      <c r="BZ292" s="167"/>
      <c r="CA292" s="167"/>
      <c r="CB292" s="167"/>
      <c r="CC292" s="167"/>
      <c r="CD292" s="167"/>
      <c r="CE292" s="29"/>
      <c r="CF292" s="29"/>
      <c r="CG292" s="167"/>
      <c r="CH292" s="29"/>
      <c r="CI292" s="29"/>
      <c r="CJ292" s="167"/>
      <c r="CK292" s="29"/>
      <c r="CL292" s="29"/>
      <c r="CM292" s="167"/>
      <c r="CN292" s="29"/>
      <c r="CO292" s="29"/>
      <c r="CP292" s="167"/>
      <c r="CQ292" s="29"/>
      <c r="CR292" s="29"/>
      <c r="CS292" s="167"/>
      <c r="CT292" s="29"/>
      <c r="CU292" s="29"/>
      <c r="CV292" s="167"/>
      <c r="CW292" s="29"/>
      <c r="CX292" s="29"/>
      <c r="CY292" s="167"/>
      <c r="CZ292" s="29"/>
      <c r="DA292" s="29"/>
      <c r="DB292" s="167"/>
      <c r="DC292" s="29"/>
      <c r="DD292" s="29"/>
      <c r="DE292" s="167"/>
      <c r="DF292" s="29"/>
      <c r="DG292" s="29"/>
      <c r="DH292" s="167"/>
      <c r="DI292" s="29"/>
      <c r="DJ292" s="29"/>
      <c r="DK292" s="167"/>
    </row>
    <row r="293" spans="1:115" s="32" customFormat="1" ht="47.25" x14ac:dyDescent="0.25">
      <c r="A293" s="85" t="s">
        <v>489</v>
      </c>
      <c r="B293" s="31">
        <f t="shared" si="39"/>
        <v>186382.48120000001</v>
      </c>
      <c r="C293" s="31">
        <f t="shared" si="40"/>
        <v>1840</v>
      </c>
      <c r="D293" s="29">
        <f t="shared" si="42"/>
        <v>0.98721724711109804</v>
      </c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50"/>
      <c r="U293" s="50"/>
      <c r="V293" s="50"/>
      <c r="W293" s="29"/>
      <c r="X293" s="29"/>
      <c r="Y293" s="29"/>
      <c r="Z293" s="29"/>
      <c r="AA293" s="29"/>
      <c r="AB293" s="29"/>
      <c r="AC293" s="29"/>
      <c r="AD293" s="29">
        <v>0</v>
      </c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>
        <v>15000</v>
      </c>
      <c r="BB293" s="29"/>
      <c r="BC293" s="29"/>
      <c r="BD293" s="29"/>
      <c r="BE293" s="29"/>
      <c r="BF293" s="29"/>
      <c r="BG293" s="29">
        <v>6565.2</v>
      </c>
      <c r="BH293" s="29">
        <v>1840</v>
      </c>
      <c r="BI293" s="29">
        <f t="shared" si="41"/>
        <v>28.026564308779626</v>
      </c>
      <c r="BJ293" s="29">
        <v>2481.9812000000002</v>
      </c>
      <c r="BK293" s="29"/>
      <c r="BL293" s="29"/>
      <c r="BM293" s="29">
        <v>89755.3</v>
      </c>
      <c r="BN293" s="29"/>
      <c r="BO293" s="29">
        <f t="shared" si="43"/>
        <v>0</v>
      </c>
      <c r="BP293" s="29"/>
      <c r="BQ293" s="29"/>
      <c r="BR293" s="29"/>
      <c r="BS293" s="175"/>
      <c r="BT293" s="175"/>
      <c r="BU293" s="175"/>
      <c r="BV293" s="175"/>
      <c r="BW293" s="175"/>
      <c r="BX293" s="167"/>
      <c r="BY293" s="167"/>
      <c r="BZ293" s="167"/>
      <c r="CA293" s="167"/>
      <c r="CB293" s="167"/>
      <c r="CC293" s="167"/>
      <c r="CD293" s="167"/>
      <c r="CE293" s="29">
        <v>72580</v>
      </c>
      <c r="CF293" s="29"/>
      <c r="CG293" s="167"/>
      <c r="CH293" s="29"/>
      <c r="CI293" s="29"/>
      <c r="CJ293" s="167"/>
      <c r="CK293" s="29"/>
      <c r="CL293" s="29"/>
      <c r="CM293" s="167"/>
      <c r="CN293" s="29"/>
      <c r="CO293" s="29"/>
      <c r="CP293" s="167"/>
      <c r="CQ293" s="29"/>
      <c r="CR293" s="29"/>
      <c r="CS293" s="167"/>
      <c r="CT293" s="29"/>
      <c r="CU293" s="29"/>
      <c r="CV293" s="167"/>
      <c r="CW293" s="29"/>
      <c r="CX293" s="29"/>
      <c r="CY293" s="167"/>
      <c r="CZ293" s="29"/>
      <c r="DA293" s="29"/>
      <c r="DB293" s="167"/>
      <c r="DC293" s="29"/>
      <c r="DD293" s="29"/>
      <c r="DE293" s="167"/>
      <c r="DF293" s="29"/>
      <c r="DG293" s="29"/>
      <c r="DH293" s="167"/>
      <c r="DI293" s="29"/>
      <c r="DJ293" s="29"/>
      <c r="DK293" s="167"/>
    </row>
    <row r="294" spans="1:115" s="32" customFormat="1" ht="47.25" x14ac:dyDescent="0.25">
      <c r="A294" s="85" t="s">
        <v>485</v>
      </c>
      <c r="B294" s="31">
        <f t="shared" si="39"/>
        <v>646.95799999999997</v>
      </c>
      <c r="C294" s="31">
        <f t="shared" si="40"/>
        <v>0</v>
      </c>
      <c r="D294" s="29">
        <f t="shared" si="42"/>
        <v>0</v>
      </c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50"/>
      <c r="U294" s="50"/>
      <c r="V294" s="50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>
        <v>150.69999999999999</v>
      </c>
      <c r="BH294" s="29"/>
      <c r="BI294" s="29">
        <f t="shared" si="41"/>
        <v>0</v>
      </c>
      <c r="BJ294" s="29">
        <v>496.25799999999998</v>
      </c>
      <c r="BK294" s="29"/>
      <c r="BL294" s="29"/>
      <c r="BM294" s="29"/>
      <c r="BN294" s="29"/>
      <c r="BO294" s="29"/>
      <c r="BP294" s="29"/>
      <c r="BQ294" s="29"/>
      <c r="BR294" s="29"/>
      <c r="BS294" s="175"/>
      <c r="BT294" s="175"/>
      <c r="BU294" s="175"/>
      <c r="BV294" s="175"/>
      <c r="BW294" s="175"/>
      <c r="BX294" s="167"/>
      <c r="BY294" s="167"/>
      <c r="BZ294" s="167"/>
      <c r="CA294" s="167"/>
      <c r="CB294" s="167"/>
      <c r="CC294" s="167"/>
      <c r="CD294" s="167"/>
      <c r="CE294" s="29"/>
      <c r="CF294" s="29"/>
      <c r="CG294" s="167"/>
      <c r="CH294" s="29"/>
      <c r="CI294" s="29"/>
      <c r="CJ294" s="167"/>
      <c r="CK294" s="29"/>
      <c r="CL294" s="29"/>
      <c r="CM294" s="167"/>
      <c r="CN294" s="29"/>
      <c r="CO294" s="29"/>
      <c r="CP294" s="167"/>
      <c r="CQ294" s="29"/>
      <c r="CR294" s="29"/>
      <c r="CS294" s="167"/>
      <c r="CT294" s="29"/>
      <c r="CU294" s="29"/>
      <c r="CV294" s="167"/>
      <c r="CW294" s="29"/>
      <c r="CX294" s="29"/>
      <c r="CY294" s="167"/>
      <c r="CZ294" s="29"/>
      <c r="DA294" s="29"/>
      <c r="DB294" s="167"/>
      <c r="DC294" s="29"/>
      <c r="DD294" s="29"/>
      <c r="DE294" s="167"/>
      <c r="DF294" s="29"/>
      <c r="DG294" s="29"/>
      <c r="DH294" s="167"/>
      <c r="DI294" s="29"/>
      <c r="DJ294" s="29"/>
      <c r="DK294" s="167"/>
    </row>
    <row r="295" spans="1:115" s="32" customFormat="1" ht="47.25" x14ac:dyDescent="0.25">
      <c r="A295" s="85" t="s">
        <v>486</v>
      </c>
      <c r="B295" s="31">
        <f t="shared" si="39"/>
        <v>1109.8600000000001</v>
      </c>
      <c r="C295" s="31">
        <f t="shared" si="40"/>
        <v>0</v>
      </c>
      <c r="D295" s="29">
        <f t="shared" si="42"/>
        <v>0</v>
      </c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50"/>
      <c r="U295" s="50"/>
      <c r="V295" s="50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>
        <v>243</v>
      </c>
      <c r="BH295" s="29"/>
      <c r="BI295" s="29">
        <f t="shared" si="41"/>
        <v>0</v>
      </c>
      <c r="BJ295" s="29">
        <v>866.86</v>
      </c>
      <c r="BK295" s="29"/>
      <c r="BL295" s="29"/>
      <c r="BM295" s="29"/>
      <c r="BN295" s="29"/>
      <c r="BO295" s="29"/>
      <c r="BP295" s="29"/>
      <c r="BQ295" s="29"/>
      <c r="BR295" s="29"/>
      <c r="BS295" s="175"/>
      <c r="BT295" s="175"/>
      <c r="BU295" s="175"/>
      <c r="BV295" s="175"/>
      <c r="BW295" s="175"/>
      <c r="BX295" s="167"/>
      <c r="BY295" s="167"/>
      <c r="BZ295" s="167"/>
      <c r="CA295" s="167"/>
      <c r="CB295" s="167"/>
      <c r="CC295" s="167"/>
      <c r="CD295" s="167"/>
      <c r="CE295" s="29"/>
      <c r="CF295" s="29"/>
      <c r="CG295" s="167"/>
      <c r="CH295" s="29"/>
      <c r="CI295" s="29"/>
      <c r="CJ295" s="167"/>
      <c r="CK295" s="29"/>
      <c r="CL295" s="29"/>
      <c r="CM295" s="167"/>
      <c r="CN295" s="29"/>
      <c r="CO295" s="29"/>
      <c r="CP295" s="167"/>
      <c r="CQ295" s="29"/>
      <c r="CR295" s="29"/>
      <c r="CS295" s="167"/>
      <c r="CT295" s="29"/>
      <c r="CU295" s="29"/>
      <c r="CV295" s="167"/>
      <c r="CW295" s="29"/>
      <c r="CX295" s="29"/>
      <c r="CY295" s="167"/>
      <c r="CZ295" s="29"/>
      <c r="DA295" s="29"/>
      <c r="DB295" s="167"/>
      <c r="DC295" s="29"/>
      <c r="DD295" s="29"/>
      <c r="DE295" s="167"/>
      <c r="DF295" s="29"/>
      <c r="DG295" s="29"/>
      <c r="DH295" s="167"/>
      <c r="DI295" s="29"/>
      <c r="DJ295" s="29"/>
      <c r="DK295" s="167"/>
    </row>
    <row r="296" spans="1:115" s="32" customFormat="1" ht="63" x14ac:dyDescent="0.25">
      <c r="A296" s="85" t="s">
        <v>487</v>
      </c>
      <c r="B296" s="31">
        <f t="shared" si="39"/>
        <v>225.3</v>
      </c>
      <c r="C296" s="31">
        <f t="shared" si="40"/>
        <v>0</v>
      </c>
      <c r="D296" s="29">
        <f t="shared" si="42"/>
        <v>0</v>
      </c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50"/>
      <c r="U296" s="50"/>
      <c r="V296" s="50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>
        <v>225.3</v>
      </c>
      <c r="BH296" s="29"/>
      <c r="BI296" s="29">
        <f t="shared" si="41"/>
        <v>0</v>
      </c>
      <c r="BJ296" s="29"/>
      <c r="BK296" s="29"/>
      <c r="BL296" s="29"/>
      <c r="BM296" s="29"/>
      <c r="BN296" s="29"/>
      <c r="BO296" s="29"/>
      <c r="BP296" s="29"/>
      <c r="BQ296" s="29"/>
      <c r="BR296" s="29"/>
      <c r="BS296" s="175"/>
      <c r="BT296" s="175"/>
      <c r="BU296" s="175"/>
      <c r="BV296" s="175"/>
      <c r="BW296" s="175"/>
      <c r="BX296" s="167"/>
      <c r="BY296" s="167"/>
      <c r="BZ296" s="167"/>
      <c r="CA296" s="167"/>
      <c r="CB296" s="167"/>
      <c r="CC296" s="167"/>
      <c r="CD296" s="167"/>
      <c r="CE296" s="29"/>
      <c r="CF296" s="29"/>
      <c r="CG296" s="167"/>
      <c r="CH296" s="29"/>
      <c r="CI296" s="29"/>
      <c r="CJ296" s="167"/>
      <c r="CK296" s="29"/>
      <c r="CL296" s="29"/>
      <c r="CM296" s="167"/>
      <c r="CN296" s="29"/>
      <c r="CO296" s="29"/>
      <c r="CP296" s="167"/>
      <c r="CQ296" s="29"/>
      <c r="CR296" s="29"/>
      <c r="CS296" s="167"/>
      <c r="CT296" s="29"/>
      <c r="CU296" s="29"/>
      <c r="CV296" s="167"/>
      <c r="CW296" s="29"/>
      <c r="CX296" s="29"/>
      <c r="CY296" s="167"/>
      <c r="CZ296" s="29"/>
      <c r="DA296" s="29"/>
      <c r="DB296" s="167"/>
      <c r="DC296" s="29"/>
      <c r="DD296" s="29"/>
      <c r="DE296" s="167"/>
      <c r="DF296" s="29"/>
      <c r="DG296" s="29"/>
      <c r="DH296" s="167"/>
      <c r="DI296" s="29"/>
      <c r="DJ296" s="29"/>
      <c r="DK296" s="167"/>
    </row>
    <row r="297" spans="1:115" ht="47.25" x14ac:dyDescent="0.25">
      <c r="A297" s="86" t="s">
        <v>488</v>
      </c>
      <c r="B297" s="31">
        <f t="shared" si="39"/>
        <v>1027.0554999999999</v>
      </c>
      <c r="C297" s="31">
        <f t="shared" si="40"/>
        <v>0</v>
      </c>
      <c r="D297" s="29">
        <f t="shared" si="42"/>
        <v>0</v>
      </c>
      <c r="E297" s="30"/>
      <c r="F297" s="30"/>
      <c r="G297" s="29"/>
      <c r="H297" s="29"/>
      <c r="I297" s="29"/>
      <c r="J297" s="29"/>
      <c r="K297" s="30"/>
      <c r="L297" s="30"/>
      <c r="M297" s="29"/>
      <c r="N297" s="30"/>
      <c r="O297" s="30"/>
      <c r="P297" s="29"/>
      <c r="Q297" s="30"/>
      <c r="R297" s="30"/>
      <c r="S297" s="29"/>
      <c r="T297" s="51"/>
      <c r="U297" s="51"/>
      <c r="V297" s="50"/>
      <c r="W297" s="30"/>
      <c r="X297" s="30"/>
      <c r="Y297" s="29"/>
      <c r="Z297" s="30"/>
      <c r="AA297" s="30"/>
      <c r="AB297" s="29"/>
      <c r="AC297" s="30"/>
      <c r="AD297" s="30"/>
      <c r="AE297" s="29"/>
      <c r="AF297" s="30"/>
      <c r="AG297" s="30"/>
      <c r="AH297" s="29"/>
      <c r="AI297" s="30"/>
      <c r="AJ297" s="30"/>
      <c r="AK297" s="29"/>
      <c r="AL297" s="30"/>
      <c r="AM297" s="30"/>
      <c r="AN297" s="29"/>
      <c r="AO297" s="30"/>
      <c r="AP297" s="30"/>
      <c r="AQ297" s="29"/>
      <c r="AR297" s="29"/>
      <c r="AS297" s="30"/>
      <c r="AT297" s="30"/>
      <c r="AU297" s="30"/>
      <c r="AV297" s="30"/>
      <c r="AW297" s="29"/>
      <c r="AX297" s="30"/>
      <c r="AY297" s="30"/>
      <c r="AZ297" s="29"/>
      <c r="BA297" s="29"/>
      <c r="BB297" s="29"/>
      <c r="BC297" s="29"/>
      <c r="BD297" s="29"/>
      <c r="BE297" s="29"/>
      <c r="BF297" s="29"/>
      <c r="BG297" s="30">
        <v>279</v>
      </c>
      <c r="BH297" s="30"/>
      <c r="BI297" s="29">
        <f t="shared" si="41"/>
        <v>0</v>
      </c>
      <c r="BJ297" s="29">
        <v>748.05550000000005</v>
      </c>
      <c r="BK297" s="29"/>
      <c r="BL297" s="29"/>
      <c r="BM297" s="29"/>
      <c r="BN297" s="29"/>
      <c r="BO297" s="29"/>
      <c r="BP297" s="30"/>
      <c r="BQ297" s="30"/>
      <c r="BR297" s="29"/>
      <c r="BS297" s="174"/>
      <c r="BT297" s="174"/>
      <c r="BU297" s="174"/>
      <c r="BV297" s="174"/>
      <c r="BW297" s="174"/>
      <c r="BX297" s="166"/>
      <c r="BY297" s="166"/>
      <c r="BZ297" s="166"/>
      <c r="CA297" s="166"/>
      <c r="CB297" s="166"/>
      <c r="CC297" s="166"/>
      <c r="CD297" s="166"/>
      <c r="CE297" s="30"/>
      <c r="CF297" s="30"/>
      <c r="CG297" s="166"/>
      <c r="CH297" s="30"/>
      <c r="CI297" s="30"/>
      <c r="CJ297" s="166"/>
      <c r="CK297" s="30"/>
      <c r="CL297" s="30"/>
      <c r="CM297" s="166"/>
      <c r="CN297" s="30"/>
      <c r="CO297" s="30"/>
      <c r="CP297" s="166"/>
      <c r="CQ297" s="30"/>
      <c r="CR297" s="30"/>
      <c r="CS297" s="166"/>
      <c r="CT297" s="30"/>
      <c r="CU297" s="30"/>
      <c r="CV297" s="166"/>
      <c r="CW297" s="30"/>
      <c r="CX297" s="30"/>
      <c r="CY297" s="166"/>
      <c r="CZ297" s="30"/>
      <c r="DA297" s="30"/>
      <c r="DB297" s="166"/>
      <c r="DC297" s="30"/>
      <c r="DD297" s="30"/>
      <c r="DE297" s="166"/>
      <c r="DF297" s="30"/>
      <c r="DG297" s="30"/>
      <c r="DH297" s="166"/>
      <c r="DI297" s="30"/>
      <c r="DJ297" s="30"/>
      <c r="DK297" s="166"/>
    </row>
    <row r="298" spans="1:115" ht="31.5" x14ac:dyDescent="0.25">
      <c r="A298" s="84" t="s">
        <v>801</v>
      </c>
      <c r="B298" s="177">
        <f>E298+H298+K298+N298+Q298+T298+W298+Z298+AC298+AF298+AI298+AL298+AO298+AR298+AU298+AX298+BA298+BD298+BG298+BJ298+BM298+BP298+BS298+BV298+BY298+CB298+CE298+CH298+CK298+CN298+CQ298+CT298+CW298+CZ298+DC298+DF298+DI298</f>
        <v>127548.59</v>
      </c>
      <c r="C298" s="177">
        <f t="shared" ref="C298" si="44">F298+I298+L298+O298+R298+U298+X298+AA298+AD298+AG298+AJ298+AM298+AP298+AS298+AV298+AY298+BB298+BE298+BH298+BK298+BN298+BQ298+BT298+BW298+BZ298+CC298+CF298+CI298+CL298+CO298+CR298+CU298+CX298+DA298+DD298+DG298</f>
        <v>0</v>
      </c>
      <c r="D298" s="162"/>
      <c r="E298" s="162"/>
      <c r="F298" s="162"/>
      <c r="G298" s="162"/>
      <c r="H298" s="162"/>
      <c r="I298" s="162"/>
      <c r="J298" s="162"/>
      <c r="K298" s="162"/>
      <c r="L298" s="162"/>
      <c r="M298" s="162"/>
      <c r="N298" s="162"/>
      <c r="O298" s="162"/>
      <c r="P298" s="162"/>
      <c r="Q298" s="162"/>
      <c r="R298" s="162"/>
      <c r="S298" s="162"/>
      <c r="T298" s="162"/>
      <c r="U298" s="162"/>
      <c r="V298" s="162"/>
      <c r="W298" s="162"/>
      <c r="X298" s="162"/>
      <c r="Y298" s="162"/>
      <c r="Z298" s="162"/>
      <c r="AA298" s="162"/>
      <c r="AB298" s="162"/>
      <c r="AC298" s="162"/>
      <c r="AD298" s="162"/>
      <c r="AE298" s="162"/>
      <c r="AF298" s="162"/>
      <c r="AG298" s="162"/>
      <c r="AH298" s="162"/>
      <c r="AI298" s="162"/>
      <c r="AJ298" s="162"/>
      <c r="AK298" s="162"/>
      <c r="AL298" s="162"/>
      <c r="AM298" s="162"/>
      <c r="AN298" s="162"/>
      <c r="AO298" s="162"/>
      <c r="AP298" s="162"/>
      <c r="AQ298" s="162"/>
      <c r="AR298" s="162"/>
      <c r="AS298" s="162"/>
      <c r="AT298" s="162"/>
      <c r="AU298" s="162"/>
      <c r="AV298" s="162"/>
      <c r="AW298" s="162"/>
      <c r="AX298" s="162"/>
      <c r="AY298" s="162"/>
      <c r="AZ298" s="162"/>
      <c r="BA298" s="162"/>
      <c r="BB298" s="162"/>
      <c r="BC298" s="162"/>
      <c r="BD298" s="162"/>
      <c r="BE298" s="162"/>
      <c r="BF298" s="162"/>
      <c r="BG298" s="162"/>
      <c r="BH298" s="162"/>
      <c r="BI298" s="162"/>
      <c r="BJ298" s="162">
        <v>12.8</v>
      </c>
      <c r="BK298" s="162"/>
      <c r="BL298" s="162"/>
      <c r="BM298" s="162"/>
      <c r="BN298" s="162"/>
      <c r="BO298" s="162"/>
      <c r="BP298" s="162"/>
      <c r="BQ298" s="162"/>
      <c r="BR298" s="162"/>
      <c r="BS298" s="162"/>
      <c r="BT298" s="162"/>
      <c r="BU298" s="162"/>
      <c r="BV298" s="162"/>
      <c r="BW298" s="162"/>
      <c r="BX298" s="162"/>
      <c r="BY298" s="162"/>
      <c r="BZ298" s="162"/>
      <c r="CA298" s="162"/>
      <c r="CB298" s="162"/>
      <c r="CC298" s="162"/>
      <c r="CD298" s="162"/>
      <c r="CE298" s="162"/>
      <c r="CF298" s="162"/>
      <c r="CG298" s="162"/>
      <c r="CH298" s="162"/>
      <c r="CI298" s="162"/>
      <c r="CJ298" s="162"/>
      <c r="CK298" s="162"/>
      <c r="CL298" s="162"/>
      <c r="CM298" s="162"/>
      <c r="CN298" s="162"/>
      <c r="CO298" s="162"/>
      <c r="CP298" s="162"/>
      <c r="CQ298" s="162"/>
      <c r="CR298" s="162"/>
      <c r="CS298" s="162"/>
      <c r="CT298" s="162"/>
      <c r="CU298" s="162"/>
      <c r="CV298" s="162"/>
      <c r="CW298" s="162"/>
      <c r="CX298" s="162"/>
      <c r="CY298" s="162"/>
      <c r="CZ298" s="162"/>
      <c r="DA298" s="162"/>
      <c r="DB298" s="162"/>
      <c r="DC298" s="162"/>
      <c r="DD298" s="162"/>
      <c r="DE298" s="162"/>
      <c r="DF298" s="162"/>
      <c r="DG298" s="162"/>
      <c r="DH298" s="162"/>
      <c r="DI298" s="162">
        <v>127535.79</v>
      </c>
      <c r="DJ298" s="162"/>
      <c r="DK298" s="162"/>
    </row>
    <row r="299" spans="1:115" s="119" customFormat="1" ht="15.75" x14ac:dyDescent="0.25">
      <c r="A299" s="120" t="s">
        <v>490</v>
      </c>
      <c r="B299" s="177">
        <f>E299+H299+K299+N299+Q299+T299+W299+Z299+AC299+AF299+AI299+AL299+AO299+AR299+AU299+AX299+BA299+BD299+BG299+BJ299+BM299+BP299+BS299+BV299+BY299+CB299+CE299+CH299+CK299+CN299+CQ299+CT299+CW299+CZ299+DC299+DF299+DI299</f>
        <v>8453141.3638799973</v>
      </c>
      <c r="C299" s="177">
        <f>F299+I299+L299+O299+R299+U299+X299+AA299+AD299+AG299+AJ299+AM299+AP299+AS299+AV299+AY299+BB299+BE299+BH299+BK299+BN299+BQ299+BT299+BW299+BZ299+CC299+CF299+CI299+CL299+CO299+CR299+CU299+CX299+DA299+DD299+DG299</f>
        <v>1471882.0517500001</v>
      </c>
      <c r="D299" s="163">
        <f t="shared" ref="D299" si="45">C299/B299*100</f>
        <v>17.412249344832976</v>
      </c>
      <c r="E299" s="163">
        <f>E52+E47+E8</f>
        <v>1573</v>
      </c>
      <c r="F299" s="163">
        <f>F52+F47+F8</f>
        <v>0</v>
      </c>
      <c r="G299" s="163">
        <f t="shared" ref="G299" si="46">F299/E299*100</f>
        <v>0</v>
      </c>
      <c r="H299" s="163">
        <f>H52+H47+H8</f>
        <v>1573.1</v>
      </c>
      <c r="I299" s="163">
        <f>I52+I47+I8</f>
        <v>0</v>
      </c>
      <c r="J299" s="163">
        <f t="shared" ref="J299" si="47">I299/H299*100</f>
        <v>0</v>
      </c>
      <c r="K299" s="163">
        <f>K52+K47+K8</f>
        <v>18906.900000000001</v>
      </c>
      <c r="L299" s="163">
        <f>L52+L47+L8</f>
        <v>445.98611999999997</v>
      </c>
      <c r="M299" s="163">
        <f t="shared" ref="M299" si="48">L299/K299*100</f>
        <v>2.3588537518048964</v>
      </c>
      <c r="N299" s="163">
        <f>N52+N47+N8</f>
        <v>309650</v>
      </c>
      <c r="O299" s="163">
        <f>O52+O47+O8</f>
        <v>229617</v>
      </c>
      <c r="P299" s="163">
        <f t="shared" ref="P299" si="49">O299/N299*100</f>
        <v>74.153721944130467</v>
      </c>
      <c r="Q299" s="163">
        <f>Q52+Q47+Q8</f>
        <v>78768.800000000003</v>
      </c>
      <c r="R299" s="163">
        <f>R52+R47+R8</f>
        <v>56595.343439999997</v>
      </c>
      <c r="S299" s="163">
        <f t="shared" ref="S299" si="50">R299/Q299*100</f>
        <v>71.849950030976728</v>
      </c>
      <c r="T299" s="163">
        <f>T52+T47+T8+T298</f>
        <v>11316.7</v>
      </c>
      <c r="U299" s="163">
        <f>U52+U47+U8+U298</f>
        <v>6618.3</v>
      </c>
      <c r="V299" s="163">
        <f t="shared" ref="V299" si="51">U299/T299*100</f>
        <v>58.482596516652372</v>
      </c>
      <c r="W299" s="163">
        <f>W52+W47+W8+W298</f>
        <v>1268.9887699999999</v>
      </c>
      <c r="X299" s="163">
        <f>X52+X47+X8+X298</f>
        <v>1248.4191799999999</v>
      </c>
      <c r="Y299" s="163">
        <f t="shared" ref="Y299" si="52">X299/W299*100</f>
        <v>98.379056577466798</v>
      </c>
      <c r="Z299" s="163">
        <f>Z52+Z47+Z8+Z298</f>
        <v>4766.4045000000015</v>
      </c>
      <c r="AA299" s="163">
        <f>AA52+AA47+AA8+AA298</f>
        <v>4623.0805000000009</v>
      </c>
      <c r="AB299" s="163">
        <f t="shared" ref="AB299" si="53">AA299/Z299*100</f>
        <v>96.99303741426057</v>
      </c>
      <c r="AC299" s="163">
        <f>AC52+AC47+AC8+AC298</f>
        <v>47678.764049999998</v>
      </c>
      <c r="AD299" s="163">
        <f>AD52+AD47+AD8+AD298</f>
        <v>12283.5915</v>
      </c>
      <c r="AE299" s="163">
        <f t="shared" ref="AE299" si="54">AD299/AC299*100</f>
        <v>25.763233894063159</v>
      </c>
      <c r="AF299" s="163">
        <f>AF52+AF47+AF8+AF298</f>
        <v>2500</v>
      </c>
      <c r="AG299" s="163">
        <f>AG52+AG47+AG8</f>
        <v>2500</v>
      </c>
      <c r="AH299" s="163">
        <f t="shared" ref="AH299" si="55">AG299/AF299*100</f>
        <v>100</v>
      </c>
      <c r="AI299" s="163">
        <f>AI52+AI47+AI8+AI298</f>
        <v>1100</v>
      </c>
      <c r="AJ299" s="163">
        <f>AJ52+AJ47+AJ8</f>
        <v>1100</v>
      </c>
      <c r="AK299" s="163">
        <f t="shared" ref="AK299" si="56">AJ299/AI299*100</f>
        <v>100</v>
      </c>
      <c r="AL299" s="163">
        <f>AL52+AL47+AL8</f>
        <v>43953.5</v>
      </c>
      <c r="AM299" s="163">
        <f>AM52+AM47+AM8</f>
        <v>0</v>
      </c>
      <c r="AN299" s="163">
        <f t="shared" ref="AN299" si="57">AM299/AL299*100</f>
        <v>0</v>
      </c>
      <c r="AO299" s="163">
        <f>AO52+AO47+AO8</f>
        <v>5100</v>
      </c>
      <c r="AP299" s="163">
        <f>AP52+AP47+AP8</f>
        <v>2550</v>
      </c>
      <c r="AQ299" s="163">
        <f t="shared" ref="AQ299" si="58">AP299/AO299*100</f>
        <v>50</v>
      </c>
      <c r="AR299" s="163">
        <f>AR8+AR47+AR52+AR298</f>
        <v>395000</v>
      </c>
      <c r="AS299" s="163">
        <f>AS8+AS47+AS52+AS298</f>
        <v>200000</v>
      </c>
      <c r="AT299" s="163">
        <f>AS299/AR299*100</f>
        <v>50.632911392405063</v>
      </c>
      <c r="AU299" s="163">
        <f>AU52+AU47+AU8</f>
        <v>999900</v>
      </c>
      <c r="AV299" s="163">
        <f>AV52+AV47+AV8</f>
        <v>199900</v>
      </c>
      <c r="AW299" s="163">
        <f t="shared" ref="AW299" si="59">AV299/AU299*100</f>
        <v>19.991999199919992</v>
      </c>
      <c r="AX299" s="163">
        <f>AX52+AX47+AX8</f>
        <v>24205.5</v>
      </c>
      <c r="AY299" s="163">
        <f>AY52+AY47+AY8</f>
        <v>0</v>
      </c>
      <c r="AZ299" s="163">
        <f t="shared" ref="AZ299" si="60">AY299/AX299*100</f>
        <v>0</v>
      </c>
      <c r="BA299" s="163">
        <f>BA52+BA47+BA8</f>
        <v>15000</v>
      </c>
      <c r="BB299" s="163">
        <f>BB52+BB47+BB8</f>
        <v>0</v>
      </c>
      <c r="BC299" s="163">
        <f t="shared" ref="BC299" si="61">BB299/BA299*100</f>
        <v>0</v>
      </c>
      <c r="BD299" s="163">
        <f>BD52+BD47+BD8</f>
        <v>300000</v>
      </c>
      <c r="BE299" s="163">
        <f>BE52+BE47+BE8</f>
        <v>0</v>
      </c>
      <c r="BF299" s="163">
        <f>BE299/BD299*100</f>
        <v>0</v>
      </c>
      <c r="BG299" s="163">
        <f>BG52+BG47+BG8</f>
        <v>521933.79999999993</v>
      </c>
      <c r="BH299" s="163">
        <f>BH52+BH47+BH8</f>
        <v>203047.33622</v>
      </c>
      <c r="BI299" s="163">
        <f t="shared" ref="BI299" si="62">BH299/BG299*100</f>
        <v>38.902890791897363</v>
      </c>
      <c r="BJ299" s="163">
        <f>BJ52+BJ47+BJ8+BJ298</f>
        <v>80000.019299999985</v>
      </c>
      <c r="BK299" s="163">
        <f>BK52+BK47+BK8</f>
        <v>297.28649999999999</v>
      </c>
      <c r="BL299" s="163">
        <f t="shared" ref="BL299" si="63">BK299/BJ299*100</f>
        <v>0.37160803534956155</v>
      </c>
      <c r="BM299" s="163">
        <f>BM52+BM47+BM8</f>
        <v>813071.4</v>
      </c>
      <c r="BN299" s="163">
        <f>BN52+BN47+BN8</f>
        <v>6162.3279999999995</v>
      </c>
      <c r="BO299" s="163">
        <f t="shared" ref="BO299" si="64">BN299/BM299*100</f>
        <v>0.75790736213326404</v>
      </c>
      <c r="BP299" s="163">
        <f>BP52+BP47+BP8</f>
        <v>3909.8</v>
      </c>
      <c r="BQ299" s="163">
        <f>BQ52+BQ47+BQ8</f>
        <v>0</v>
      </c>
      <c r="BR299" s="163">
        <f t="shared" ref="BR299" si="65">BQ299/BP299*100</f>
        <v>0</v>
      </c>
      <c r="BS299" s="163">
        <f>BS52+BS47+BS8</f>
        <v>580272</v>
      </c>
      <c r="BT299" s="163">
        <f>BT52+BT47+BT8</f>
        <v>261489.74813000002</v>
      </c>
      <c r="BU299" s="163">
        <f t="shared" ref="BU299" si="66">BT299/BS299*100</f>
        <v>45.063306196059784</v>
      </c>
      <c r="BV299" s="163">
        <f>BV52+BV47+BV8</f>
        <v>453219.30000000016</v>
      </c>
      <c r="BW299" s="163">
        <f>BW52+BW47+BW8</f>
        <v>236161.61414999998</v>
      </c>
      <c r="BX299" s="163">
        <f t="shared" ref="BX299" si="67">BW299/BV299*100</f>
        <v>52.107581065060536</v>
      </c>
      <c r="BY299" s="163">
        <f>BY52+BY47+BY8</f>
        <v>25510.2</v>
      </c>
      <c r="BZ299" s="163">
        <f>BZ52+BZ47+BZ8</f>
        <v>0</v>
      </c>
      <c r="CA299" s="163">
        <f t="shared" ref="CA299" si="68">BZ299/BY299*100</f>
        <v>0</v>
      </c>
      <c r="CB299" s="163">
        <f>CB52+CB47+CB8</f>
        <v>103486.19999999998</v>
      </c>
      <c r="CC299" s="163">
        <f>CC52+CC47+CC8</f>
        <v>0</v>
      </c>
      <c r="CD299" s="163">
        <f t="shared" ref="CD299" si="69">CC299/CB299*100</f>
        <v>0</v>
      </c>
      <c r="CE299" s="163">
        <f>CE52+CE47+CE8</f>
        <v>195205</v>
      </c>
      <c r="CF299" s="163">
        <f>CF52+CF47+CF8</f>
        <v>0</v>
      </c>
      <c r="CG299" s="163">
        <f t="shared" ref="CG299" si="70">CF299/CE299*100</f>
        <v>0</v>
      </c>
      <c r="CH299" s="163">
        <f>CH52+CH47+CH8</f>
        <v>35000</v>
      </c>
      <c r="CI299" s="163">
        <f>CI52+CI47+CI8</f>
        <v>0</v>
      </c>
      <c r="CJ299" s="163">
        <f t="shared" ref="CJ299" si="71">CI299/CH299*100</f>
        <v>0</v>
      </c>
      <c r="CK299" s="163">
        <f>CK52+CK47+CK8</f>
        <v>100000</v>
      </c>
      <c r="CL299" s="163">
        <f>CL52+CL47+CL8</f>
        <v>0</v>
      </c>
      <c r="CM299" s="163">
        <f t="shared" ref="CM299" si="72">CL299/CK299*100</f>
        <v>0</v>
      </c>
      <c r="CN299" s="163">
        <f>CN52+CN47+CN8</f>
        <v>650000</v>
      </c>
      <c r="CO299" s="163">
        <f>CO52+CO47+CO8</f>
        <v>0</v>
      </c>
      <c r="CP299" s="163">
        <f t="shared" ref="CP299" si="73">CO299/CN299*100</f>
        <v>0</v>
      </c>
      <c r="CQ299" s="163">
        <f>CQ52+CQ47+CQ8</f>
        <v>20000</v>
      </c>
      <c r="CR299" s="163">
        <f>CR52+CR47+CR8</f>
        <v>500</v>
      </c>
      <c r="CS299" s="163">
        <f t="shared" ref="CS299" si="74">CR299/CQ299*100</f>
        <v>2.5</v>
      </c>
      <c r="CT299" s="163">
        <f>CT52+CT47+CT8</f>
        <v>1007240.8</v>
      </c>
      <c r="CU299" s="163">
        <f>CU52+CU47+CU8</f>
        <v>0</v>
      </c>
      <c r="CV299" s="163">
        <f t="shared" ref="CV299" si="75">CU299/CT299*100</f>
        <v>0</v>
      </c>
      <c r="CW299" s="163">
        <f>CW52+CW47+CW8</f>
        <v>1355891.6</v>
      </c>
      <c r="CX299" s="163">
        <f>CX52+CX47+CX8</f>
        <v>0</v>
      </c>
      <c r="CY299" s="163">
        <f t="shared" ref="CY299" si="76">CX299/CW299*100</f>
        <v>0</v>
      </c>
      <c r="CZ299" s="163">
        <f>CZ52+CZ47+CZ8</f>
        <v>43762.7</v>
      </c>
      <c r="DA299" s="163">
        <f>DA52+DA47+DA8</f>
        <v>0</v>
      </c>
      <c r="DB299" s="163">
        <f t="shared" ref="DB299" si="77">DA299/CZ299*100</f>
        <v>0</v>
      </c>
      <c r="DC299" s="163">
        <f>DC52+DC47+DC8+DC298</f>
        <v>55805.280900000005</v>
      </c>
      <c r="DD299" s="163">
        <f>DD52+DD47+DD8+DD298</f>
        <v>46742.01801</v>
      </c>
      <c r="DE299" s="163">
        <f t="shared" ref="DE299" si="78">DD299/DC299*100</f>
        <v>83.759130419501204</v>
      </c>
      <c r="DF299" s="163">
        <f>DF52+DF47+DF8+DF298</f>
        <v>19035.816360000001</v>
      </c>
      <c r="DG299" s="163">
        <f>DG52+DG47+DG8</f>
        <v>0</v>
      </c>
      <c r="DH299" s="163">
        <f t="shared" ref="DH299" si="79">DG299/DF299*100</f>
        <v>0</v>
      </c>
      <c r="DI299" s="163">
        <f>DI52+DI47+DI8+DI298</f>
        <v>127535.79</v>
      </c>
      <c r="DJ299" s="163">
        <f>DJ52+DJ47+DJ8</f>
        <v>0</v>
      </c>
      <c r="DK299" s="163"/>
    </row>
    <row r="301" spans="1:115" ht="15.75" x14ac:dyDescent="0.2">
      <c r="A301" s="187" t="s">
        <v>604</v>
      </c>
      <c r="B301" s="187"/>
      <c r="C301" s="187"/>
      <c r="D301" s="187"/>
      <c r="E301" s="187"/>
      <c r="F301" s="187"/>
      <c r="G301" s="187"/>
      <c r="H301" s="187"/>
      <c r="I301" s="187"/>
      <c r="J301" s="187"/>
      <c r="K301" s="187"/>
      <c r="L301" s="187"/>
      <c r="M301" s="187"/>
    </row>
    <row r="302" spans="1:115" ht="15.75" x14ac:dyDescent="0.2">
      <c r="A302" s="187" t="s">
        <v>758</v>
      </c>
      <c r="B302" s="187"/>
      <c r="C302" s="187"/>
      <c r="D302" s="187"/>
      <c r="E302" s="187"/>
      <c r="F302" s="187"/>
      <c r="G302" s="187"/>
      <c r="H302" s="187"/>
      <c r="I302" s="187"/>
      <c r="J302" s="187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V302" s="187"/>
      <c r="W302" s="187"/>
      <c r="X302" s="187"/>
      <c r="Y302" s="187"/>
    </row>
    <row r="303" spans="1:115" ht="33.75" customHeight="1" x14ac:dyDescent="0.25">
      <c r="A303" s="191" t="s">
        <v>759</v>
      </c>
      <c r="B303" s="191"/>
      <c r="C303" s="191"/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  <c r="V303" s="191"/>
      <c r="W303" s="191"/>
      <c r="X303" s="191"/>
      <c r="Y303" s="191"/>
    </row>
    <row r="304" spans="1:115" ht="15.75" x14ac:dyDescent="0.2">
      <c r="A304" s="187" t="s">
        <v>807</v>
      </c>
      <c r="B304" s="187"/>
      <c r="C304" s="187"/>
      <c r="D304" s="187"/>
      <c r="E304" s="187"/>
      <c r="F304" s="187"/>
      <c r="G304" s="187"/>
      <c r="H304" s="187"/>
      <c r="I304" s="187"/>
      <c r="J304" s="187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V304" s="187"/>
      <c r="W304" s="187"/>
      <c r="X304" s="187"/>
      <c r="Y304" s="187"/>
    </row>
    <row r="305" spans="1:25" ht="36.75" customHeight="1" x14ac:dyDescent="0.2">
      <c r="A305" s="187" t="s">
        <v>810</v>
      </c>
      <c r="B305" s="187"/>
      <c r="C305" s="187"/>
      <c r="D305" s="187"/>
      <c r="E305" s="187"/>
      <c r="F305" s="187"/>
      <c r="G305" s="187"/>
      <c r="H305" s="187"/>
      <c r="I305" s="187"/>
      <c r="J305" s="187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V305" s="187"/>
      <c r="W305" s="187"/>
      <c r="X305" s="187"/>
      <c r="Y305" s="187"/>
    </row>
    <row r="306" spans="1:25" ht="15.75" x14ac:dyDescent="0.2">
      <c r="A306" s="187" t="s">
        <v>811</v>
      </c>
      <c r="B306" s="187"/>
      <c r="C306" s="187"/>
      <c r="D306" s="187"/>
      <c r="E306" s="187"/>
      <c r="F306" s="187"/>
      <c r="G306" s="187"/>
      <c r="H306" s="187"/>
      <c r="I306" s="187"/>
      <c r="J306" s="187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V306" s="187"/>
      <c r="W306" s="187"/>
      <c r="X306" s="187"/>
      <c r="Y306" s="187"/>
    </row>
    <row r="307" spans="1:25" ht="15.75" x14ac:dyDescent="0.2">
      <c r="A307" s="187" t="s">
        <v>803</v>
      </c>
      <c r="B307" s="187"/>
      <c r="C307" s="187"/>
      <c r="D307" s="187"/>
      <c r="E307" s="187"/>
      <c r="F307" s="187"/>
      <c r="G307" s="187"/>
      <c r="H307" s="187"/>
      <c r="I307" s="187"/>
      <c r="J307" s="187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V307" s="187"/>
      <c r="W307" s="187"/>
      <c r="X307" s="187"/>
      <c r="Y307" s="187"/>
    </row>
    <row r="308" spans="1:25" ht="15.75" x14ac:dyDescent="0.2">
      <c r="A308" s="187" t="s">
        <v>799</v>
      </c>
      <c r="B308" s="187"/>
      <c r="C308" s="187"/>
      <c r="D308" s="187"/>
      <c r="E308" s="187"/>
      <c r="F308" s="187"/>
      <c r="G308" s="187"/>
      <c r="H308" s="187"/>
      <c r="I308" s="187"/>
      <c r="J308" s="187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V308" s="187"/>
      <c r="W308" s="187"/>
      <c r="X308" s="187"/>
      <c r="Y308" s="187"/>
    </row>
    <row r="309" spans="1:25" ht="20.25" customHeight="1" x14ac:dyDescent="0.2">
      <c r="A309" s="187" t="s">
        <v>800</v>
      </c>
      <c r="B309" s="187"/>
      <c r="C309" s="187"/>
      <c r="D309" s="187"/>
      <c r="E309" s="187"/>
      <c r="F309" s="187"/>
      <c r="G309" s="187"/>
      <c r="H309" s="187"/>
      <c r="I309" s="187"/>
      <c r="J309" s="187"/>
      <c r="K309" s="187"/>
      <c r="L309" s="187"/>
      <c r="M309" s="187"/>
      <c r="N309" s="187"/>
      <c r="O309" s="187"/>
      <c r="P309" s="187"/>
    </row>
    <row r="310" spans="1:25" x14ac:dyDescent="0.2">
      <c r="K310" s="164" t="s">
        <v>517</v>
      </c>
    </row>
    <row r="311" spans="1:25" x14ac:dyDescent="0.2">
      <c r="B311" s="65"/>
      <c r="C311" s="65"/>
    </row>
    <row r="313" spans="1:25" x14ac:dyDescent="0.2">
      <c r="B313" s="178"/>
      <c r="C313" s="178"/>
    </row>
    <row r="315" spans="1:25" x14ac:dyDescent="0.2">
      <c r="B315" s="65"/>
      <c r="C315" s="65"/>
    </row>
    <row r="316" spans="1:25" x14ac:dyDescent="0.2">
      <c r="B316" s="65"/>
    </row>
    <row r="317" spans="1:25" x14ac:dyDescent="0.2">
      <c r="E317" s="65"/>
    </row>
  </sheetData>
  <mergeCells count="71">
    <mergeCell ref="A308:Y308"/>
    <mergeCell ref="A307:Y307"/>
    <mergeCell ref="BV6:BX6"/>
    <mergeCell ref="BY6:CA6"/>
    <mergeCell ref="CB6:CD6"/>
    <mergeCell ref="E6:G6"/>
    <mergeCell ref="H6:J6"/>
    <mergeCell ref="K6:M6"/>
    <mergeCell ref="N6:P6"/>
    <mergeCell ref="AU6:AW6"/>
    <mergeCell ref="AL6:AN6"/>
    <mergeCell ref="AO6:AQ6"/>
    <mergeCell ref="AF6:AH6"/>
    <mergeCell ref="AI6:AK6"/>
    <mergeCell ref="AR6:AT6"/>
    <mergeCell ref="A309:P309"/>
    <mergeCell ref="BA6:BC6"/>
    <mergeCell ref="BD6:BF6"/>
    <mergeCell ref="A301:M301"/>
    <mergeCell ref="A5:A7"/>
    <mergeCell ref="A302:Y302"/>
    <mergeCell ref="A303:Y303"/>
    <mergeCell ref="A304:Y304"/>
    <mergeCell ref="A305:Y305"/>
    <mergeCell ref="A306:Y306"/>
    <mergeCell ref="Q6:S6"/>
    <mergeCell ref="T6:V6"/>
    <mergeCell ref="W6:Y6"/>
    <mergeCell ref="Z6:AB6"/>
    <mergeCell ref="AC6:AE6"/>
    <mergeCell ref="B5:D6"/>
    <mergeCell ref="E5:Y5"/>
    <mergeCell ref="Z5:AW5"/>
    <mergeCell ref="AX5:BU5"/>
    <mergeCell ref="AV1:AW1"/>
    <mergeCell ref="BT1:BU1"/>
    <mergeCell ref="BQ1:BR1"/>
    <mergeCell ref="AD1:AE1"/>
    <mergeCell ref="Z2:AU2"/>
    <mergeCell ref="AX2:BS2"/>
    <mergeCell ref="X4:Y4"/>
    <mergeCell ref="AD4:AE4"/>
    <mergeCell ref="BT4:BU4"/>
    <mergeCell ref="B2:W2"/>
    <mergeCell ref="BQ4:BR4"/>
    <mergeCell ref="AV4:AW4"/>
    <mergeCell ref="AX6:AZ6"/>
    <mergeCell ref="BV5:CS5"/>
    <mergeCell ref="CR4:CS4"/>
    <mergeCell ref="CR1:CS1"/>
    <mergeCell ref="BV2:CQ2"/>
    <mergeCell ref="BS6:BU6"/>
    <mergeCell ref="BG6:BI6"/>
    <mergeCell ref="BJ6:BL6"/>
    <mergeCell ref="BM6:BO6"/>
    <mergeCell ref="BP6:BR6"/>
    <mergeCell ref="CE6:CG6"/>
    <mergeCell ref="CH6:CJ6"/>
    <mergeCell ref="CK6:CM6"/>
    <mergeCell ref="CN6:CP6"/>
    <mergeCell ref="CQ6:CS6"/>
    <mergeCell ref="DI6:DK6"/>
    <mergeCell ref="CT5:DK5"/>
    <mergeCell ref="CT2:DK2"/>
    <mergeCell ref="DJ4:DK4"/>
    <mergeCell ref="DJ1:DK1"/>
    <mergeCell ref="DC6:DE6"/>
    <mergeCell ref="DF6:DH6"/>
    <mergeCell ref="CW6:CY6"/>
    <mergeCell ref="CT6:CV6"/>
    <mergeCell ref="CZ6:DB6"/>
  </mergeCells>
  <pageMargins left="0.31496062992125984" right="0.31496062992125984" top="0.35433070866141736" bottom="0.35433070866141736" header="0" footer="0"/>
  <pageSetup paperSize="9" scale="25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73"/>
  <sheetViews>
    <sheetView showZeros="0" view="pageBreakPreview" zoomScale="70" zoomScaleNormal="40" zoomScaleSheetLayoutView="70" workbookViewId="0">
      <pane xSplit="1" ySplit="9" topLeftCell="B10" activePane="bottomRight" state="frozen"/>
      <selection activeCell="I32" sqref="I32"/>
      <selection pane="topRight" activeCell="I32" sqref="I32"/>
      <selection pane="bottomLeft" activeCell="I32" sqref="I32"/>
      <selection pane="bottomRight" activeCell="F55" sqref="F55"/>
    </sheetView>
  </sheetViews>
  <sheetFormatPr defaultRowHeight="14.25" x14ac:dyDescent="0.2"/>
  <cols>
    <col min="1" max="1" width="25.25" style="61" customWidth="1"/>
    <col min="2" max="2" width="16.25" style="61" customWidth="1"/>
    <col min="3" max="3" width="17.375" style="61" customWidth="1"/>
    <col min="4" max="4" width="13" style="61" customWidth="1"/>
    <col min="5" max="5" width="14.75" style="61" customWidth="1"/>
    <col min="6" max="6" width="15" style="61" customWidth="1"/>
    <col min="7" max="7" width="12.625" style="61" customWidth="1"/>
    <col min="8" max="8" width="14.25" style="61" customWidth="1"/>
    <col min="9" max="9" width="13" style="61" customWidth="1"/>
    <col min="10" max="10" width="11.75" style="61" customWidth="1"/>
    <col min="11" max="11" width="14.875" style="61" customWidth="1"/>
    <col min="12" max="12" width="14" style="61" customWidth="1"/>
    <col min="13" max="13" width="13.125" style="61" customWidth="1"/>
    <col min="14" max="14" width="15.5" style="61" customWidth="1"/>
    <col min="15" max="15" width="15.375" style="61" customWidth="1"/>
    <col min="16" max="16" width="12.25" style="61" customWidth="1"/>
    <col min="17" max="17" width="15.375" style="61" customWidth="1"/>
    <col min="18" max="18" width="11.25" style="61" customWidth="1"/>
    <col min="19" max="19" width="15.5" style="61" customWidth="1"/>
    <col min="20" max="20" width="15" style="61" customWidth="1"/>
    <col min="21" max="21" width="11.5" style="61" customWidth="1"/>
    <col min="22" max="22" width="12.5" style="61" customWidth="1"/>
    <col min="23" max="23" width="14.625" style="61" customWidth="1"/>
    <col min="24" max="24" width="12.875" style="61" customWidth="1"/>
    <col min="25" max="25" width="11.75" style="61" customWidth="1"/>
    <col min="26" max="26" width="14.5" style="61" customWidth="1"/>
    <col min="27" max="27" width="13.75" style="61" customWidth="1"/>
    <col min="28" max="28" width="12.25" style="61" customWidth="1"/>
    <col min="29" max="29" width="14.75" style="61" customWidth="1"/>
    <col min="30" max="30" width="13.375" style="61" customWidth="1"/>
    <col min="31" max="31" width="12" style="61" customWidth="1"/>
    <col min="32" max="32" width="14.375" style="61" customWidth="1"/>
    <col min="33" max="33" width="12.375" style="61" customWidth="1"/>
    <col min="34" max="34" width="11.75" style="61" customWidth="1"/>
    <col min="35" max="35" width="14.375" style="61" customWidth="1"/>
    <col min="36" max="36" width="12.875" style="61" customWidth="1"/>
    <col min="37" max="37" width="11.75" style="61" customWidth="1"/>
    <col min="38" max="38" width="15" style="61" customWidth="1"/>
    <col min="39" max="39" width="12.125" style="61" customWidth="1"/>
    <col min="40" max="40" width="12.5" style="61" customWidth="1"/>
    <col min="41" max="41" width="15.125" style="61" customWidth="1"/>
    <col min="42" max="42" width="13" style="61" customWidth="1"/>
    <col min="43" max="43" width="12.25" style="61" customWidth="1"/>
    <col min="44" max="44" width="15.875" style="61" customWidth="1"/>
    <col min="45" max="45" width="12" style="61" customWidth="1"/>
    <col min="46" max="46" width="12.5" style="61" customWidth="1"/>
    <col min="47" max="47" width="14.375" style="61" customWidth="1"/>
    <col min="48" max="48" width="11.875" style="61" customWidth="1"/>
    <col min="49" max="49" width="12" style="61" customWidth="1"/>
    <col min="50" max="50" width="15.125" style="61" customWidth="1"/>
    <col min="51" max="51" width="12.375" style="61" customWidth="1"/>
    <col min="52" max="52" width="15.125" style="61" customWidth="1"/>
    <col min="53" max="53" width="13.875" style="61" customWidth="1"/>
    <col min="54" max="55" width="11.25" style="61" customWidth="1"/>
    <col min="56" max="56" width="14.5" style="61" customWidth="1"/>
    <col min="57" max="57" width="10.5" style="61" customWidth="1"/>
    <col min="58" max="58" width="11.375" style="61" customWidth="1"/>
    <col min="59" max="59" width="13.5" style="61" customWidth="1"/>
    <col min="60" max="60" width="13" style="61" customWidth="1"/>
    <col min="61" max="61" width="13.5" style="61" customWidth="1"/>
    <col min="62" max="62" width="13.25" style="61" customWidth="1"/>
    <col min="63" max="64" width="11.875" style="61" customWidth="1"/>
    <col min="65" max="16384" width="9" style="61"/>
  </cols>
  <sheetData>
    <row r="1" spans="1:64" ht="18.75" x14ac:dyDescent="0.3">
      <c r="AO1" s="108"/>
      <c r="AP1" s="256" t="s">
        <v>497</v>
      </c>
      <c r="AQ1" s="256"/>
      <c r="BB1" s="256"/>
      <c r="BC1" s="256"/>
      <c r="BE1" s="255"/>
      <c r="BF1" s="255"/>
      <c r="BK1" s="255" t="s">
        <v>497</v>
      </c>
      <c r="BL1" s="255"/>
    </row>
    <row r="2" spans="1:64" x14ac:dyDescent="0.2">
      <c r="AO2" s="105"/>
      <c r="AP2" s="105"/>
      <c r="AQ2" s="105"/>
      <c r="BK2" s="141"/>
      <c r="BL2" s="141"/>
    </row>
    <row r="3" spans="1:64" ht="39" customHeight="1" x14ac:dyDescent="0.2">
      <c r="B3" s="192" t="s">
        <v>745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 t="s">
        <v>745</v>
      </c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04"/>
      <c r="AQ3" s="104"/>
      <c r="AR3" s="192" t="s">
        <v>745</v>
      </c>
      <c r="AS3" s="192"/>
      <c r="AT3" s="192"/>
      <c r="AU3" s="192"/>
      <c r="AV3" s="192"/>
      <c r="AW3" s="192"/>
      <c r="AX3" s="192"/>
      <c r="AY3" s="192"/>
      <c r="AZ3" s="192"/>
      <c r="BA3" s="192"/>
      <c r="BB3" s="192"/>
      <c r="BC3" s="192"/>
      <c r="BD3" s="192"/>
      <c r="BE3" s="192"/>
      <c r="BF3" s="192"/>
      <c r="BG3" s="192"/>
      <c r="BH3" s="192"/>
      <c r="BI3" s="192"/>
      <c r="BJ3" s="192"/>
      <c r="BK3" s="192"/>
      <c r="BL3" s="104"/>
    </row>
    <row r="4" spans="1:64" ht="20.25" x14ac:dyDescent="0.2"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4"/>
      <c r="AM4" s="134"/>
      <c r="AN4" s="134"/>
      <c r="AO4" s="134"/>
      <c r="AP4" s="134"/>
      <c r="AQ4" s="104"/>
      <c r="AR4" s="139"/>
      <c r="AS4" s="139"/>
      <c r="AT4" s="139"/>
      <c r="AU4" s="134"/>
      <c r="AV4" s="134"/>
      <c r="AW4" s="134"/>
      <c r="AX4" s="134"/>
      <c r="AY4" s="118"/>
      <c r="AZ4" s="134"/>
      <c r="BA4" s="139"/>
      <c r="BB4" s="139"/>
      <c r="BC4" s="139"/>
      <c r="BD4" s="139"/>
      <c r="BE4" s="139"/>
      <c r="BF4" s="104"/>
      <c r="BG4" s="104"/>
      <c r="BH4" s="104"/>
      <c r="BI4" s="104"/>
      <c r="BJ4" s="104"/>
      <c r="BK4" s="104"/>
      <c r="BL4" s="104"/>
    </row>
    <row r="5" spans="1:64" ht="14.25" customHeight="1" x14ac:dyDescent="0.3">
      <c r="A5" s="230"/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</row>
    <row r="6" spans="1:64" x14ac:dyDescent="0.2">
      <c r="U6" s="231" t="s">
        <v>114</v>
      </c>
      <c r="V6" s="231"/>
      <c r="AP6" s="231" t="s">
        <v>114</v>
      </c>
      <c r="AQ6" s="231"/>
      <c r="BB6" s="231"/>
      <c r="BC6" s="231"/>
      <c r="BE6" s="231"/>
      <c r="BF6" s="231"/>
      <c r="BK6" s="231" t="s">
        <v>114</v>
      </c>
      <c r="BL6" s="231"/>
    </row>
    <row r="7" spans="1:64" ht="17.25" customHeight="1" x14ac:dyDescent="0.2">
      <c r="A7" s="249" t="s">
        <v>115</v>
      </c>
      <c r="B7" s="217" t="s">
        <v>518</v>
      </c>
      <c r="C7" s="218"/>
      <c r="D7" s="219"/>
      <c r="E7" s="253" t="s">
        <v>117</v>
      </c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 t="s">
        <v>117</v>
      </c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  <c r="AQ7" s="254"/>
      <c r="AR7" s="254" t="s">
        <v>117</v>
      </c>
      <c r="AS7" s="254"/>
      <c r="AT7" s="254"/>
      <c r="AU7" s="254"/>
      <c r="AV7" s="254"/>
      <c r="AW7" s="254"/>
      <c r="AX7" s="254"/>
      <c r="AY7" s="254"/>
      <c r="AZ7" s="254"/>
      <c r="BA7" s="254"/>
      <c r="BB7" s="254"/>
      <c r="BC7" s="254"/>
      <c r="BD7" s="254"/>
      <c r="BE7" s="254"/>
      <c r="BF7" s="254"/>
      <c r="BG7" s="254"/>
      <c r="BH7" s="254"/>
      <c r="BI7" s="254"/>
      <c r="BJ7" s="254"/>
      <c r="BK7" s="254"/>
      <c r="BL7" s="257"/>
    </row>
    <row r="8" spans="1:64" ht="274.5" customHeight="1" x14ac:dyDescent="0.2">
      <c r="A8" s="249"/>
      <c r="B8" s="220"/>
      <c r="C8" s="221"/>
      <c r="D8" s="222"/>
      <c r="E8" s="250" t="s">
        <v>519</v>
      </c>
      <c r="F8" s="251"/>
      <c r="G8" s="252"/>
      <c r="H8" s="250" t="s">
        <v>698</v>
      </c>
      <c r="I8" s="251"/>
      <c r="J8" s="252"/>
      <c r="K8" s="250" t="s">
        <v>520</v>
      </c>
      <c r="L8" s="251"/>
      <c r="M8" s="252"/>
      <c r="N8" s="250" t="s">
        <v>521</v>
      </c>
      <c r="O8" s="251"/>
      <c r="P8" s="252"/>
      <c r="Q8" s="250" t="s">
        <v>522</v>
      </c>
      <c r="R8" s="251"/>
      <c r="S8" s="252"/>
      <c r="T8" s="250" t="s">
        <v>523</v>
      </c>
      <c r="U8" s="251"/>
      <c r="V8" s="252"/>
      <c r="W8" s="250" t="s">
        <v>524</v>
      </c>
      <c r="X8" s="251"/>
      <c r="Y8" s="252"/>
      <c r="Z8" s="250" t="s">
        <v>525</v>
      </c>
      <c r="AA8" s="251"/>
      <c r="AB8" s="252"/>
      <c r="AC8" s="250" t="s">
        <v>526</v>
      </c>
      <c r="AD8" s="251"/>
      <c r="AE8" s="252"/>
      <c r="AF8" s="250" t="s">
        <v>527</v>
      </c>
      <c r="AG8" s="251"/>
      <c r="AH8" s="252"/>
      <c r="AI8" s="250" t="s">
        <v>528</v>
      </c>
      <c r="AJ8" s="251"/>
      <c r="AK8" s="252"/>
      <c r="AL8" s="250" t="s">
        <v>529</v>
      </c>
      <c r="AM8" s="251"/>
      <c r="AN8" s="252"/>
      <c r="AO8" s="250" t="s">
        <v>530</v>
      </c>
      <c r="AP8" s="251"/>
      <c r="AQ8" s="252"/>
      <c r="AR8" s="250" t="s">
        <v>531</v>
      </c>
      <c r="AS8" s="251"/>
      <c r="AT8" s="252"/>
      <c r="AU8" s="250" t="s">
        <v>532</v>
      </c>
      <c r="AV8" s="251"/>
      <c r="AW8" s="252"/>
      <c r="AX8" s="250" t="s">
        <v>584</v>
      </c>
      <c r="AY8" s="251"/>
      <c r="AZ8" s="252"/>
      <c r="BA8" s="250" t="s">
        <v>533</v>
      </c>
      <c r="BB8" s="251"/>
      <c r="BC8" s="252"/>
      <c r="BD8" s="250" t="s">
        <v>534</v>
      </c>
      <c r="BE8" s="251"/>
      <c r="BF8" s="252"/>
      <c r="BG8" s="250" t="s">
        <v>535</v>
      </c>
      <c r="BH8" s="251"/>
      <c r="BI8" s="252"/>
      <c r="BJ8" s="250" t="s">
        <v>536</v>
      </c>
      <c r="BK8" s="251"/>
      <c r="BL8" s="252"/>
    </row>
    <row r="9" spans="1:64" ht="57" customHeight="1" x14ac:dyDescent="0.2">
      <c r="A9" s="249"/>
      <c r="B9" s="140" t="s">
        <v>739</v>
      </c>
      <c r="C9" s="140" t="s">
        <v>121</v>
      </c>
      <c r="D9" s="140" t="s">
        <v>122</v>
      </c>
      <c r="E9" s="49" t="s">
        <v>589</v>
      </c>
      <c r="F9" s="49" t="s">
        <v>121</v>
      </c>
      <c r="G9" s="49" t="s">
        <v>122</v>
      </c>
      <c r="H9" s="49" t="s">
        <v>589</v>
      </c>
      <c r="I9" s="49" t="s">
        <v>121</v>
      </c>
      <c r="J9" s="49" t="s">
        <v>122</v>
      </c>
      <c r="K9" s="49" t="s">
        <v>589</v>
      </c>
      <c r="L9" s="49" t="s">
        <v>121</v>
      </c>
      <c r="M9" s="49" t="s">
        <v>122</v>
      </c>
      <c r="N9" s="49" t="s">
        <v>589</v>
      </c>
      <c r="O9" s="49" t="s">
        <v>121</v>
      </c>
      <c r="P9" s="49" t="s">
        <v>122</v>
      </c>
      <c r="Q9" s="49" t="s">
        <v>589</v>
      </c>
      <c r="R9" s="49" t="s">
        <v>121</v>
      </c>
      <c r="S9" s="49" t="s">
        <v>122</v>
      </c>
      <c r="T9" s="49" t="s">
        <v>589</v>
      </c>
      <c r="U9" s="49" t="s">
        <v>121</v>
      </c>
      <c r="V9" s="49" t="s">
        <v>122</v>
      </c>
      <c r="W9" s="49" t="s">
        <v>589</v>
      </c>
      <c r="X9" s="49" t="s">
        <v>121</v>
      </c>
      <c r="Y9" s="49" t="s">
        <v>122</v>
      </c>
      <c r="Z9" s="49" t="s">
        <v>589</v>
      </c>
      <c r="AA9" s="49" t="s">
        <v>121</v>
      </c>
      <c r="AB9" s="49" t="s">
        <v>122</v>
      </c>
      <c r="AC9" s="49" t="s">
        <v>589</v>
      </c>
      <c r="AD9" s="49" t="s">
        <v>121</v>
      </c>
      <c r="AE9" s="49" t="s">
        <v>122</v>
      </c>
      <c r="AF9" s="49" t="s">
        <v>589</v>
      </c>
      <c r="AG9" s="49" t="s">
        <v>121</v>
      </c>
      <c r="AH9" s="49" t="s">
        <v>122</v>
      </c>
      <c r="AI9" s="49" t="s">
        <v>589</v>
      </c>
      <c r="AJ9" s="49" t="s">
        <v>121</v>
      </c>
      <c r="AK9" s="49" t="s">
        <v>122</v>
      </c>
      <c r="AL9" s="49" t="s">
        <v>589</v>
      </c>
      <c r="AM9" s="49" t="s">
        <v>121</v>
      </c>
      <c r="AN9" s="49" t="s">
        <v>122</v>
      </c>
      <c r="AO9" s="49" t="s">
        <v>589</v>
      </c>
      <c r="AP9" s="49" t="s">
        <v>121</v>
      </c>
      <c r="AQ9" s="49" t="s">
        <v>122</v>
      </c>
      <c r="AR9" s="49" t="s">
        <v>589</v>
      </c>
      <c r="AS9" s="49" t="s">
        <v>121</v>
      </c>
      <c r="AT9" s="49" t="s">
        <v>122</v>
      </c>
      <c r="AU9" s="49" t="s">
        <v>589</v>
      </c>
      <c r="AV9" s="49" t="s">
        <v>121</v>
      </c>
      <c r="AW9" s="49" t="s">
        <v>122</v>
      </c>
      <c r="AX9" s="49" t="s">
        <v>589</v>
      </c>
      <c r="AY9" s="49" t="s">
        <v>121</v>
      </c>
      <c r="AZ9" s="49" t="s">
        <v>122</v>
      </c>
      <c r="BA9" s="49" t="s">
        <v>589</v>
      </c>
      <c r="BB9" s="49" t="s">
        <v>121</v>
      </c>
      <c r="BC9" s="49" t="s">
        <v>122</v>
      </c>
      <c r="BD9" s="49" t="s">
        <v>589</v>
      </c>
      <c r="BE9" s="49" t="s">
        <v>121</v>
      </c>
      <c r="BF9" s="49" t="s">
        <v>122</v>
      </c>
      <c r="BG9" s="49" t="s">
        <v>589</v>
      </c>
      <c r="BH9" s="49" t="s">
        <v>121</v>
      </c>
      <c r="BI9" s="49" t="s">
        <v>122</v>
      </c>
      <c r="BJ9" s="49" t="s">
        <v>589</v>
      </c>
      <c r="BK9" s="49" t="s">
        <v>121</v>
      </c>
      <c r="BL9" s="49" t="s">
        <v>122</v>
      </c>
    </row>
    <row r="10" spans="1:64" s="81" customFormat="1" ht="30.75" customHeight="1" x14ac:dyDescent="0.25">
      <c r="A10" s="130" t="s">
        <v>123</v>
      </c>
      <c r="B10" s="44">
        <f>SUM(B11:B48)</f>
        <v>12570808.300000003</v>
      </c>
      <c r="C10" s="44">
        <f>SUM(C11:C48)</f>
        <v>6862190.7339700032</v>
      </c>
      <c r="D10" s="44">
        <f t="shared" ref="D10:D70" si="0">C10/B10*100</f>
        <v>54.588301485513881</v>
      </c>
      <c r="E10" s="44">
        <f>SUM(E11:E48)</f>
        <v>56895.399999999994</v>
      </c>
      <c r="F10" s="44">
        <f>SUM(F11:F48)</f>
        <v>25437.315219999997</v>
      </c>
      <c r="G10" s="44">
        <f>F10/E10*100</f>
        <v>44.70891358528106</v>
      </c>
      <c r="H10" s="44">
        <f t="shared" ref="H10:BB10" si="1">SUM(H11:H48)</f>
        <v>12347.600000000002</v>
      </c>
      <c r="I10" s="44">
        <f t="shared" si="1"/>
        <v>4962.8349900000003</v>
      </c>
      <c r="J10" s="44">
        <f>I10/H10*100</f>
        <v>40.192709433412155</v>
      </c>
      <c r="K10" s="44">
        <f t="shared" si="1"/>
        <v>278572.59999999998</v>
      </c>
      <c r="L10" s="44">
        <f t="shared" si="1"/>
        <v>153050.27734999999</v>
      </c>
      <c r="M10" s="44">
        <f>L10/K10*100</f>
        <v>54.940894169060414</v>
      </c>
      <c r="N10" s="44">
        <f t="shared" si="1"/>
        <v>2908280.3999999994</v>
      </c>
      <c r="O10" s="44">
        <f t="shared" si="1"/>
        <v>1413905.88839</v>
      </c>
      <c r="P10" s="44">
        <f t="shared" ref="P10:P53" si="2">O10/N10*100</f>
        <v>48.616560094755656</v>
      </c>
      <c r="Q10" s="44">
        <f>SUM(Q11:Q48)</f>
        <v>198196.40000000002</v>
      </c>
      <c r="R10" s="44">
        <f t="shared" si="1"/>
        <v>88129.591900000029</v>
      </c>
      <c r="S10" s="44">
        <f>R10/Q10*100</f>
        <v>44.465788430062311</v>
      </c>
      <c r="T10" s="44">
        <f t="shared" si="1"/>
        <v>12474.099999999999</v>
      </c>
      <c r="U10" s="44">
        <f t="shared" si="1"/>
        <v>4600.1818799999983</v>
      </c>
      <c r="V10" s="44">
        <f>U10/T10*100</f>
        <v>36.877865978307042</v>
      </c>
      <c r="W10" s="44">
        <f t="shared" si="1"/>
        <v>8500278.3999999985</v>
      </c>
      <c r="X10" s="44">
        <f>SUM(X11:X48)</f>
        <v>4897380.3601799989</v>
      </c>
      <c r="Y10" s="44">
        <f>X10/W10*100</f>
        <v>57.614352492031315</v>
      </c>
      <c r="Z10" s="44">
        <f>SUM(Z11:Z48)</f>
        <v>28026.199999999983</v>
      </c>
      <c r="AA10" s="44">
        <f t="shared" si="1"/>
        <v>12599.889499999999</v>
      </c>
      <c r="AB10" s="44">
        <f>AA10/Z10*100</f>
        <v>44.957537946635675</v>
      </c>
      <c r="AC10" s="44">
        <f t="shared" si="1"/>
        <v>1237.7999999999997</v>
      </c>
      <c r="AD10" s="44">
        <f>SUM(AD11:AD48)</f>
        <v>59</v>
      </c>
      <c r="AE10" s="44">
        <f>AD10/AC10*100</f>
        <v>4.7665212473743752</v>
      </c>
      <c r="AF10" s="44">
        <f t="shared" si="1"/>
        <v>22920.199999999979</v>
      </c>
      <c r="AG10" s="44">
        <f t="shared" si="1"/>
        <v>10402.334599999998</v>
      </c>
      <c r="AH10" s="44">
        <f>AG10/AF10*100</f>
        <v>45.385007984223556</v>
      </c>
      <c r="AI10" s="44">
        <f t="shared" si="1"/>
        <v>418273.79999999993</v>
      </c>
      <c r="AJ10" s="44">
        <f>SUM(AJ11:AJ48)</f>
        <v>192594.64977000008</v>
      </c>
      <c r="AK10" s="44">
        <f>AJ10/AI10*100</f>
        <v>46.045114413094993</v>
      </c>
      <c r="AL10" s="44">
        <f t="shared" si="1"/>
        <v>14421.700000000008</v>
      </c>
      <c r="AM10" s="44">
        <f t="shared" si="1"/>
        <v>6269.0491700000011</v>
      </c>
      <c r="AN10" s="44">
        <f t="shared" ref="AN10" si="3">AM10/AL10*100</f>
        <v>43.469557472420014</v>
      </c>
      <c r="AO10" s="44">
        <f t="shared" si="1"/>
        <v>9551.2000000000007</v>
      </c>
      <c r="AP10" s="44">
        <f t="shared" si="1"/>
        <v>4134.2389499999999</v>
      </c>
      <c r="AQ10" s="44">
        <f t="shared" ref="AQ10" si="4">AP10/AO10*100</f>
        <v>43.285021253873857</v>
      </c>
      <c r="AR10" s="44">
        <f t="shared" si="1"/>
        <v>75631.099999999991</v>
      </c>
      <c r="AS10" s="44">
        <f t="shared" si="1"/>
        <v>35900.949999999997</v>
      </c>
      <c r="AT10" s="44">
        <f t="shared" ref="AT10" si="5">AS10/AR10*100</f>
        <v>47.468501714241896</v>
      </c>
      <c r="AU10" s="44">
        <f t="shared" si="1"/>
        <v>7710.2999999999993</v>
      </c>
      <c r="AV10" s="44">
        <f t="shared" si="1"/>
        <v>3339.3235900000004</v>
      </c>
      <c r="AW10" s="44">
        <f t="shared" ref="AW10" si="6">AV10/AU10*100</f>
        <v>43.309904802666573</v>
      </c>
      <c r="AX10" s="44">
        <f t="shared" si="1"/>
        <v>0</v>
      </c>
      <c r="AY10" s="150">
        <f t="shared" si="1"/>
        <v>0</v>
      </c>
      <c r="AZ10" s="44"/>
      <c r="BA10" s="44">
        <f t="shared" si="1"/>
        <v>8634.4000000000051</v>
      </c>
      <c r="BB10" s="44">
        <f t="shared" si="1"/>
        <v>3863.96828</v>
      </c>
      <c r="BC10" s="44">
        <f t="shared" ref="BC10" si="7">BB10/BA10*100</f>
        <v>44.750860279810958</v>
      </c>
      <c r="BD10" s="44">
        <f t="shared" ref="BD10:BK10" si="8">SUM(BD11:BD48)</f>
        <v>11696.199999999992</v>
      </c>
      <c r="BE10" s="44">
        <f t="shared" si="8"/>
        <v>4901.7801999999983</v>
      </c>
      <c r="BF10" s="44">
        <f t="shared" ref="BF10" si="9">BE10/BD10*100</f>
        <v>41.909168789863386</v>
      </c>
      <c r="BG10" s="44">
        <f>SUM(BG11:BG48)</f>
        <v>147.29999999999995</v>
      </c>
      <c r="BH10" s="44">
        <f t="shared" si="8"/>
        <v>14.8</v>
      </c>
      <c r="BI10" s="44">
        <f t="shared" ref="BI10" si="10">BH10/BG10*100</f>
        <v>10.047522063815347</v>
      </c>
      <c r="BJ10" s="44">
        <f t="shared" si="8"/>
        <v>5513.1999999999989</v>
      </c>
      <c r="BK10" s="44">
        <f t="shared" si="8"/>
        <v>644.30000000000007</v>
      </c>
      <c r="BL10" s="44">
        <f t="shared" ref="BL10" si="11">BK10/BJ10*100</f>
        <v>11.686497859682222</v>
      </c>
    </row>
    <row r="11" spans="1:64" s="81" customFormat="1" ht="19.5" customHeight="1" x14ac:dyDescent="0.25">
      <c r="A11" s="58" t="s">
        <v>124</v>
      </c>
      <c r="B11" s="30">
        <f>E11+H11+K11+N11+Q11+T11+W11+Z11+AC11+AF11+AI11+AL11+AO11+AR11+AU11+AX11+BA11+BD11+BG11+BJ11</f>
        <v>181945.7</v>
      </c>
      <c r="C11" s="30">
        <f>F11+I11+L11+O11+R11+U11+X11+AA11+AD11+AG11+AJ11+AM11+AP11+AS11+AV11+AY11+BB11+BE11+BH11+BK11</f>
        <v>107762.12479000003</v>
      </c>
      <c r="D11" s="30">
        <f t="shared" si="0"/>
        <v>59.227629336664748</v>
      </c>
      <c r="E11" s="30">
        <v>926.3</v>
      </c>
      <c r="F11" s="30">
        <v>456.56675999999999</v>
      </c>
      <c r="G11" s="30">
        <f>F11/E11*100</f>
        <v>49.289297203929614</v>
      </c>
      <c r="H11" s="30">
        <v>118.5</v>
      </c>
      <c r="I11" s="30">
        <v>40.532400000000003</v>
      </c>
      <c r="J11" s="30">
        <f>I11/H11*100</f>
        <v>34.204556962025315</v>
      </c>
      <c r="K11" s="30">
        <v>1949.8</v>
      </c>
      <c r="L11" s="30">
        <v>455.92374999999998</v>
      </c>
      <c r="M11" s="30">
        <f>L11/K11*100</f>
        <v>23.383103395220022</v>
      </c>
      <c r="N11" s="30">
        <v>20955.400000000001</v>
      </c>
      <c r="O11" s="29">
        <v>10240.775439999999</v>
      </c>
      <c r="P11" s="30">
        <f t="shared" si="2"/>
        <v>48.869386602021429</v>
      </c>
      <c r="Q11" s="30">
        <v>3451.4</v>
      </c>
      <c r="R11" s="30">
        <v>1249.2360000000001</v>
      </c>
      <c r="S11" s="30">
        <f>R11/Q11*100</f>
        <v>36.195051283537119</v>
      </c>
      <c r="T11" s="30">
        <v>172.7</v>
      </c>
      <c r="U11" s="30">
        <v>66.004850000000005</v>
      </c>
      <c r="V11" s="30">
        <f>U11/T11*100</f>
        <v>38.219368847712801</v>
      </c>
      <c r="W11" s="30">
        <v>150852.4</v>
      </c>
      <c r="X11" s="30">
        <v>93745.294510000007</v>
      </c>
      <c r="Y11" s="30">
        <f>X11/W11*100</f>
        <v>62.143720955052764</v>
      </c>
      <c r="Z11" s="30">
        <v>230.2</v>
      </c>
      <c r="AA11" s="30">
        <v>115.1</v>
      </c>
      <c r="AB11" s="29">
        <f>AA11/Z11*100</f>
        <v>50</v>
      </c>
      <c r="AC11" s="30"/>
      <c r="AD11" s="30"/>
      <c r="AE11" s="30"/>
      <c r="AF11" s="30">
        <v>242.2</v>
      </c>
      <c r="AG11" s="30">
        <v>121.1</v>
      </c>
      <c r="AH11" s="30">
        <f>AG11/AF11*100</f>
        <v>50</v>
      </c>
      <c r="AI11" s="30">
        <v>1277.4000000000001</v>
      </c>
      <c r="AJ11" s="30">
        <v>495.07767000000001</v>
      </c>
      <c r="AK11" s="30">
        <f>AJ11/AI11*100</f>
        <v>38.756667449506807</v>
      </c>
      <c r="AL11" s="30">
        <v>249</v>
      </c>
      <c r="AM11" s="30">
        <v>66.047820000000002</v>
      </c>
      <c r="AN11" s="30">
        <f>AM11/AL11*100</f>
        <v>26.525228915662652</v>
      </c>
      <c r="AO11" s="30">
        <v>240.4</v>
      </c>
      <c r="AP11" s="30">
        <v>120.2</v>
      </c>
      <c r="AQ11" s="30">
        <f>AP11/AO11*100</f>
        <v>50</v>
      </c>
      <c r="AR11" s="30">
        <v>737.5</v>
      </c>
      <c r="AS11" s="30">
        <v>348</v>
      </c>
      <c r="AT11" s="30">
        <f>AS11/AR11*100</f>
        <v>47.186440677966104</v>
      </c>
      <c r="AU11" s="30">
        <v>0</v>
      </c>
      <c r="AV11" s="30">
        <v>0</v>
      </c>
      <c r="AW11" s="30"/>
      <c r="AX11" s="30"/>
      <c r="AY11" s="51"/>
      <c r="AZ11" s="30"/>
      <c r="BA11" s="30">
        <v>240.2</v>
      </c>
      <c r="BB11" s="30">
        <v>120.1</v>
      </c>
      <c r="BC11" s="30">
        <f>BB11/BA11*100</f>
        <v>50</v>
      </c>
      <c r="BD11" s="30">
        <v>252.3</v>
      </c>
      <c r="BE11" s="30">
        <v>122.16558999999999</v>
      </c>
      <c r="BF11" s="30">
        <f>BE11/BD11*100</f>
        <v>48.420764962346411</v>
      </c>
      <c r="BG11" s="30">
        <v>1.3</v>
      </c>
      <c r="BH11" s="30"/>
      <c r="BI11" s="30">
        <v>0</v>
      </c>
      <c r="BJ11" s="30">
        <v>48.7</v>
      </c>
      <c r="BK11" s="30">
        <v>0</v>
      </c>
      <c r="BL11" s="30">
        <v>0</v>
      </c>
    </row>
    <row r="12" spans="1:64" s="81" customFormat="1" ht="15.75" x14ac:dyDescent="0.25">
      <c r="A12" s="58" t="s">
        <v>125</v>
      </c>
      <c r="B12" s="30">
        <f t="shared" ref="B12:B75" si="12">E12+H12+K12+N12+Q12+T12+W12+Z12+AC12+AF12+AI12+AL12+AO12+AR12+AU12+AX12+BA12+BD12+BG12+BJ12</f>
        <v>198469.79999999996</v>
      </c>
      <c r="C12" s="30">
        <f t="shared" ref="C12:C75" si="13">F12+I12+L12+O12+R12+U12+X12+AA12+AD12+AG12+AJ12+AM12+AP12+AS12+AV12+AY12+BB12+BE12+BH12+BK12</f>
        <v>109778.85660999999</v>
      </c>
      <c r="D12" s="30">
        <f t="shared" si="0"/>
        <v>55.312625200408327</v>
      </c>
      <c r="E12" s="30">
        <v>1065.4000000000001</v>
      </c>
      <c r="F12" s="30">
        <v>500.4</v>
      </c>
      <c r="G12" s="30">
        <f t="shared" ref="G12:G52" si="14">F12/E12*100</f>
        <v>46.968274826356293</v>
      </c>
      <c r="H12" s="30">
        <v>134.6</v>
      </c>
      <c r="I12" s="30">
        <v>51.470680000000002</v>
      </c>
      <c r="J12" s="30">
        <f t="shared" ref="J12:J52" si="15">I12/H12*100</f>
        <v>38.239732540861816</v>
      </c>
      <c r="K12" s="30">
        <v>1783.4</v>
      </c>
      <c r="L12" s="30">
        <v>868.20899999999995</v>
      </c>
      <c r="M12" s="30">
        <f t="shared" ref="M12:M52" si="16">L12/K12*100</f>
        <v>48.682796904788603</v>
      </c>
      <c r="N12" s="30">
        <v>25285.4</v>
      </c>
      <c r="O12" s="29">
        <v>14250</v>
      </c>
      <c r="P12" s="30">
        <f t="shared" si="2"/>
        <v>56.35663268131016</v>
      </c>
      <c r="Q12" s="30">
        <v>3596.5</v>
      </c>
      <c r="R12" s="30">
        <v>1783.585</v>
      </c>
      <c r="S12" s="30">
        <f t="shared" ref="S12:S52" si="17">R12/Q12*100</f>
        <v>49.592242457945225</v>
      </c>
      <c r="T12" s="30">
        <v>152.1</v>
      </c>
      <c r="U12" s="30">
        <v>55.357239999999997</v>
      </c>
      <c r="V12" s="30">
        <f t="shared" ref="V12:V52" si="18">U12/T12*100</f>
        <v>36.395292570677185</v>
      </c>
      <c r="W12" s="30">
        <v>159707.5</v>
      </c>
      <c r="X12" s="30">
        <v>88919.4</v>
      </c>
      <c r="Y12" s="30">
        <f t="shared" ref="Y12:Y52" si="19">X12/W12*100</f>
        <v>55.676408434168714</v>
      </c>
      <c r="Z12" s="30">
        <v>202.8</v>
      </c>
      <c r="AA12" s="30">
        <v>111.54</v>
      </c>
      <c r="AB12" s="29">
        <f t="shared" ref="AB12:AB52" si="20">AA12/Z12*100</f>
        <v>55.000000000000007</v>
      </c>
      <c r="AC12" s="30">
        <v>69.2</v>
      </c>
      <c r="AD12" s="30">
        <v>1.6</v>
      </c>
      <c r="AE12" s="30">
        <f>AD12/AC12*100</f>
        <v>2.3121387283236992</v>
      </c>
      <c r="AF12" s="30">
        <v>214.8</v>
      </c>
      <c r="AG12" s="30">
        <v>107.4</v>
      </c>
      <c r="AH12" s="30">
        <f t="shared" ref="AH12:AH52" si="21">AG12/AF12*100</f>
        <v>50</v>
      </c>
      <c r="AI12" s="30">
        <v>4269</v>
      </c>
      <c r="AJ12" s="30">
        <v>2189.74469</v>
      </c>
      <c r="AK12" s="30">
        <f t="shared" ref="AK12:AK52" si="22">AJ12/AI12*100</f>
        <v>51.294089716561253</v>
      </c>
      <c r="AL12" s="30">
        <v>221.6</v>
      </c>
      <c r="AM12" s="30">
        <v>110.8</v>
      </c>
      <c r="AN12" s="30">
        <f t="shared" ref="AN12:AN52" si="23">AM12/AL12*100</f>
        <v>50</v>
      </c>
      <c r="AO12" s="30">
        <v>213</v>
      </c>
      <c r="AP12" s="30">
        <v>106.5</v>
      </c>
      <c r="AQ12" s="30">
        <f t="shared" ref="AQ12:AQ52" si="24">AP12/AO12*100</f>
        <v>50</v>
      </c>
      <c r="AR12" s="30">
        <v>1066.8</v>
      </c>
      <c r="AS12" s="30">
        <v>504</v>
      </c>
      <c r="AT12" s="30">
        <f t="shared" ref="AT12:AT48" si="25">AS12/AR12*100</f>
        <v>47.244094488188978</v>
      </c>
      <c r="AU12" s="30">
        <v>0</v>
      </c>
      <c r="AV12" s="30">
        <v>0</v>
      </c>
      <c r="AW12" s="30"/>
      <c r="AX12" s="30"/>
      <c r="AY12" s="51"/>
      <c r="AZ12" s="30"/>
      <c r="BA12" s="30">
        <v>212.8</v>
      </c>
      <c r="BB12" s="30">
        <v>106.4</v>
      </c>
      <c r="BC12" s="30">
        <f t="shared" ref="BC12:BC52" si="26">BB12/BA12*100</f>
        <v>50</v>
      </c>
      <c r="BD12" s="30">
        <v>224.9</v>
      </c>
      <c r="BE12" s="30">
        <v>112.45</v>
      </c>
      <c r="BF12" s="30">
        <f t="shared" ref="BF12:BF52" si="27">BE12/BD12*100</f>
        <v>50</v>
      </c>
      <c r="BG12" s="30">
        <v>1.3</v>
      </c>
      <c r="BH12" s="30"/>
      <c r="BI12" s="30">
        <v>0</v>
      </c>
      <c r="BJ12" s="30">
        <v>48.7</v>
      </c>
      <c r="BK12" s="30"/>
      <c r="BL12" s="30">
        <v>0</v>
      </c>
    </row>
    <row r="13" spans="1:64" s="81" customFormat="1" ht="15.75" x14ac:dyDescent="0.25">
      <c r="A13" s="58" t="s">
        <v>126</v>
      </c>
      <c r="B13" s="30">
        <f t="shared" si="12"/>
        <v>321457.29999999987</v>
      </c>
      <c r="C13" s="30">
        <f t="shared" si="13"/>
        <v>178636.05524000002</v>
      </c>
      <c r="D13" s="30">
        <f t="shared" si="0"/>
        <v>55.570694845007438</v>
      </c>
      <c r="E13" s="30">
        <v>406.6</v>
      </c>
      <c r="F13" s="30">
        <v>386.27</v>
      </c>
      <c r="G13" s="30">
        <f t="shared" si="14"/>
        <v>95</v>
      </c>
      <c r="H13" s="30">
        <v>257.7</v>
      </c>
      <c r="I13" s="30">
        <v>95.557299999999998</v>
      </c>
      <c r="J13" s="30">
        <f t="shared" si="15"/>
        <v>37.080830422972447</v>
      </c>
      <c r="K13" s="30">
        <v>4639.1000000000004</v>
      </c>
      <c r="L13" s="30">
        <v>2037.2619999999999</v>
      </c>
      <c r="M13" s="30">
        <f t="shared" si="16"/>
        <v>43.915026621542971</v>
      </c>
      <c r="N13" s="30">
        <v>27748.400000000001</v>
      </c>
      <c r="O13" s="29">
        <v>14892.866970000001</v>
      </c>
      <c r="P13" s="30">
        <f t="shared" si="2"/>
        <v>53.671083630047136</v>
      </c>
      <c r="Q13" s="30">
        <v>5312.3</v>
      </c>
      <c r="R13" s="30">
        <v>2437.1039599999999</v>
      </c>
      <c r="S13" s="30">
        <f t="shared" si="17"/>
        <v>45.876625190595405</v>
      </c>
      <c r="T13" s="30">
        <v>253.5</v>
      </c>
      <c r="U13" s="30">
        <v>78.934470000000005</v>
      </c>
      <c r="V13" s="30">
        <f t="shared" si="18"/>
        <v>31.137857988165685</v>
      </c>
      <c r="W13" s="30">
        <v>273201.59999999998</v>
      </c>
      <c r="X13" s="30">
        <v>153943.20856</v>
      </c>
      <c r="Y13" s="30">
        <f t="shared" si="19"/>
        <v>56.347842970172948</v>
      </c>
      <c r="Z13" s="30">
        <v>608.4</v>
      </c>
      <c r="AA13" s="30">
        <v>265.56256999999999</v>
      </c>
      <c r="AB13" s="29">
        <f t="shared" si="20"/>
        <v>43.649337606837605</v>
      </c>
      <c r="AC13" s="30">
        <v>36.799999999999997</v>
      </c>
      <c r="AD13" s="30"/>
      <c r="AE13" s="30">
        <f t="shared" ref="AE13:AE48" si="28">AD13/AC13*100</f>
        <v>0</v>
      </c>
      <c r="AF13" s="30">
        <v>214.8</v>
      </c>
      <c r="AG13" s="30">
        <v>105.51773</v>
      </c>
      <c r="AH13" s="30">
        <f t="shared" si="21"/>
        <v>49.123710428305401</v>
      </c>
      <c r="AI13" s="30">
        <v>5539.6</v>
      </c>
      <c r="AJ13" s="30">
        <v>2986.8926699999997</v>
      </c>
      <c r="AK13" s="30">
        <f t="shared" si="22"/>
        <v>53.918923207451797</v>
      </c>
      <c r="AL13" s="30">
        <v>417.6</v>
      </c>
      <c r="AM13" s="30">
        <v>156.97785999999999</v>
      </c>
      <c r="AN13" s="30">
        <f t="shared" si="23"/>
        <v>37.590483716475092</v>
      </c>
      <c r="AO13" s="30">
        <v>213</v>
      </c>
      <c r="AP13" s="30">
        <v>96.963610000000003</v>
      </c>
      <c r="AQ13" s="30">
        <f t="shared" si="24"/>
        <v>45.522821596244135</v>
      </c>
      <c r="AR13" s="30">
        <v>1895.3</v>
      </c>
      <c r="AS13" s="30">
        <v>900</v>
      </c>
      <c r="AT13" s="30">
        <f t="shared" si="25"/>
        <v>47.485886139397458</v>
      </c>
      <c r="AU13" s="30"/>
      <c r="AV13" s="30"/>
      <c r="AW13" s="30"/>
      <c r="AX13" s="30"/>
      <c r="AY13" s="51"/>
      <c r="AZ13" s="30"/>
      <c r="BA13" s="30">
        <v>212.8</v>
      </c>
      <c r="BB13" s="30">
        <v>103.14844000000001</v>
      </c>
      <c r="BC13" s="30">
        <f t="shared" si="26"/>
        <v>48.472011278195495</v>
      </c>
      <c r="BD13" s="30">
        <v>449.8</v>
      </c>
      <c r="BE13" s="30">
        <v>149.78910000000002</v>
      </c>
      <c r="BF13" s="30">
        <f t="shared" si="27"/>
        <v>33.301267229879947</v>
      </c>
      <c r="BG13" s="30">
        <v>1.3</v>
      </c>
      <c r="BH13" s="30"/>
      <c r="BI13" s="30">
        <v>0</v>
      </c>
      <c r="BJ13" s="30">
        <v>48.7</v>
      </c>
      <c r="BK13" s="30"/>
      <c r="BL13" s="30">
        <v>0</v>
      </c>
    </row>
    <row r="14" spans="1:64" s="81" customFormat="1" ht="15.75" x14ac:dyDescent="0.25">
      <c r="A14" s="58" t="s">
        <v>127</v>
      </c>
      <c r="B14" s="30">
        <f t="shared" si="12"/>
        <v>258762.3</v>
      </c>
      <c r="C14" s="30">
        <f t="shared" si="13"/>
        <v>139672.63140000001</v>
      </c>
      <c r="D14" s="30">
        <f t="shared" si="0"/>
        <v>53.977195055075654</v>
      </c>
      <c r="E14" s="30">
        <v>1452.9</v>
      </c>
      <c r="F14" s="30">
        <v>617.68575999999996</v>
      </c>
      <c r="G14" s="30">
        <f t="shared" si="14"/>
        <v>42.513989951132217</v>
      </c>
      <c r="H14" s="30">
        <v>250.5</v>
      </c>
      <c r="I14" s="30">
        <v>101.18519000000001</v>
      </c>
      <c r="J14" s="30">
        <f t="shared" si="15"/>
        <v>40.393289421157682</v>
      </c>
      <c r="K14" s="30">
        <v>4534.3</v>
      </c>
      <c r="L14" s="30">
        <v>2549.2649999999999</v>
      </c>
      <c r="M14" s="30">
        <f t="shared" si="16"/>
        <v>56.221798293011048</v>
      </c>
      <c r="N14" s="30">
        <v>51901.2</v>
      </c>
      <c r="O14" s="29">
        <v>26398.680510000002</v>
      </c>
      <c r="P14" s="30">
        <f t="shared" si="2"/>
        <v>50.863333622344001</v>
      </c>
      <c r="Q14" s="30">
        <v>5169.3999999999996</v>
      </c>
      <c r="R14" s="30">
        <v>2152.9249100000002</v>
      </c>
      <c r="S14" s="30">
        <f t="shared" si="17"/>
        <v>41.647481525902428</v>
      </c>
      <c r="T14" s="30">
        <v>202.9</v>
      </c>
      <c r="U14" s="30">
        <v>84.445189999999997</v>
      </c>
      <c r="V14" s="30">
        <f t="shared" si="18"/>
        <v>41.619117792015771</v>
      </c>
      <c r="W14" s="30">
        <v>186631.9</v>
      </c>
      <c r="X14" s="30">
        <v>103643.85691</v>
      </c>
      <c r="Y14" s="30">
        <f t="shared" si="19"/>
        <v>55.533837950532572</v>
      </c>
      <c r="Z14" s="30">
        <v>405.6</v>
      </c>
      <c r="AA14" s="30">
        <v>135.47628</v>
      </c>
      <c r="AB14" s="29">
        <f t="shared" si="20"/>
        <v>33.40144970414201</v>
      </c>
      <c r="AC14" s="30"/>
      <c r="AD14" s="30"/>
      <c r="AE14" s="30"/>
      <c r="AF14" s="30">
        <v>214.8</v>
      </c>
      <c r="AG14" s="30">
        <v>107.4</v>
      </c>
      <c r="AH14" s="30">
        <f t="shared" si="21"/>
        <v>50</v>
      </c>
      <c r="AI14" s="30">
        <v>5269.6</v>
      </c>
      <c r="AJ14" s="30">
        <v>2686.7412300000001</v>
      </c>
      <c r="AK14" s="30">
        <f t="shared" si="22"/>
        <v>50.985676901472601</v>
      </c>
      <c r="AL14" s="30">
        <v>221.6</v>
      </c>
      <c r="AM14" s="30">
        <v>110.8</v>
      </c>
      <c r="AN14" s="30">
        <f t="shared" si="23"/>
        <v>50</v>
      </c>
      <c r="AO14" s="30">
        <v>213</v>
      </c>
      <c r="AP14" s="30">
        <v>104.7253</v>
      </c>
      <c r="AQ14" s="30">
        <f t="shared" si="24"/>
        <v>49.16680751173709</v>
      </c>
      <c r="AR14" s="30">
        <v>1357.2</v>
      </c>
      <c r="AS14" s="30">
        <v>642</v>
      </c>
      <c r="AT14" s="30">
        <f t="shared" si="25"/>
        <v>47.303271441202476</v>
      </c>
      <c r="AU14" s="30"/>
      <c r="AV14" s="30"/>
      <c r="AW14" s="30"/>
      <c r="AX14" s="30"/>
      <c r="AY14" s="51"/>
      <c r="AZ14" s="30"/>
      <c r="BA14" s="30">
        <v>212.8</v>
      </c>
      <c r="BB14" s="30">
        <v>99.403999999999996</v>
      </c>
      <c r="BC14" s="30">
        <f t="shared" si="26"/>
        <v>46.712406015037587</v>
      </c>
      <c r="BD14" s="30">
        <v>674.6</v>
      </c>
      <c r="BE14" s="30">
        <v>238.04112000000001</v>
      </c>
      <c r="BF14" s="30">
        <f t="shared" si="27"/>
        <v>35.286261488289355</v>
      </c>
      <c r="BG14" s="30">
        <v>1.3</v>
      </c>
      <c r="BH14" s="30"/>
      <c r="BI14" s="30">
        <v>0</v>
      </c>
      <c r="BJ14" s="30">
        <v>48.7</v>
      </c>
      <c r="BK14" s="30"/>
      <c r="BL14" s="30">
        <v>0</v>
      </c>
    </row>
    <row r="15" spans="1:64" s="81" customFormat="1" ht="15.75" x14ac:dyDescent="0.25">
      <c r="A15" s="58" t="s">
        <v>128</v>
      </c>
      <c r="B15" s="30">
        <f t="shared" si="12"/>
        <v>1484907.9999999995</v>
      </c>
      <c r="C15" s="30">
        <f t="shared" si="13"/>
        <v>794669.64752999996</v>
      </c>
      <c r="D15" s="30">
        <f t="shared" si="0"/>
        <v>53.516423073348662</v>
      </c>
      <c r="E15" s="30">
        <v>7854.9</v>
      </c>
      <c r="F15" s="30">
        <v>3825.7067700000002</v>
      </c>
      <c r="G15" s="30">
        <f t="shared" si="14"/>
        <v>48.704716419050534</v>
      </c>
      <c r="H15" s="30">
        <v>2099.8000000000002</v>
      </c>
      <c r="I15" s="30">
        <v>731.03431999999998</v>
      </c>
      <c r="J15" s="30">
        <f t="shared" si="15"/>
        <v>34.814473759405658</v>
      </c>
      <c r="K15" s="30">
        <v>53630.7</v>
      </c>
      <c r="L15" s="30">
        <v>29276.84461</v>
      </c>
      <c r="M15" s="30">
        <f t="shared" si="16"/>
        <v>54.58971188144104</v>
      </c>
      <c r="N15" s="30">
        <v>491594.5</v>
      </c>
      <c r="O15" s="29">
        <v>251755.87847999998</v>
      </c>
      <c r="P15" s="30">
        <f t="shared" si="2"/>
        <v>51.212102348582015</v>
      </c>
      <c r="Q15" s="30">
        <v>20432</v>
      </c>
      <c r="R15" s="30">
        <v>11043.30328</v>
      </c>
      <c r="S15" s="30">
        <f t="shared" si="17"/>
        <v>54.049056773688328</v>
      </c>
      <c r="T15" s="30">
        <v>1774.7</v>
      </c>
      <c r="U15" s="30">
        <v>557.07012999999995</v>
      </c>
      <c r="V15" s="30">
        <f t="shared" si="18"/>
        <v>31.389537950076061</v>
      </c>
      <c r="W15" s="30">
        <v>781709.3</v>
      </c>
      <c r="X15" s="30">
        <v>445239.00114999997</v>
      </c>
      <c r="Y15" s="30">
        <f t="shared" si="19"/>
        <v>56.957106836262525</v>
      </c>
      <c r="Z15" s="30">
        <v>3992.9</v>
      </c>
      <c r="AA15" s="30">
        <v>1596.6336399999998</v>
      </c>
      <c r="AB15" s="29">
        <f t="shared" si="20"/>
        <v>39.986817601242194</v>
      </c>
      <c r="AC15" s="30">
        <v>136.9</v>
      </c>
      <c r="AD15" s="30"/>
      <c r="AE15" s="30">
        <f t="shared" si="28"/>
        <v>0</v>
      </c>
      <c r="AF15" s="30">
        <v>5050.8</v>
      </c>
      <c r="AG15" s="30">
        <v>2268.7194599999998</v>
      </c>
      <c r="AH15" s="30">
        <f t="shared" si="21"/>
        <v>44.91802209550962</v>
      </c>
      <c r="AI15" s="30">
        <v>102181.2</v>
      </c>
      <c r="AJ15" s="30">
        <v>42025.793140000002</v>
      </c>
      <c r="AK15" s="30">
        <f t="shared" si="22"/>
        <v>41.128694065053068</v>
      </c>
      <c r="AL15" s="30">
        <v>936.9</v>
      </c>
      <c r="AM15" s="30">
        <v>357.26355999999998</v>
      </c>
      <c r="AN15" s="30">
        <f t="shared" si="23"/>
        <v>38.132517878108658</v>
      </c>
      <c r="AO15" s="30">
        <v>696.1</v>
      </c>
      <c r="AP15" s="30">
        <v>265.76646</v>
      </c>
      <c r="AQ15" s="30">
        <f t="shared" si="24"/>
        <v>38.179350668007466</v>
      </c>
      <c r="AR15" s="30">
        <v>9898.9</v>
      </c>
      <c r="AS15" s="30">
        <v>4704</v>
      </c>
      <c r="AT15" s="30">
        <f t="shared" si="25"/>
        <v>47.520431563102974</v>
      </c>
      <c r="AU15" s="30">
        <v>1348.4</v>
      </c>
      <c r="AV15" s="30">
        <v>628.34930000000008</v>
      </c>
      <c r="AW15" s="30">
        <f>AV15/AU15*100</f>
        <v>46.599621773954318</v>
      </c>
      <c r="AX15" s="30"/>
      <c r="AY15" s="51"/>
      <c r="AZ15" s="30"/>
      <c r="BA15" s="30">
        <v>463.7</v>
      </c>
      <c r="BB15" s="30">
        <v>181.11795999999998</v>
      </c>
      <c r="BC15" s="30">
        <f t="shared" si="26"/>
        <v>39.059296959240882</v>
      </c>
      <c r="BD15" s="30">
        <v>731.7</v>
      </c>
      <c r="BE15" s="30">
        <v>213.16526999999999</v>
      </c>
      <c r="BF15" s="30">
        <f t="shared" si="27"/>
        <v>29.132878228782282</v>
      </c>
      <c r="BG15" s="30">
        <v>9.8000000000000007</v>
      </c>
      <c r="BH15" s="30"/>
      <c r="BI15" s="30">
        <v>0</v>
      </c>
      <c r="BJ15" s="30">
        <v>364.8</v>
      </c>
      <c r="BK15" s="30"/>
      <c r="BL15" s="30">
        <v>0</v>
      </c>
    </row>
    <row r="16" spans="1:64" s="81" customFormat="1" ht="15.75" x14ac:dyDescent="0.25">
      <c r="A16" s="58" t="s">
        <v>129</v>
      </c>
      <c r="B16" s="30">
        <f t="shared" si="12"/>
        <v>738108.39999999991</v>
      </c>
      <c r="C16" s="30">
        <f t="shared" si="13"/>
        <v>406231.73069</v>
      </c>
      <c r="D16" s="30">
        <f t="shared" si="0"/>
        <v>55.036865952209737</v>
      </c>
      <c r="E16" s="30">
        <v>4975.5</v>
      </c>
      <c r="F16" s="30">
        <v>2189.4433100000001</v>
      </c>
      <c r="G16" s="30">
        <f t="shared" si="14"/>
        <v>44.004488192141494</v>
      </c>
      <c r="H16" s="30">
        <v>503.6</v>
      </c>
      <c r="I16" s="30">
        <v>197.77846</v>
      </c>
      <c r="J16" s="30">
        <f t="shared" si="15"/>
        <v>39.272926926131845</v>
      </c>
      <c r="K16" s="30">
        <v>8782.7999999999993</v>
      </c>
      <c r="L16" s="30">
        <v>4411.8012699999999</v>
      </c>
      <c r="M16" s="30">
        <f t="shared" si="16"/>
        <v>50.232286628410073</v>
      </c>
      <c r="N16" s="30">
        <v>175271.9</v>
      </c>
      <c r="O16" s="29">
        <v>93749.460699999996</v>
      </c>
      <c r="P16" s="30">
        <f t="shared" si="2"/>
        <v>53.488015306503776</v>
      </c>
      <c r="Q16" s="30">
        <v>13938.7</v>
      </c>
      <c r="R16" s="30">
        <v>5232.60088</v>
      </c>
      <c r="S16" s="30">
        <f t="shared" si="17"/>
        <v>37.540092548085546</v>
      </c>
      <c r="T16" s="30">
        <v>795.8</v>
      </c>
      <c r="U16" s="30">
        <v>300.69653999999997</v>
      </c>
      <c r="V16" s="30">
        <f t="shared" si="18"/>
        <v>37.78544106559437</v>
      </c>
      <c r="W16" s="30">
        <v>471727.3</v>
      </c>
      <c r="X16" s="30">
        <v>272096.89142</v>
      </c>
      <c r="Y16" s="30">
        <f t="shared" si="19"/>
        <v>57.680971913221903</v>
      </c>
      <c r="Z16" s="30">
        <v>1697.7</v>
      </c>
      <c r="AA16" s="30">
        <v>801.72444999999993</v>
      </c>
      <c r="AB16" s="29">
        <f t="shared" si="20"/>
        <v>47.224153266183656</v>
      </c>
      <c r="AC16" s="30">
        <v>90</v>
      </c>
      <c r="AD16" s="30"/>
      <c r="AE16" s="30">
        <f t="shared" si="28"/>
        <v>0</v>
      </c>
      <c r="AF16" s="30">
        <v>2562.1</v>
      </c>
      <c r="AG16" s="30">
        <v>1146.5378899999998</v>
      </c>
      <c r="AH16" s="30">
        <f t="shared" si="21"/>
        <v>44.749927403301974</v>
      </c>
      <c r="AI16" s="30">
        <v>49615.3</v>
      </c>
      <c r="AJ16" s="30">
        <v>22449.601620000001</v>
      </c>
      <c r="AK16" s="30">
        <f t="shared" si="22"/>
        <v>45.247336245069562</v>
      </c>
      <c r="AL16" s="30">
        <v>635.29999999999995</v>
      </c>
      <c r="AM16" s="30">
        <v>245.08094</v>
      </c>
      <c r="AN16" s="30">
        <f t="shared" si="23"/>
        <v>38.577198174090981</v>
      </c>
      <c r="AO16" s="30">
        <v>444.8</v>
      </c>
      <c r="AP16" s="30">
        <v>171.86551</v>
      </c>
      <c r="AQ16" s="30">
        <f t="shared" si="24"/>
        <v>38.638828687050356</v>
      </c>
      <c r="AR16" s="30">
        <v>5036.1000000000004</v>
      </c>
      <c r="AS16" s="30">
        <v>2394</v>
      </c>
      <c r="AT16" s="30">
        <f t="shared" si="25"/>
        <v>47.536784416512774</v>
      </c>
      <c r="AU16" s="30">
        <v>1290.7</v>
      </c>
      <c r="AV16" s="30">
        <v>585.0136</v>
      </c>
      <c r="AW16" s="30">
        <f t="shared" ref="AW16:AW48" si="29">AV16/AU16*100</f>
        <v>45.325296350817382</v>
      </c>
      <c r="AX16" s="30"/>
      <c r="AY16" s="51"/>
      <c r="AZ16" s="30"/>
      <c r="BA16" s="30">
        <v>222.2</v>
      </c>
      <c r="BB16" s="30">
        <v>84.652350000000013</v>
      </c>
      <c r="BC16" s="30">
        <f t="shared" si="26"/>
        <v>38.097367236723677</v>
      </c>
      <c r="BD16" s="30">
        <v>468.6</v>
      </c>
      <c r="BE16" s="30">
        <v>174.58175</v>
      </c>
      <c r="BF16" s="30">
        <f t="shared" si="27"/>
        <v>37.256028595817327</v>
      </c>
      <c r="BG16" s="30">
        <v>1.3</v>
      </c>
      <c r="BH16" s="30"/>
      <c r="BI16" s="30">
        <v>0</v>
      </c>
      <c r="BJ16" s="30">
        <v>48.7</v>
      </c>
      <c r="BK16" s="30"/>
      <c r="BL16" s="30">
        <v>0</v>
      </c>
    </row>
    <row r="17" spans="1:64" s="81" customFormat="1" ht="15.75" x14ac:dyDescent="0.25">
      <c r="A17" s="58" t="s">
        <v>130</v>
      </c>
      <c r="B17" s="30">
        <f t="shared" si="12"/>
        <v>118553.90000000002</v>
      </c>
      <c r="C17" s="30">
        <f t="shared" si="13"/>
        <v>67303.978759999984</v>
      </c>
      <c r="D17" s="30">
        <f t="shared" si="0"/>
        <v>56.770784225571639</v>
      </c>
      <c r="E17" s="30">
        <v>637.6</v>
      </c>
      <c r="F17" s="30">
        <v>311.88200000000001</v>
      </c>
      <c r="G17" s="30">
        <f t="shared" si="14"/>
        <v>48.914993726474279</v>
      </c>
      <c r="H17" s="30">
        <v>72.099999999999994</v>
      </c>
      <c r="I17" s="30">
        <v>25.469570000000001</v>
      </c>
      <c r="J17" s="30">
        <f t="shared" si="15"/>
        <v>35.325339805825244</v>
      </c>
      <c r="K17" s="30">
        <v>1420.1</v>
      </c>
      <c r="L17" s="30">
        <v>666.70018999999991</v>
      </c>
      <c r="M17" s="30">
        <f t="shared" si="16"/>
        <v>46.947411449897892</v>
      </c>
      <c r="N17" s="30">
        <v>22786.1</v>
      </c>
      <c r="O17" s="29">
        <v>11382.3</v>
      </c>
      <c r="P17" s="30">
        <f t="shared" si="2"/>
        <v>49.95282211523692</v>
      </c>
      <c r="Q17" s="30">
        <v>1989.8</v>
      </c>
      <c r="R17" s="30">
        <v>794.52599999999995</v>
      </c>
      <c r="S17" s="30">
        <f t="shared" si="17"/>
        <v>39.929942707809829</v>
      </c>
      <c r="T17" s="30">
        <v>101.4</v>
      </c>
      <c r="U17" s="30">
        <v>35.261660000000006</v>
      </c>
      <c r="V17" s="30">
        <f t="shared" si="18"/>
        <v>34.774812623274165</v>
      </c>
      <c r="W17" s="30">
        <v>87080.1</v>
      </c>
      <c r="X17" s="30">
        <v>51809.2</v>
      </c>
      <c r="Y17" s="30">
        <f t="shared" si="19"/>
        <v>59.496027220914996</v>
      </c>
      <c r="Z17" s="30">
        <v>202.8</v>
      </c>
      <c r="AA17" s="30">
        <v>95.15594999999999</v>
      </c>
      <c r="AB17" s="29">
        <f t="shared" si="20"/>
        <v>46.921079881656794</v>
      </c>
      <c r="AC17" s="30"/>
      <c r="AD17" s="30"/>
      <c r="AE17" s="30"/>
      <c r="AF17" s="30">
        <v>214.8</v>
      </c>
      <c r="AG17" s="30">
        <v>106.9682</v>
      </c>
      <c r="AH17" s="30">
        <f t="shared" si="21"/>
        <v>49.79897579143389</v>
      </c>
      <c r="AI17" s="30">
        <v>2596.1</v>
      </c>
      <c r="AJ17" s="30">
        <v>1444.51776</v>
      </c>
      <c r="AK17" s="30">
        <f t="shared" si="22"/>
        <v>55.641838141828124</v>
      </c>
      <c r="AL17" s="30">
        <v>221.6</v>
      </c>
      <c r="AM17" s="30">
        <v>110.8</v>
      </c>
      <c r="AN17" s="30">
        <f t="shared" si="23"/>
        <v>50</v>
      </c>
      <c r="AO17" s="30">
        <v>213</v>
      </c>
      <c r="AP17" s="30">
        <v>83.146820000000005</v>
      </c>
      <c r="AQ17" s="30">
        <f t="shared" si="24"/>
        <v>39.03606572769953</v>
      </c>
      <c r="AR17" s="30">
        <v>530.70000000000005</v>
      </c>
      <c r="AS17" s="30">
        <v>252</v>
      </c>
      <c r="AT17" s="30">
        <f t="shared" si="25"/>
        <v>47.484454494064437</v>
      </c>
      <c r="AU17" s="30"/>
      <c r="AV17" s="30"/>
      <c r="AW17" s="30"/>
      <c r="AX17" s="30"/>
      <c r="AY17" s="51"/>
      <c r="AZ17" s="30"/>
      <c r="BA17" s="30">
        <v>212.8</v>
      </c>
      <c r="BB17" s="30">
        <v>106.4</v>
      </c>
      <c r="BC17" s="30">
        <f t="shared" si="26"/>
        <v>50</v>
      </c>
      <c r="BD17" s="30">
        <v>224.9</v>
      </c>
      <c r="BE17" s="30">
        <v>79.65061</v>
      </c>
      <c r="BF17" s="30">
        <f t="shared" si="27"/>
        <v>35.41601156069364</v>
      </c>
      <c r="BG17" s="30">
        <v>1.3</v>
      </c>
      <c r="BH17" s="30"/>
      <c r="BI17" s="30">
        <v>0</v>
      </c>
      <c r="BJ17" s="30">
        <v>48.7</v>
      </c>
      <c r="BK17" s="30"/>
      <c r="BL17" s="30">
        <v>0</v>
      </c>
    </row>
    <row r="18" spans="1:64" s="81" customFormat="1" ht="15.75" x14ac:dyDescent="0.25">
      <c r="A18" s="58" t="s">
        <v>131</v>
      </c>
      <c r="B18" s="30">
        <f t="shared" si="12"/>
        <v>664321.10000000009</v>
      </c>
      <c r="C18" s="30">
        <f t="shared" si="13"/>
        <v>358274.73439999996</v>
      </c>
      <c r="D18" s="30">
        <f t="shared" si="0"/>
        <v>53.930958146595053</v>
      </c>
      <c r="E18" s="30">
        <v>4698.8</v>
      </c>
      <c r="F18" s="30">
        <v>2537.1869999999999</v>
      </c>
      <c r="G18" s="30">
        <f t="shared" si="14"/>
        <v>53.996488465140033</v>
      </c>
      <c r="H18" s="30">
        <v>869.5</v>
      </c>
      <c r="I18" s="30">
        <v>427.32184000000001</v>
      </c>
      <c r="J18" s="30">
        <f t="shared" si="15"/>
        <v>49.145697527314546</v>
      </c>
      <c r="K18" s="30">
        <v>17823.900000000001</v>
      </c>
      <c r="L18" s="30">
        <v>9210.6445299999996</v>
      </c>
      <c r="M18" s="30">
        <f t="shared" si="16"/>
        <v>51.675809054135172</v>
      </c>
      <c r="N18" s="30">
        <v>216374.8</v>
      </c>
      <c r="O18" s="29">
        <v>106812.52692</v>
      </c>
      <c r="P18" s="30">
        <f t="shared" si="2"/>
        <v>49.364587243985902</v>
      </c>
      <c r="Q18" s="30">
        <v>9381.1</v>
      </c>
      <c r="R18" s="30">
        <v>5253.4160000000002</v>
      </c>
      <c r="S18" s="30">
        <f t="shared" si="17"/>
        <v>55.999999999999993</v>
      </c>
      <c r="T18" s="30">
        <v>689.7</v>
      </c>
      <c r="U18" s="30">
        <v>314.49215999999996</v>
      </c>
      <c r="V18" s="30">
        <f t="shared" si="18"/>
        <v>45.59839930404523</v>
      </c>
      <c r="W18" s="30">
        <v>369913.4</v>
      </c>
      <c r="X18" s="30">
        <v>212357.29374000002</v>
      </c>
      <c r="Y18" s="30">
        <f t="shared" si="19"/>
        <v>57.407299584172947</v>
      </c>
      <c r="Z18" s="30">
        <v>1697.7</v>
      </c>
      <c r="AA18" s="30">
        <v>833.12838999999997</v>
      </c>
      <c r="AB18" s="29">
        <f t="shared" si="20"/>
        <v>49.073946515874418</v>
      </c>
      <c r="AC18" s="30">
        <v>35</v>
      </c>
      <c r="AD18" s="30">
        <v>35</v>
      </c>
      <c r="AE18" s="30">
        <f t="shared" si="28"/>
        <v>100</v>
      </c>
      <c r="AF18" s="30">
        <v>1537</v>
      </c>
      <c r="AG18" s="30">
        <v>761.49463000000003</v>
      </c>
      <c r="AH18" s="30">
        <f t="shared" si="21"/>
        <v>49.544217957059203</v>
      </c>
      <c r="AI18" s="30">
        <v>33617.5</v>
      </c>
      <c r="AJ18" s="30">
        <v>16231.970130000002</v>
      </c>
      <c r="AK18" s="30">
        <f t="shared" si="22"/>
        <v>48.284286844649372</v>
      </c>
      <c r="AL18" s="30">
        <v>635.29999999999995</v>
      </c>
      <c r="AM18" s="30">
        <v>305.02913000000001</v>
      </c>
      <c r="AN18" s="30">
        <f t="shared" si="23"/>
        <v>48.013399968518819</v>
      </c>
      <c r="AO18" s="30">
        <v>444.8</v>
      </c>
      <c r="AP18" s="30">
        <v>198.47451000000001</v>
      </c>
      <c r="AQ18" s="30">
        <f t="shared" si="24"/>
        <v>44.621067895683453</v>
      </c>
      <c r="AR18" s="30">
        <v>4199.8</v>
      </c>
      <c r="AS18" s="30">
        <v>1992</v>
      </c>
      <c r="AT18" s="30">
        <f t="shared" si="25"/>
        <v>47.430830039525688</v>
      </c>
      <c r="AU18" s="30">
        <v>1290.7</v>
      </c>
      <c r="AV18" s="30">
        <v>610.79294999999991</v>
      </c>
      <c r="AW18" s="30">
        <f t="shared" si="29"/>
        <v>47.322611761059882</v>
      </c>
      <c r="AX18" s="30"/>
      <c r="AY18" s="51"/>
      <c r="AZ18" s="30"/>
      <c r="BA18" s="30">
        <v>222.2</v>
      </c>
      <c r="BB18" s="30">
        <v>100.84747</v>
      </c>
      <c r="BC18" s="30">
        <f t="shared" si="26"/>
        <v>45.385900090009002</v>
      </c>
      <c r="BD18" s="30">
        <v>702.8</v>
      </c>
      <c r="BE18" s="30">
        <v>293.11500000000001</v>
      </c>
      <c r="BF18" s="30">
        <f t="shared" si="27"/>
        <v>41.706744450768355</v>
      </c>
      <c r="BG18" s="30">
        <v>4.9000000000000004</v>
      </c>
      <c r="BH18" s="30"/>
      <c r="BI18" s="30">
        <v>0</v>
      </c>
      <c r="BJ18" s="30">
        <v>182.2</v>
      </c>
      <c r="BK18" s="30"/>
      <c r="BL18" s="30">
        <v>0</v>
      </c>
    </row>
    <row r="19" spans="1:64" s="81" customFormat="1" ht="15.75" x14ac:dyDescent="0.25">
      <c r="A19" s="58" t="s">
        <v>132</v>
      </c>
      <c r="B19" s="30">
        <f t="shared" si="12"/>
        <v>114496.90000000002</v>
      </c>
      <c r="C19" s="30">
        <f t="shared" si="13"/>
        <v>67041.966209999999</v>
      </c>
      <c r="D19" s="30">
        <f t="shared" si="0"/>
        <v>58.553520846415921</v>
      </c>
      <c r="E19" s="30">
        <v>488.4</v>
      </c>
      <c r="F19" s="30">
        <v>154.99768</v>
      </c>
      <c r="G19" s="30">
        <f t="shared" si="14"/>
        <v>31.735806715806721</v>
      </c>
      <c r="H19" s="30">
        <v>61.1</v>
      </c>
      <c r="I19" s="30">
        <v>20.11</v>
      </c>
      <c r="J19" s="30">
        <f t="shared" si="15"/>
        <v>32.913256955810141</v>
      </c>
      <c r="K19" s="30">
        <v>1232.0999999999999</v>
      </c>
      <c r="L19" s="30">
        <v>508.41990000000004</v>
      </c>
      <c r="M19" s="30">
        <f t="shared" si="16"/>
        <v>41.264499634769912</v>
      </c>
      <c r="N19" s="30">
        <v>15177.3</v>
      </c>
      <c r="O19" s="29">
        <v>7712.2872900000002</v>
      </c>
      <c r="P19" s="30">
        <f t="shared" si="2"/>
        <v>50.81461979403452</v>
      </c>
      <c r="Q19" s="30">
        <v>1560.7</v>
      </c>
      <c r="R19" s="30">
        <v>419.08364</v>
      </c>
      <c r="S19" s="30">
        <f t="shared" si="17"/>
        <v>26.85228679438713</v>
      </c>
      <c r="T19" s="30">
        <v>50.7</v>
      </c>
      <c r="U19" s="30">
        <v>18.994</v>
      </c>
      <c r="V19" s="30">
        <f t="shared" si="18"/>
        <v>37.463510848126234</v>
      </c>
      <c r="W19" s="30">
        <v>93067.1</v>
      </c>
      <c r="X19" s="30">
        <v>56860.66474</v>
      </c>
      <c r="Y19" s="30">
        <f t="shared" si="19"/>
        <v>61.096418326132429</v>
      </c>
      <c r="Z19" s="30">
        <v>202.8</v>
      </c>
      <c r="AA19" s="30">
        <v>100.41766</v>
      </c>
      <c r="AB19" s="29">
        <f t="shared" si="20"/>
        <v>49.515611439842203</v>
      </c>
      <c r="AC19" s="30"/>
      <c r="AD19" s="30"/>
      <c r="AE19" s="30"/>
      <c r="AF19" s="30">
        <v>214.8</v>
      </c>
      <c r="AG19" s="30">
        <v>104.13280999999999</v>
      </c>
      <c r="AH19" s="30">
        <f t="shared" si="21"/>
        <v>48.478961824953437</v>
      </c>
      <c r="AI19" s="30">
        <v>955.3</v>
      </c>
      <c r="AJ19" s="30">
        <v>550.83299999999997</v>
      </c>
      <c r="AK19" s="30">
        <f t="shared" si="22"/>
        <v>57.66073484769182</v>
      </c>
      <c r="AL19" s="30">
        <v>221.6</v>
      </c>
      <c r="AM19" s="30">
        <v>108.15528</v>
      </c>
      <c r="AN19" s="30">
        <f t="shared" si="23"/>
        <v>48.806534296028886</v>
      </c>
      <c r="AO19" s="30">
        <v>213</v>
      </c>
      <c r="AP19" s="30">
        <v>35.616190000000003</v>
      </c>
      <c r="AQ19" s="30">
        <f t="shared" si="24"/>
        <v>16.721215962441317</v>
      </c>
      <c r="AR19" s="30">
        <v>564.29999999999995</v>
      </c>
      <c r="AS19" s="30">
        <v>270</v>
      </c>
      <c r="AT19" s="30">
        <f t="shared" si="25"/>
        <v>47.846889952153113</v>
      </c>
      <c r="AU19" s="30"/>
      <c r="AV19" s="30"/>
      <c r="AW19" s="30"/>
      <c r="AX19" s="30"/>
      <c r="AY19" s="51"/>
      <c r="AZ19" s="30"/>
      <c r="BA19" s="30">
        <v>212.8</v>
      </c>
      <c r="BB19" s="30">
        <v>101.41827000000001</v>
      </c>
      <c r="BC19" s="30">
        <f t="shared" si="26"/>
        <v>47.658961466165408</v>
      </c>
      <c r="BD19" s="30">
        <v>224.9</v>
      </c>
      <c r="BE19" s="30">
        <v>76.835750000000004</v>
      </c>
      <c r="BF19" s="30">
        <f t="shared" si="27"/>
        <v>34.164406402845707</v>
      </c>
      <c r="BG19" s="30">
        <v>1.3</v>
      </c>
      <c r="BH19" s="30"/>
      <c r="BI19" s="30">
        <v>0</v>
      </c>
      <c r="BJ19" s="30">
        <v>48.7</v>
      </c>
      <c r="BK19" s="30"/>
      <c r="BL19" s="30">
        <v>0</v>
      </c>
    </row>
    <row r="20" spans="1:64" s="81" customFormat="1" ht="15.75" x14ac:dyDescent="0.25">
      <c r="A20" s="58" t="s">
        <v>133</v>
      </c>
      <c r="B20" s="30">
        <f t="shared" si="12"/>
        <v>191365.19999999995</v>
      </c>
      <c r="C20" s="30">
        <f t="shared" si="13"/>
        <v>103423.43292000001</v>
      </c>
      <c r="D20" s="30">
        <f t="shared" si="0"/>
        <v>54.04505778480101</v>
      </c>
      <c r="E20" s="30">
        <v>708.5</v>
      </c>
      <c r="F20" s="30">
        <v>293.17440000000005</v>
      </c>
      <c r="G20" s="30">
        <f t="shared" si="14"/>
        <v>41.379590684544823</v>
      </c>
      <c r="H20" s="30">
        <v>142.80000000000001</v>
      </c>
      <c r="I20" s="30">
        <v>47.097589999999997</v>
      </c>
      <c r="J20" s="30">
        <f t="shared" si="15"/>
        <v>32.981505602240887</v>
      </c>
      <c r="K20" s="30">
        <v>3631.8</v>
      </c>
      <c r="L20" s="30">
        <v>1907.518</v>
      </c>
      <c r="M20" s="30">
        <f t="shared" si="16"/>
        <v>52.522660939479046</v>
      </c>
      <c r="N20" s="30">
        <v>32949.9</v>
      </c>
      <c r="O20" s="29">
        <v>15920.465169999999</v>
      </c>
      <c r="P20" s="30">
        <f t="shared" si="2"/>
        <v>48.317188125001891</v>
      </c>
      <c r="Q20" s="30">
        <v>2734.4</v>
      </c>
      <c r="R20" s="30">
        <v>1391.473</v>
      </c>
      <c r="S20" s="30">
        <f t="shared" si="17"/>
        <v>50.887690169689868</v>
      </c>
      <c r="T20" s="30">
        <v>152.1</v>
      </c>
      <c r="U20" s="30">
        <v>42.966000000000001</v>
      </c>
      <c r="V20" s="30">
        <f t="shared" si="18"/>
        <v>28.248520710059172</v>
      </c>
      <c r="W20" s="30">
        <v>144560.9</v>
      </c>
      <c r="X20" s="30">
        <v>80973.885060000001</v>
      </c>
      <c r="Y20" s="30">
        <f t="shared" si="19"/>
        <v>56.013683547902652</v>
      </c>
      <c r="Z20" s="30">
        <v>202.8</v>
      </c>
      <c r="AA20" s="30">
        <v>100.18022999999999</v>
      </c>
      <c r="AB20" s="29">
        <f t="shared" si="20"/>
        <v>49.398535502958573</v>
      </c>
      <c r="AC20" s="30">
        <v>145.4</v>
      </c>
      <c r="AD20" s="30"/>
      <c r="AE20" s="30"/>
      <c r="AF20" s="30">
        <v>214.8</v>
      </c>
      <c r="AG20" s="30">
        <v>107.4</v>
      </c>
      <c r="AH20" s="30">
        <f t="shared" si="21"/>
        <v>50</v>
      </c>
      <c r="AI20" s="30">
        <v>4159.1000000000004</v>
      </c>
      <c r="AJ20" s="30">
        <v>1858.6568600000001</v>
      </c>
      <c r="AK20" s="30">
        <f t="shared" si="22"/>
        <v>44.688919718208261</v>
      </c>
      <c r="AL20" s="30">
        <v>221.6</v>
      </c>
      <c r="AM20" s="30">
        <v>96.305300000000003</v>
      </c>
      <c r="AN20" s="30">
        <f t="shared" si="23"/>
        <v>43.459070397111915</v>
      </c>
      <c r="AO20" s="30">
        <v>213</v>
      </c>
      <c r="AP20" s="30">
        <v>92.295659999999998</v>
      </c>
      <c r="AQ20" s="30">
        <f t="shared" si="24"/>
        <v>43.331295774647884</v>
      </c>
      <c r="AR20" s="30">
        <v>840.4</v>
      </c>
      <c r="AS20" s="30">
        <v>396</v>
      </c>
      <c r="AT20" s="30">
        <f t="shared" si="25"/>
        <v>47.120418848167539</v>
      </c>
      <c r="AU20" s="30"/>
      <c r="AV20" s="30"/>
      <c r="AW20" s="30"/>
      <c r="AX20" s="30"/>
      <c r="AY20" s="51"/>
      <c r="AZ20" s="30"/>
      <c r="BA20" s="30">
        <v>212.8</v>
      </c>
      <c r="BB20" s="30">
        <v>94.384500000000003</v>
      </c>
      <c r="BC20" s="30">
        <f t="shared" si="26"/>
        <v>44.35361842105263</v>
      </c>
      <c r="BD20" s="30">
        <v>224.9</v>
      </c>
      <c r="BE20" s="30">
        <v>101.63114999999999</v>
      </c>
      <c r="BF20" s="30">
        <f t="shared" si="27"/>
        <v>45.189484215206754</v>
      </c>
      <c r="BG20" s="30">
        <v>1.3</v>
      </c>
      <c r="BH20" s="30"/>
      <c r="BI20" s="30">
        <v>0</v>
      </c>
      <c r="BJ20" s="30">
        <v>48.7</v>
      </c>
      <c r="BK20" s="30"/>
      <c r="BL20" s="30">
        <v>0</v>
      </c>
    </row>
    <row r="21" spans="1:64" s="81" customFormat="1" ht="15.75" x14ac:dyDescent="0.25">
      <c r="A21" s="58" t="s">
        <v>134</v>
      </c>
      <c r="B21" s="30">
        <f t="shared" si="12"/>
        <v>108599.8</v>
      </c>
      <c r="C21" s="30">
        <f t="shared" si="13"/>
        <v>64681.094959999995</v>
      </c>
      <c r="D21" s="30">
        <f t="shared" si="0"/>
        <v>59.559128985504572</v>
      </c>
      <c r="E21" s="30">
        <v>486.2</v>
      </c>
      <c r="F21" s="30">
        <v>262.53800000000001</v>
      </c>
      <c r="G21" s="30">
        <f t="shared" si="14"/>
        <v>53.997943233237358</v>
      </c>
      <c r="H21" s="30">
        <v>93.4</v>
      </c>
      <c r="I21" s="30">
        <v>35.053050000000006</v>
      </c>
      <c r="J21" s="30">
        <f t="shared" si="15"/>
        <v>37.530032119914353</v>
      </c>
      <c r="K21" s="30">
        <v>1164.7</v>
      </c>
      <c r="L21" s="30">
        <v>532.43654000000004</v>
      </c>
      <c r="M21" s="30">
        <f t="shared" si="16"/>
        <v>45.714479265046791</v>
      </c>
      <c r="N21" s="30">
        <v>17756.7</v>
      </c>
      <c r="O21" s="29">
        <v>9690</v>
      </c>
      <c r="P21" s="30">
        <f t="shared" si="2"/>
        <v>54.570950683404007</v>
      </c>
      <c r="Q21" s="30">
        <v>1522.6</v>
      </c>
      <c r="R21" s="30">
        <v>768.34900000000005</v>
      </c>
      <c r="S21" s="30">
        <f t="shared" si="17"/>
        <v>50.462958097990281</v>
      </c>
      <c r="T21" s="30">
        <v>101.4</v>
      </c>
      <c r="U21" s="30">
        <v>46.328000000000003</v>
      </c>
      <c r="V21" s="30">
        <f t="shared" si="18"/>
        <v>45.688362919132153</v>
      </c>
      <c r="W21" s="30">
        <v>82715.899999999994</v>
      </c>
      <c r="X21" s="30">
        <v>51012.7</v>
      </c>
      <c r="Y21" s="30">
        <f t="shared" si="19"/>
        <v>61.672181527372608</v>
      </c>
      <c r="Z21" s="30">
        <v>202.8</v>
      </c>
      <c r="AA21" s="30">
        <v>89.164789999999996</v>
      </c>
      <c r="AB21" s="29">
        <f t="shared" si="20"/>
        <v>43.966858974358971</v>
      </c>
      <c r="AC21" s="30"/>
      <c r="AD21" s="30"/>
      <c r="AE21" s="30"/>
      <c r="AF21" s="30">
        <v>214.8</v>
      </c>
      <c r="AG21" s="30">
        <v>96.372500000000002</v>
      </c>
      <c r="AH21" s="30">
        <f t="shared" si="21"/>
        <v>44.866154562383606</v>
      </c>
      <c r="AI21" s="30">
        <v>2860.4</v>
      </c>
      <c r="AJ21" s="30">
        <v>1481.1298100000001</v>
      </c>
      <c r="AK21" s="30">
        <f t="shared" si="22"/>
        <v>51.780513564536435</v>
      </c>
      <c r="AL21" s="30">
        <v>221.6</v>
      </c>
      <c r="AM21" s="30">
        <v>101.27923</v>
      </c>
      <c r="AN21" s="30">
        <f t="shared" si="23"/>
        <v>45.703623646209387</v>
      </c>
      <c r="AO21" s="30">
        <v>213</v>
      </c>
      <c r="AP21" s="30">
        <v>99.863820000000004</v>
      </c>
      <c r="AQ21" s="30">
        <f t="shared" si="24"/>
        <v>46.884422535211264</v>
      </c>
      <c r="AR21" s="30">
        <v>558.6</v>
      </c>
      <c r="AS21" s="30">
        <v>264</v>
      </c>
      <c r="AT21" s="30">
        <f t="shared" si="25"/>
        <v>47.261009667024702</v>
      </c>
      <c r="AU21" s="30"/>
      <c r="AV21" s="30"/>
      <c r="AW21" s="30"/>
      <c r="AX21" s="30"/>
      <c r="AY21" s="51"/>
      <c r="AZ21" s="30"/>
      <c r="BA21" s="30">
        <v>212.8</v>
      </c>
      <c r="BB21" s="30">
        <v>101.5253</v>
      </c>
      <c r="BC21" s="30">
        <f t="shared" si="26"/>
        <v>47.709257518796989</v>
      </c>
      <c r="BD21" s="30">
        <v>224.9</v>
      </c>
      <c r="BE21" s="30">
        <v>100.35491999999999</v>
      </c>
      <c r="BF21" s="30">
        <f t="shared" si="27"/>
        <v>44.622018674966647</v>
      </c>
      <c r="BG21" s="30">
        <v>1.3</v>
      </c>
      <c r="BH21" s="30"/>
      <c r="BI21" s="30">
        <v>0</v>
      </c>
      <c r="BJ21" s="30">
        <v>48.7</v>
      </c>
      <c r="BK21" s="30"/>
      <c r="BL21" s="30">
        <v>0</v>
      </c>
    </row>
    <row r="22" spans="1:64" s="81" customFormat="1" ht="15.75" x14ac:dyDescent="0.25">
      <c r="A22" s="58" t="s">
        <v>135</v>
      </c>
      <c r="B22" s="30">
        <f t="shared" si="12"/>
        <v>184496.59999999998</v>
      </c>
      <c r="C22" s="30">
        <f t="shared" si="13"/>
        <v>105721.70740000001</v>
      </c>
      <c r="D22" s="30">
        <f t="shared" si="0"/>
        <v>57.302794414639635</v>
      </c>
      <c r="E22" s="30">
        <v>733.1</v>
      </c>
      <c r="F22" s="30">
        <v>249.68629999999999</v>
      </c>
      <c r="G22" s="30">
        <f t="shared" si="14"/>
        <v>34.058968762788155</v>
      </c>
      <c r="H22" s="30">
        <v>106.9</v>
      </c>
      <c r="I22" s="30">
        <v>38.829879999999996</v>
      </c>
      <c r="J22" s="30">
        <f t="shared" si="15"/>
        <v>36.323554724041152</v>
      </c>
      <c r="K22" s="30">
        <v>2246.4</v>
      </c>
      <c r="L22" s="30">
        <v>805.51682999999991</v>
      </c>
      <c r="M22" s="30">
        <f t="shared" si="16"/>
        <v>35.858120993589736</v>
      </c>
      <c r="N22" s="30">
        <v>17709.400000000001</v>
      </c>
      <c r="O22" s="29">
        <v>9620.0388699999985</v>
      </c>
      <c r="P22" s="30">
        <f t="shared" si="2"/>
        <v>54.321653302765746</v>
      </c>
      <c r="Q22" s="30">
        <v>2632</v>
      </c>
      <c r="R22" s="30">
        <v>1094.02</v>
      </c>
      <c r="S22" s="30">
        <f t="shared" si="17"/>
        <v>41.566109422492403</v>
      </c>
      <c r="T22" s="30">
        <v>152.1</v>
      </c>
      <c r="U22" s="30">
        <v>49.406529999999997</v>
      </c>
      <c r="V22" s="30">
        <f t="shared" si="18"/>
        <v>32.482925706771859</v>
      </c>
      <c r="W22" s="30">
        <v>157332.6</v>
      </c>
      <c r="X22" s="30">
        <v>92255.208740000002</v>
      </c>
      <c r="Y22" s="30">
        <f t="shared" si="19"/>
        <v>58.637058524425321</v>
      </c>
      <c r="Z22" s="30">
        <v>202.8</v>
      </c>
      <c r="AA22" s="30">
        <v>110.13248</v>
      </c>
      <c r="AB22" s="29">
        <f t="shared" si="20"/>
        <v>54.305956607495062</v>
      </c>
      <c r="AC22" s="30"/>
      <c r="AD22" s="30"/>
      <c r="AE22" s="30"/>
      <c r="AF22" s="30">
        <v>214.8</v>
      </c>
      <c r="AG22" s="30">
        <v>107.19383000000001</v>
      </c>
      <c r="AH22" s="30">
        <f t="shared" si="21"/>
        <v>49.904017690875236</v>
      </c>
      <c r="AI22" s="30">
        <v>1368.6</v>
      </c>
      <c r="AJ22" s="30">
        <v>575.03456999999992</v>
      </c>
      <c r="AK22" s="30">
        <f t="shared" si="22"/>
        <v>42.016262604120996</v>
      </c>
      <c r="AL22" s="30">
        <v>221.6</v>
      </c>
      <c r="AM22" s="30">
        <v>101.27194</v>
      </c>
      <c r="AN22" s="30">
        <f t="shared" si="23"/>
        <v>45.700333935018051</v>
      </c>
      <c r="AO22" s="30">
        <v>213</v>
      </c>
      <c r="AP22" s="30">
        <v>84.35857</v>
      </c>
      <c r="AQ22" s="30">
        <f t="shared" si="24"/>
        <v>39.604962441314555</v>
      </c>
      <c r="AR22" s="30">
        <v>875.6</v>
      </c>
      <c r="AS22" s="30">
        <v>414</v>
      </c>
      <c r="AT22" s="30">
        <f t="shared" si="25"/>
        <v>47.281863864778437</v>
      </c>
      <c r="AU22" s="30"/>
      <c r="AV22" s="30"/>
      <c r="AW22" s="30"/>
      <c r="AX22" s="30"/>
      <c r="AY22" s="51"/>
      <c r="AZ22" s="30"/>
      <c r="BA22" s="30">
        <v>212.8</v>
      </c>
      <c r="BB22" s="30">
        <v>105.28343</v>
      </c>
      <c r="BC22" s="30">
        <f t="shared" si="26"/>
        <v>49.47529605263157</v>
      </c>
      <c r="BD22" s="30">
        <v>224.9</v>
      </c>
      <c r="BE22" s="30">
        <v>111.72542999999999</v>
      </c>
      <c r="BF22" s="30">
        <f t="shared" si="27"/>
        <v>49.677825700311246</v>
      </c>
      <c r="BG22" s="30">
        <v>1.3</v>
      </c>
      <c r="BH22" s="30"/>
      <c r="BI22" s="30">
        <v>0</v>
      </c>
      <c r="BJ22" s="30">
        <v>48.7</v>
      </c>
      <c r="BK22" s="30"/>
      <c r="BL22" s="30">
        <v>0</v>
      </c>
    </row>
    <row r="23" spans="1:64" s="81" customFormat="1" ht="15.75" x14ac:dyDescent="0.25">
      <c r="A23" s="58" t="s">
        <v>136</v>
      </c>
      <c r="B23" s="30">
        <f t="shared" si="12"/>
        <v>379180.5</v>
      </c>
      <c r="C23" s="30">
        <f t="shared" si="13"/>
        <v>209739.62546000001</v>
      </c>
      <c r="D23" s="30">
        <f t="shared" si="0"/>
        <v>55.313927129691528</v>
      </c>
      <c r="E23" s="30">
        <v>1353.2</v>
      </c>
      <c r="F23" s="30">
        <v>624.86129000000005</v>
      </c>
      <c r="G23" s="30">
        <f t="shared" si="14"/>
        <v>46.176565917824419</v>
      </c>
      <c r="H23" s="30">
        <v>333</v>
      </c>
      <c r="I23" s="30">
        <v>151.08497</v>
      </c>
      <c r="J23" s="30">
        <f t="shared" si="15"/>
        <v>45.370861861861862</v>
      </c>
      <c r="K23" s="30">
        <v>7338.5</v>
      </c>
      <c r="L23" s="30">
        <v>3832.3987900000002</v>
      </c>
      <c r="M23" s="30">
        <f t="shared" si="16"/>
        <v>52.223189888941889</v>
      </c>
      <c r="N23" s="30">
        <v>74655.8</v>
      </c>
      <c r="O23" s="29">
        <v>35047.938099999999</v>
      </c>
      <c r="P23" s="30">
        <f t="shared" si="2"/>
        <v>46.94603513725658</v>
      </c>
      <c r="Q23" s="30">
        <v>5650.5</v>
      </c>
      <c r="R23" s="30">
        <v>2027.38761</v>
      </c>
      <c r="S23" s="30">
        <f t="shared" si="17"/>
        <v>35.879791345898596</v>
      </c>
      <c r="T23" s="30">
        <v>354.9</v>
      </c>
      <c r="U23" s="30">
        <v>136.34224</v>
      </c>
      <c r="V23" s="30">
        <f t="shared" si="18"/>
        <v>38.417086503240355</v>
      </c>
      <c r="W23" s="30">
        <v>278394.59999999998</v>
      </c>
      <c r="X23" s="30">
        <v>162776.71035000001</v>
      </c>
      <c r="Y23" s="30">
        <f t="shared" si="19"/>
        <v>58.469780071165175</v>
      </c>
      <c r="Z23" s="30">
        <v>608.4</v>
      </c>
      <c r="AA23" s="30">
        <v>263.58689000000004</v>
      </c>
      <c r="AB23" s="29">
        <f t="shared" si="20"/>
        <v>43.324603879026959</v>
      </c>
      <c r="AC23" s="30"/>
      <c r="AD23" s="30"/>
      <c r="AE23" s="30"/>
      <c r="AF23" s="30">
        <v>416.8</v>
      </c>
      <c r="AG23" s="30">
        <v>188.67726000000002</v>
      </c>
      <c r="AH23" s="30">
        <f t="shared" si="21"/>
        <v>45.268056621881001</v>
      </c>
      <c r="AI23" s="30">
        <v>6370.9</v>
      </c>
      <c r="AJ23" s="30">
        <v>3037.4668799999999</v>
      </c>
      <c r="AK23" s="30">
        <f t="shared" si="22"/>
        <v>47.677202279112848</v>
      </c>
      <c r="AL23" s="30">
        <v>417.6</v>
      </c>
      <c r="AM23" s="30">
        <v>182.16716</v>
      </c>
      <c r="AN23" s="30">
        <f t="shared" si="23"/>
        <v>43.622404214559381</v>
      </c>
      <c r="AO23" s="30">
        <v>213</v>
      </c>
      <c r="AP23" s="30">
        <v>91.802000000000007</v>
      </c>
      <c r="AQ23" s="30">
        <f t="shared" si="24"/>
        <v>43.099530516431926</v>
      </c>
      <c r="AR23" s="30">
        <v>1762.6</v>
      </c>
      <c r="AS23" s="30">
        <v>840</v>
      </c>
      <c r="AT23" s="30">
        <f t="shared" si="25"/>
        <v>47.656870532168391</v>
      </c>
      <c r="AU23" s="30">
        <v>810.7</v>
      </c>
      <c r="AV23" s="30">
        <v>373.85340000000002</v>
      </c>
      <c r="AW23" s="30">
        <f t="shared" si="29"/>
        <v>46.114888368076976</v>
      </c>
      <c r="AX23" s="30"/>
      <c r="AY23" s="51"/>
      <c r="AZ23" s="30"/>
      <c r="BA23" s="30">
        <v>212.8</v>
      </c>
      <c r="BB23" s="30">
        <v>60.614980000000003</v>
      </c>
      <c r="BC23" s="30">
        <f t="shared" si="26"/>
        <v>28.484483082706767</v>
      </c>
      <c r="BD23" s="30">
        <v>224.9</v>
      </c>
      <c r="BE23" s="30">
        <v>104.73353999999999</v>
      </c>
      <c r="BF23" s="30">
        <f t="shared" si="27"/>
        <v>46.568937305469092</v>
      </c>
      <c r="BG23" s="30">
        <v>1.6</v>
      </c>
      <c r="BH23" s="30"/>
      <c r="BI23" s="30">
        <v>0</v>
      </c>
      <c r="BJ23" s="30">
        <v>60.7</v>
      </c>
      <c r="BK23" s="30"/>
      <c r="BL23" s="30">
        <v>0</v>
      </c>
    </row>
    <row r="24" spans="1:64" s="81" customFormat="1" ht="15.75" x14ac:dyDescent="0.25">
      <c r="A24" s="58" t="s">
        <v>137</v>
      </c>
      <c r="B24" s="30">
        <f t="shared" si="12"/>
        <v>187723.79999999993</v>
      </c>
      <c r="C24" s="30">
        <f t="shared" si="13"/>
        <v>104427.836</v>
      </c>
      <c r="D24" s="30">
        <f t="shared" si="0"/>
        <v>55.628447751430578</v>
      </c>
      <c r="E24" s="30">
        <v>1108.7</v>
      </c>
      <c r="F24" s="30">
        <v>484.50189</v>
      </c>
      <c r="G24" s="30">
        <f t="shared" si="14"/>
        <v>43.699999098042753</v>
      </c>
      <c r="H24" s="30">
        <v>133.5</v>
      </c>
      <c r="I24" s="30">
        <v>59.674440000000004</v>
      </c>
      <c r="J24" s="30">
        <f t="shared" si="15"/>
        <v>44.699955056179782</v>
      </c>
      <c r="K24" s="30">
        <v>2743</v>
      </c>
      <c r="L24" s="30">
        <v>1470.9964499999999</v>
      </c>
      <c r="M24" s="30">
        <f t="shared" si="16"/>
        <v>53.627285818446943</v>
      </c>
      <c r="N24" s="30">
        <v>36343.199999999997</v>
      </c>
      <c r="O24" s="29">
        <v>17531.8</v>
      </c>
      <c r="P24" s="30">
        <f t="shared" si="2"/>
        <v>48.23956063307579</v>
      </c>
      <c r="Q24" s="30">
        <v>2648</v>
      </c>
      <c r="R24" s="30">
        <v>1058.2756899999999</v>
      </c>
      <c r="S24" s="30">
        <f t="shared" si="17"/>
        <v>39.965094033232631</v>
      </c>
      <c r="T24" s="30">
        <v>101.4</v>
      </c>
      <c r="U24" s="30">
        <v>37.474160000000005</v>
      </c>
      <c r="V24" s="30">
        <f t="shared" si="18"/>
        <v>36.956765285996056</v>
      </c>
      <c r="W24" s="30">
        <v>141602.70000000001</v>
      </c>
      <c r="X24" s="30">
        <v>82671.899999999994</v>
      </c>
      <c r="Y24" s="30">
        <f t="shared" si="19"/>
        <v>58.382996934380479</v>
      </c>
      <c r="Z24" s="30">
        <v>202.8</v>
      </c>
      <c r="AA24" s="30">
        <v>61.43956</v>
      </c>
      <c r="AB24" s="29">
        <f t="shared" si="20"/>
        <v>30.295641025641025</v>
      </c>
      <c r="AC24" s="30"/>
      <c r="AD24" s="30"/>
      <c r="AE24" s="30"/>
      <c r="AF24" s="30">
        <v>214.8</v>
      </c>
      <c r="AG24" s="30">
        <v>103.13556</v>
      </c>
      <c r="AH24" s="30">
        <f t="shared" si="21"/>
        <v>48.014692737430167</v>
      </c>
      <c r="AI24" s="30">
        <v>729</v>
      </c>
      <c r="AJ24" s="30">
        <v>272.02221000000003</v>
      </c>
      <c r="AK24" s="30">
        <f t="shared" si="22"/>
        <v>37.314432098765437</v>
      </c>
      <c r="AL24" s="30">
        <v>221.6</v>
      </c>
      <c r="AM24" s="30">
        <v>80.023309999999995</v>
      </c>
      <c r="AN24" s="30">
        <f t="shared" si="23"/>
        <v>36.111601985559567</v>
      </c>
      <c r="AO24" s="30">
        <v>213</v>
      </c>
      <c r="AP24" s="30">
        <v>95.13203</v>
      </c>
      <c r="AQ24" s="30">
        <f t="shared" si="24"/>
        <v>44.662924882629106</v>
      </c>
      <c r="AR24" s="30">
        <v>649.79999999999995</v>
      </c>
      <c r="AS24" s="30">
        <v>306</v>
      </c>
      <c r="AT24" s="30">
        <f t="shared" si="25"/>
        <v>47.091412742382275</v>
      </c>
      <c r="AU24" s="30"/>
      <c r="AV24" s="30"/>
      <c r="AW24" s="30"/>
      <c r="AX24" s="30"/>
      <c r="AY24" s="51"/>
      <c r="AZ24" s="30"/>
      <c r="BA24" s="30">
        <v>212.8</v>
      </c>
      <c r="BB24" s="30">
        <v>104.14749999999999</v>
      </c>
      <c r="BC24" s="30">
        <f t="shared" si="26"/>
        <v>48.941494360902247</v>
      </c>
      <c r="BD24" s="30">
        <v>224.9</v>
      </c>
      <c r="BE24" s="30">
        <v>91.313199999999995</v>
      </c>
      <c r="BF24" s="30">
        <f t="shared" si="27"/>
        <v>40.601689639839925</v>
      </c>
      <c r="BG24" s="30">
        <v>9.8000000000000007</v>
      </c>
      <c r="BH24" s="30"/>
      <c r="BI24" s="30">
        <f>BH24/BG24*100</f>
        <v>0</v>
      </c>
      <c r="BJ24" s="30">
        <v>364.8</v>
      </c>
      <c r="BK24" s="30"/>
      <c r="BL24" s="30">
        <f>BK24/BJ24*100</f>
        <v>0</v>
      </c>
    </row>
    <row r="25" spans="1:64" s="81" customFormat="1" ht="15.75" x14ac:dyDescent="0.25">
      <c r="A25" s="58" t="s">
        <v>138</v>
      </c>
      <c r="B25" s="30">
        <f t="shared" si="12"/>
        <v>276996.19999999995</v>
      </c>
      <c r="C25" s="30">
        <f t="shared" si="13"/>
        <v>145595.52387</v>
      </c>
      <c r="D25" s="30">
        <f t="shared" si="0"/>
        <v>52.562282034916009</v>
      </c>
      <c r="E25" s="30">
        <v>1151.0999999999999</v>
      </c>
      <c r="F25" s="30">
        <v>384.25450000000001</v>
      </c>
      <c r="G25" s="30">
        <f t="shared" si="14"/>
        <v>33.381504647728264</v>
      </c>
      <c r="H25" s="30">
        <v>235.1</v>
      </c>
      <c r="I25" s="30">
        <v>111.672</v>
      </c>
      <c r="J25" s="30">
        <f t="shared" si="15"/>
        <v>47.499787324542744</v>
      </c>
      <c r="K25" s="30">
        <v>3810.6</v>
      </c>
      <c r="L25" s="30">
        <v>1762.9831299999998</v>
      </c>
      <c r="M25" s="30">
        <f t="shared" si="16"/>
        <v>46.265237232981683</v>
      </c>
      <c r="N25" s="30">
        <v>31772.3</v>
      </c>
      <c r="O25" s="29">
        <v>15386.409460000001</v>
      </c>
      <c r="P25" s="30">
        <f t="shared" si="2"/>
        <v>48.427118779565852</v>
      </c>
      <c r="Q25" s="30">
        <v>4161.3999999999996</v>
      </c>
      <c r="R25" s="30">
        <v>1199.24721</v>
      </c>
      <c r="S25" s="30">
        <f t="shared" si="17"/>
        <v>28.818359446340175</v>
      </c>
      <c r="T25" s="30">
        <v>202.9</v>
      </c>
      <c r="U25" s="30">
        <v>82.263000000000005</v>
      </c>
      <c r="V25" s="30">
        <f t="shared" si="18"/>
        <v>40.543617545588958</v>
      </c>
      <c r="W25" s="30">
        <v>229372.1</v>
      </c>
      <c r="X25" s="30">
        <v>123787.4673</v>
      </c>
      <c r="Y25" s="30">
        <f t="shared" si="19"/>
        <v>53.967970516030505</v>
      </c>
      <c r="Z25" s="30">
        <v>608.4</v>
      </c>
      <c r="AA25" s="30">
        <v>244.83947000000001</v>
      </c>
      <c r="AB25" s="29">
        <f t="shared" si="20"/>
        <v>40.243173898750825</v>
      </c>
      <c r="AC25" s="30"/>
      <c r="AD25" s="30"/>
      <c r="AE25" s="30"/>
      <c r="AF25" s="30">
        <v>214.8</v>
      </c>
      <c r="AG25" s="30">
        <v>107.4</v>
      </c>
      <c r="AH25" s="30">
        <f t="shared" si="21"/>
        <v>50</v>
      </c>
      <c r="AI25" s="30">
        <v>2895.1</v>
      </c>
      <c r="AJ25" s="30">
        <v>1304.8378</v>
      </c>
      <c r="AK25" s="30">
        <f t="shared" si="22"/>
        <v>45.070560602397158</v>
      </c>
      <c r="AL25" s="30">
        <v>417.6</v>
      </c>
      <c r="AM25" s="30">
        <v>208.8</v>
      </c>
      <c r="AN25" s="30">
        <f t="shared" si="23"/>
        <v>50</v>
      </c>
      <c r="AO25" s="30">
        <v>213</v>
      </c>
      <c r="AP25" s="30">
        <v>106.5</v>
      </c>
      <c r="AQ25" s="30">
        <f t="shared" si="24"/>
        <v>50</v>
      </c>
      <c r="AR25" s="30">
        <v>1454.1</v>
      </c>
      <c r="AS25" s="30">
        <v>690</v>
      </c>
      <c r="AT25" s="30">
        <f t="shared" si="25"/>
        <v>47.452032184856613</v>
      </c>
      <c r="AU25" s="30"/>
      <c r="AV25" s="30"/>
      <c r="AW25" s="30"/>
      <c r="AX25" s="30"/>
      <c r="AY25" s="51"/>
      <c r="AZ25" s="30"/>
      <c r="BA25" s="30">
        <v>212.8</v>
      </c>
      <c r="BB25" s="30">
        <v>106.4</v>
      </c>
      <c r="BC25" s="30">
        <f t="shared" si="26"/>
        <v>50</v>
      </c>
      <c r="BD25" s="30">
        <v>224.9</v>
      </c>
      <c r="BE25" s="30">
        <v>112.45</v>
      </c>
      <c r="BF25" s="30">
        <f t="shared" si="27"/>
        <v>50</v>
      </c>
      <c r="BG25" s="30">
        <v>1.3</v>
      </c>
      <c r="BH25" s="30"/>
      <c r="BI25" s="30"/>
      <c r="BJ25" s="30">
        <v>48.7</v>
      </c>
      <c r="BK25" s="30"/>
      <c r="BL25" s="30"/>
    </row>
    <row r="26" spans="1:64" s="81" customFormat="1" ht="15.75" x14ac:dyDescent="0.25">
      <c r="A26" s="58" t="s">
        <v>139</v>
      </c>
      <c r="B26" s="30">
        <f t="shared" si="12"/>
        <v>329702.19999999995</v>
      </c>
      <c r="C26" s="30">
        <f t="shared" si="13"/>
        <v>178575.99041999999</v>
      </c>
      <c r="D26" s="30">
        <f t="shared" si="0"/>
        <v>54.162814327596244</v>
      </c>
      <c r="E26" s="30">
        <v>2008.4</v>
      </c>
      <c r="F26" s="30">
        <v>771.99800000000005</v>
      </c>
      <c r="G26" s="30">
        <f t="shared" si="14"/>
        <v>38.43845847440749</v>
      </c>
      <c r="H26" s="30">
        <v>205.2</v>
      </c>
      <c r="I26" s="30">
        <v>81.273080000000007</v>
      </c>
      <c r="J26" s="30">
        <f t="shared" si="15"/>
        <v>39.606764132553614</v>
      </c>
      <c r="K26" s="30">
        <v>4932</v>
      </c>
      <c r="L26" s="30">
        <v>2573.2017700000001</v>
      </c>
      <c r="M26" s="30">
        <f t="shared" si="16"/>
        <v>52.173596309813462</v>
      </c>
      <c r="N26" s="30">
        <v>55913.2</v>
      </c>
      <c r="O26" s="29">
        <v>28816.935719999998</v>
      </c>
      <c r="P26" s="30">
        <f t="shared" si="2"/>
        <v>51.538698768805936</v>
      </c>
      <c r="Q26" s="30">
        <v>5072</v>
      </c>
      <c r="R26" s="30">
        <v>2259.1729999999998</v>
      </c>
      <c r="S26" s="30">
        <f t="shared" si="17"/>
        <v>44.542054416403779</v>
      </c>
      <c r="T26" s="30">
        <v>253.5</v>
      </c>
      <c r="U26" s="30">
        <v>114.28733</v>
      </c>
      <c r="V26" s="30">
        <f t="shared" si="18"/>
        <v>45.08375936883629</v>
      </c>
      <c r="W26" s="30">
        <v>235250.2</v>
      </c>
      <c r="X26" s="30">
        <v>131672.45303</v>
      </c>
      <c r="Y26" s="30">
        <f t="shared" si="19"/>
        <v>55.971239569615669</v>
      </c>
      <c r="Z26" s="30">
        <v>811.3</v>
      </c>
      <c r="AA26" s="30">
        <v>339.66721000000001</v>
      </c>
      <c r="AB26" s="29">
        <f t="shared" si="20"/>
        <v>41.867029458893143</v>
      </c>
      <c r="AC26" s="30"/>
      <c r="AD26" s="30"/>
      <c r="AE26" s="30"/>
      <c r="AF26" s="30">
        <v>1169.9000000000001</v>
      </c>
      <c r="AG26" s="30">
        <v>466.19479999999999</v>
      </c>
      <c r="AH26" s="30">
        <f t="shared" si="21"/>
        <v>39.849115309000766</v>
      </c>
      <c r="AI26" s="30">
        <v>20571.599999999999</v>
      </c>
      <c r="AJ26" s="30">
        <v>9888.5637100000004</v>
      </c>
      <c r="AK26" s="30">
        <f t="shared" si="22"/>
        <v>48.069006348558212</v>
      </c>
      <c r="AL26" s="30">
        <v>417.6</v>
      </c>
      <c r="AM26" s="30">
        <v>186.16248000000002</v>
      </c>
      <c r="AN26" s="30">
        <f t="shared" si="23"/>
        <v>44.579137931034488</v>
      </c>
      <c r="AO26" s="30">
        <v>213</v>
      </c>
      <c r="AP26" s="30">
        <v>101.75367999999999</v>
      </c>
      <c r="AQ26" s="30">
        <f t="shared" si="24"/>
        <v>47.771680751173704</v>
      </c>
      <c r="AR26" s="30">
        <v>2171.6999999999998</v>
      </c>
      <c r="AS26" s="30">
        <v>1032</v>
      </c>
      <c r="AT26" s="30">
        <f t="shared" si="25"/>
        <v>47.520375742505877</v>
      </c>
      <c r="AU26" s="30"/>
      <c r="AV26" s="30"/>
      <c r="AW26" s="30"/>
      <c r="AX26" s="30"/>
      <c r="AY26" s="51"/>
      <c r="AZ26" s="30"/>
      <c r="BA26" s="30">
        <v>212.8</v>
      </c>
      <c r="BB26" s="30">
        <v>72.222710000000006</v>
      </c>
      <c r="BC26" s="30">
        <f t="shared" si="26"/>
        <v>33.939243421052637</v>
      </c>
      <c r="BD26" s="30">
        <v>449.8</v>
      </c>
      <c r="BE26" s="30">
        <v>200.10389999999998</v>
      </c>
      <c r="BF26" s="30">
        <f t="shared" si="27"/>
        <v>44.487305469097372</v>
      </c>
      <c r="BG26" s="30">
        <v>1.3</v>
      </c>
      <c r="BH26" s="30"/>
      <c r="BI26" s="30">
        <f t="shared" ref="BI26:BI36" si="30">BH26/BG26*100</f>
        <v>0</v>
      </c>
      <c r="BJ26" s="30">
        <v>48.7</v>
      </c>
      <c r="BK26" s="30"/>
      <c r="BL26" s="30">
        <f t="shared" ref="BL26:BL48" si="31">BK26/BJ26*100</f>
        <v>0</v>
      </c>
    </row>
    <row r="27" spans="1:64" s="81" customFormat="1" ht="15.75" x14ac:dyDescent="0.25">
      <c r="A27" s="58" t="s">
        <v>140</v>
      </c>
      <c r="B27" s="30">
        <f t="shared" si="12"/>
        <v>290922</v>
      </c>
      <c r="C27" s="30">
        <f t="shared" si="13"/>
        <v>144718.77529000002</v>
      </c>
      <c r="D27" s="30">
        <f t="shared" si="0"/>
        <v>49.744871577261272</v>
      </c>
      <c r="E27" s="30">
        <v>2156.5</v>
      </c>
      <c r="F27" s="30">
        <v>709.40291999999999</v>
      </c>
      <c r="G27" s="30">
        <f t="shared" si="14"/>
        <v>32.896031532575932</v>
      </c>
      <c r="H27" s="30">
        <v>307.39999999999998</v>
      </c>
      <c r="I27" s="30">
        <v>130.53626</v>
      </c>
      <c r="J27" s="30">
        <f t="shared" si="15"/>
        <v>42.46462589459987</v>
      </c>
      <c r="K27" s="30">
        <v>6007</v>
      </c>
      <c r="L27" s="30">
        <v>2999.4253900000003</v>
      </c>
      <c r="M27" s="30">
        <f t="shared" si="16"/>
        <v>49.932168969535546</v>
      </c>
      <c r="N27" s="30">
        <v>71769</v>
      </c>
      <c r="O27" s="29">
        <v>32872.165789999999</v>
      </c>
      <c r="P27" s="30">
        <f t="shared" si="2"/>
        <v>45.80273626496119</v>
      </c>
      <c r="Q27" s="30">
        <v>5346.1</v>
      </c>
      <c r="R27" s="30">
        <v>2137.9205899999997</v>
      </c>
      <c r="S27" s="30">
        <f t="shared" si="17"/>
        <v>39.990284319410399</v>
      </c>
      <c r="T27" s="30">
        <v>253.5</v>
      </c>
      <c r="U27" s="30">
        <v>23.75</v>
      </c>
      <c r="V27" s="30">
        <f t="shared" si="18"/>
        <v>9.3688362919132153</v>
      </c>
      <c r="W27" s="30">
        <v>196342.3</v>
      </c>
      <c r="X27" s="30">
        <v>102506.32084</v>
      </c>
      <c r="Y27" s="30">
        <f t="shared" si="19"/>
        <v>52.207965802580489</v>
      </c>
      <c r="Z27" s="30">
        <v>608.4</v>
      </c>
      <c r="AA27" s="30">
        <v>266.72957000000002</v>
      </c>
      <c r="AB27" s="29">
        <f t="shared" si="20"/>
        <v>43.841152202498364</v>
      </c>
      <c r="AC27" s="30">
        <v>117.2</v>
      </c>
      <c r="AD27" s="30">
        <v>10</v>
      </c>
      <c r="AE27" s="30">
        <f t="shared" si="28"/>
        <v>8.5324232081911262</v>
      </c>
      <c r="AF27" s="30">
        <v>214.8</v>
      </c>
      <c r="AG27" s="30">
        <v>103.77003000000001</v>
      </c>
      <c r="AH27" s="30">
        <f t="shared" si="21"/>
        <v>48.310069832402235</v>
      </c>
      <c r="AI27" s="30">
        <v>5089.2</v>
      </c>
      <c r="AJ27" s="30">
        <v>1684.12348</v>
      </c>
      <c r="AK27" s="30">
        <f t="shared" si="22"/>
        <v>33.092106421441486</v>
      </c>
      <c r="AL27" s="30">
        <v>417.6</v>
      </c>
      <c r="AM27" s="30">
        <v>201.97022000000001</v>
      </c>
      <c r="AN27" s="30">
        <f t="shared" si="23"/>
        <v>48.364516283524907</v>
      </c>
      <c r="AO27" s="30">
        <v>213</v>
      </c>
      <c r="AP27" s="30">
        <v>103.28472000000001</v>
      </c>
      <c r="AQ27" s="30">
        <f t="shared" si="24"/>
        <v>48.490478873239439</v>
      </c>
      <c r="AR27" s="30">
        <v>1592.3</v>
      </c>
      <c r="AS27" s="30">
        <v>756</v>
      </c>
      <c r="AT27" s="30">
        <f t="shared" si="25"/>
        <v>47.478490234252341</v>
      </c>
      <c r="AU27" s="30"/>
      <c r="AV27" s="30"/>
      <c r="AW27" s="30"/>
      <c r="AX27" s="30"/>
      <c r="AY27" s="51"/>
      <c r="AZ27" s="30"/>
      <c r="BA27" s="30">
        <v>212.8</v>
      </c>
      <c r="BB27" s="30">
        <v>100.92547999999999</v>
      </c>
      <c r="BC27" s="30">
        <f t="shared" si="26"/>
        <v>47.427387218045105</v>
      </c>
      <c r="BD27" s="30">
        <v>224.9</v>
      </c>
      <c r="BE27" s="30">
        <v>112.45</v>
      </c>
      <c r="BF27" s="30">
        <f t="shared" si="27"/>
        <v>50</v>
      </c>
      <c r="BG27" s="30">
        <v>1.3</v>
      </c>
      <c r="BH27" s="30"/>
      <c r="BI27" s="30">
        <f t="shared" si="30"/>
        <v>0</v>
      </c>
      <c r="BJ27" s="30">
        <v>48.7</v>
      </c>
      <c r="BK27" s="30"/>
      <c r="BL27" s="30">
        <f t="shared" si="31"/>
        <v>0</v>
      </c>
    </row>
    <row r="28" spans="1:64" s="81" customFormat="1" ht="15.75" x14ac:dyDescent="0.25">
      <c r="A28" s="58" t="s">
        <v>141</v>
      </c>
      <c r="B28" s="30">
        <f t="shared" si="12"/>
        <v>109062.90000000001</v>
      </c>
      <c r="C28" s="30">
        <f t="shared" si="13"/>
        <v>64326.278620000005</v>
      </c>
      <c r="D28" s="30">
        <f t="shared" si="0"/>
        <v>58.980898747420063</v>
      </c>
      <c r="E28" s="30">
        <v>558.6</v>
      </c>
      <c r="F28" s="30">
        <v>46.41</v>
      </c>
      <c r="G28" s="30">
        <f t="shared" si="14"/>
        <v>8.3082706766917287</v>
      </c>
      <c r="H28" s="30">
        <v>93.1</v>
      </c>
      <c r="I28" s="30">
        <v>17.23104</v>
      </c>
      <c r="J28" s="30">
        <f t="shared" si="15"/>
        <v>18.50809881847476</v>
      </c>
      <c r="K28" s="30">
        <v>1209.2</v>
      </c>
      <c r="L28" s="30">
        <v>572.82156999999995</v>
      </c>
      <c r="M28" s="30">
        <f t="shared" si="16"/>
        <v>47.371945914654312</v>
      </c>
      <c r="N28" s="30">
        <v>21198.1</v>
      </c>
      <c r="O28" s="29">
        <v>10883.19054</v>
      </c>
      <c r="P28" s="30">
        <f t="shared" si="2"/>
        <v>51.340405696736966</v>
      </c>
      <c r="Q28" s="30">
        <v>2078.1999999999998</v>
      </c>
      <c r="R28" s="30">
        <v>277.904</v>
      </c>
      <c r="S28" s="30">
        <f t="shared" si="17"/>
        <v>13.372341449331154</v>
      </c>
      <c r="T28" s="30">
        <v>101.4</v>
      </c>
      <c r="U28" s="30">
        <v>39.580730000000003</v>
      </c>
      <c r="V28" s="30">
        <f t="shared" si="18"/>
        <v>39.034250493096643</v>
      </c>
      <c r="W28" s="30">
        <v>79362.5</v>
      </c>
      <c r="X28" s="30">
        <v>50739.421759999997</v>
      </c>
      <c r="Y28" s="30">
        <f t="shared" si="19"/>
        <v>63.933749264451087</v>
      </c>
      <c r="Z28" s="30">
        <v>202.8</v>
      </c>
      <c r="AA28" s="30">
        <v>82.931470000000004</v>
      </c>
      <c r="AB28" s="29">
        <f t="shared" si="20"/>
        <v>40.893229783037476</v>
      </c>
      <c r="AC28" s="30"/>
      <c r="AD28" s="30"/>
      <c r="AE28" s="30"/>
      <c r="AF28" s="30">
        <v>214.8</v>
      </c>
      <c r="AG28" s="30">
        <v>93.604439999999997</v>
      </c>
      <c r="AH28" s="30">
        <f t="shared" si="21"/>
        <v>43.577486033519548</v>
      </c>
      <c r="AI28" s="30">
        <v>2595.9</v>
      </c>
      <c r="AJ28" s="30">
        <v>979.64562999999998</v>
      </c>
      <c r="AK28" s="30">
        <f t="shared" si="22"/>
        <v>37.738188296929771</v>
      </c>
      <c r="AL28" s="30">
        <v>221.6</v>
      </c>
      <c r="AM28" s="30">
        <v>74.930800000000005</v>
      </c>
      <c r="AN28" s="30">
        <f t="shared" si="23"/>
        <v>33.813537906137185</v>
      </c>
      <c r="AO28" s="30">
        <v>213</v>
      </c>
      <c r="AP28" s="30">
        <v>93.78877</v>
      </c>
      <c r="AQ28" s="30">
        <f t="shared" si="24"/>
        <v>44.03228638497653</v>
      </c>
      <c r="AR28" s="30">
        <v>526</v>
      </c>
      <c r="AS28" s="30">
        <v>252</v>
      </c>
      <c r="AT28" s="30">
        <f t="shared" si="25"/>
        <v>47.908745247148289</v>
      </c>
      <c r="AU28" s="30"/>
      <c r="AV28" s="30"/>
      <c r="AW28" s="30"/>
      <c r="AX28" s="30"/>
      <c r="AY28" s="51"/>
      <c r="AZ28" s="30"/>
      <c r="BA28" s="30">
        <v>212.8</v>
      </c>
      <c r="BB28" s="30">
        <v>83.467690000000005</v>
      </c>
      <c r="BC28" s="30">
        <f t="shared" si="26"/>
        <v>39.223538533834585</v>
      </c>
      <c r="BD28" s="30">
        <v>224.9</v>
      </c>
      <c r="BE28" s="30">
        <v>89.350179999999995</v>
      </c>
      <c r="BF28" s="30">
        <f t="shared" si="27"/>
        <v>39.728848377056465</v>
      </c>
      <c r="BG28" s="30">
        <v>1.3</v>
      </c>
      <c r="BH28" s="30"/>
      <c r="BI28" s="30">
        <f t="shared" si="30"/>
        <v>0</v>
      </c>
      <c r="BJ28" s="30">
        <v>48.7</v>
      </c>
      <c r="BK28" s="30"/>
      <c r="BL28" s="30">
        <f t="shared" si="31"/>
        <v>0</v>
      </c>
    </row>
    <row r="29" spans="1:64" s="81" customFormat="1" ht="15.75" x14ac:dyDescent="0.25">
      <c r="A29" s="58" t="s">
        <v>142</v>
      </c>
      <c r="B29" s="30">
        <f t="shared" si="12"/>
        <v>193561.59999999998</v>
      </c>
      <c r="C29" s="30">
        <f t="shared" si="13"/>
        <v>91391.121209999998</v>
      </c>
      <c r="D29" s="30">
        <f t="shared" si="0"/>
        <v>47.215522712149522</v>
      </c>
      <c r="E29" s="30">
        <v>728</v>
      </c>
      <c r="F29" s="30">
        <v>360.54300000000001</v>
      </c>
      <c r="G29" s="30">
        <f t="shared" si="14"/>
        <v>49.525137362637359</v>
      </c>
      <c r="H29" s="30">
        <v>148.69999999999999</v>
      </c>
      <c r="I29" s="30">
        <v>37.965360000000004</v>
      </c>
      <c r="J29" s="30">
        <f t="shared" si="15"/>
        <v>25.531513113651656</v>
      </c>
      <c r="K29" s="30">
        <v>1712.2</v>
      </c>
      <c r="L29" s="30">
        <v>743.73368000000005</v>
      </c>
      <c r="M29" s="30">
        <f t="shared" si="16"/>
        <v>43.437313397967529</v>
      </c>
      <c r="N29" s="30">
        <v>25386.400000000001</v>
      </c>
      <c r="O29" s="29">
        <v>11305.720359999999</v>
      </c>
      <c r="P29" s="30">
        <f t="shared" si="2"/>
        <v>44.534555352472182</v>
      </c>
      <c r="Q29" s="30">
        <v>3463.1</v>
      </c>
      <c r="R29" s="30">
        <v>1840.39284</v>
      </c>
      <c r="S29" s="30">
        <f t="shared" si="17"/>
        <v>53.142930900060634</v>
      </c>
      <c r="T29" s="30">
        <v>152.1</v>
      </c>
      <c r="U29" s="30">
        <v>38.539199999999994</v>
      </c>
      <c r="V29" s="30">
        <f t="shared" si="18"/>
        <v>25.338067061143981</v>
      </c>
      <c r="W29" s="30">
        <v>158571.1</v>
      </c>
      <c r="X29" s="30">
        <v>75450.516269999993</v>
      </c>
      <c r="Y29" s="30">
        <f t="shared" si="19"/>
        <v>47.581505249064925</v>
      </c>
      <c r="Z29" s="30">
        <v>202.8</v>
      </c>
      <c r="AA29" s="30">
        <v>94.339520000000007</v>
      </c>
      <c r="AB29" s="29">
        <f t="shared" si="20"/>
        <v>46.518500986193295</v>
      </c>
      <c r="AC29" s="30"/>
      <c r="AD29" s="30"/>
      <c r="AE29" s="30"/>
      <c r="AF29" s="30">
        <v>214.8</v>
      </c>
      <c r="AG29" s="30">
        <v>99.345889999999997</v>
      </c>
      <c r="AH29" s="30">
        <f t="shared" si="21"/>
        <v>46.250414338919924</v>
      </c>
      <c r="AI29" s="30">
        <v>1149.4000000000001</v>
      </c>
      <c r="AJ29" s="30">
        <v>577.19323999999995</v>
      </c>
      <c r="AK29" s="30">
        <f t="shared" si="22"/>
        <v>50.216916652166347</v>
      </c>
      <c r="AL29" s="30">
        <v>221.6</v>
      </c>
      <c r="AM29" s="30">
        <v>105.82911</v>
      </c>
      <c r="AN29" s="30">
        <f t="shared" si="23"/>
        <v>47.756818592057762</v>
      </c>
      <c r="AO29" s="30">
        <v>213</v>
      </c>
      <c r="AP29" s="30">
        <v>96.274899999999988</v>
      </c>
      <c r="AQ29" s="30">
        <f t="shared" si="24"/>
        <v>45.199483568075109</v>
      </c>
      <c r="AR29" s="30">
        <v>910.7</v>
      </c>
      <c r="AS29" s="30">
        <v>432</v>
      </c>
      <c r="AT29" s="30">
        <f t="shared" si="25"/>
        <v>47.43603821236411</v>
      </c>
      <c r="AU29" s="30"/>
      <c r="AV29" s="30"/>
      <c r="AW29" s="30"/>
      <c r="AX29" s="30"/>
      <c r="AY29" s="51"/>
      <c r="AZ29" s="30"/>
      <c r="BA29" s="30">
        <v>212.8</v>
      </c>
      <c r="BB29" s="30">
        <v>96.634299999999996</v>
      </c>
      <c r="BC29" s="30">
        <f t="shared" si="26"/>
        <v>45.410855263157892</v>
      </c>
      <c r="BD29" s="30">
        <v>224.9</v>
      </c>
      <c r="BE29" s="30">
        <v>112.09353999999999</v>
      </c>
      <c r="BF29" s="30">
        <f t="shared" si="27"/>
        <v>49.841502890173409</v>
      </c>
      <c r="BG29" s="30">
        <v>1.3</v>
      </c>
      <c r="BH29" s="30"/>
      <c r="BI29" s="30">
        <f t="shared" si="30"/>
        <v>0</v>
      </c>
      <c r="BJ29" s="30">
        <v>48.7</v>
      </c>
      <c r="BK29" s="30"/>
      <c r="BL29" s="30">
        <f t="shared" si="31"/>
        <v>0</v>
      </c>
    </row>
    <row r="30" spans="1:64" s="81" customFormat="1" ht="15.75" x14ac:dyDescent="0.25">
      <c r="A30" s="58" t="s">
        <v>143</v>
      </c>
      <c r="B30" s="30">
        <f t="shared" si="12"/>
        <v>510998</v>
      </c>
      <c r="C30" s="30">
        <f t="shared" si="13"/>
        <v>297467.44066000002</v>
      </c>
      <c r="D30" s="30">
        <f t="shared" si="0"/>
        <v>58.213034231053754</v>
      </c>
      <c r="E30" s="30">
        <v>1672.7</v>
      </c>
      <c r="F30" s="30">
        <v>903.25800000000004</v>
      </c>
      <c r="G30" s="30">
        <f t="shared" si="14"/>
        <v>54</v>
      </c>
      <c r="H30" s="30">
        <v>438</v>
      </c>
      <c r="I30" s="30">
        <v>165.51301999999998</v>
      </c>
      <c r="J30" s="30">
        <f t="shared" si="15"/>
        <v>37.788360730593602</v>
      </c>
      <c r="K30" s="30">
        <v>13536.3</v>
      </c>
      <c r="L30" s="30">
        <v>7109.74665</v>
      </c>
      <c r="M30" s="30">
        <f t="shared" si="16"/>
        <v>52.52355998315641</v>
      </c>
      <c r="N30" s="30">
        <v>82366.5</v>
      </c>
      <c r="O30" s="29">
        <v>40647.15</v>
      </c>
      <c r="P30" s="30">
        <f t="shared" si="2"/>
        <v>49.349128589900019</v>
      </c>
      <c r="Q30" s="30">
        <v>8595.5</v>
      </c>
      <c r="R30" s="30">
        <v>4356.74</v>
      </c>
      <c r="S30" s="30">
        <f t="shared" si="17"/>
        <v>50.686289337444009</v>
      </c>
      <c r="T30" s="30">
        <v>507</v>
      </c>
      <c r="U30" s="30">
        <v>203.46745999999999</v>
      </c>
      <c r="V30" s="30">
        <f t="shared" si="18"/>
        <v>40.131648915187377</v>
      </c>
      <c r="W30" s="30">
        <v>386744.6</v>
      </c>
      <c r="X30" s="30">
        <v>236493.4</v>
      </c>
      <c r="Y30" s="30">
        <f t="shared" si="19"/>
        <v>61.149761367062396</v>
      </c>
      <c r="Z30" s="30">
        <v>1216.9000000000001</v>
      </c>
      <c r="AA30" s="30">
        <v>699.60625000000005</v>
      </c>
      <c r="AB30" s="29">
        <f t="shared" si="20"/>
        <v>57.490857917659625</v>
      </c>
      <c r="AC30" s="30">
        <v>33</v>
      </c>
      <c r="AD30" s="30"/>
      <c r="AE30" s="30">
        <f t="shared" si="28"/>
        <v>0</v>
      </c>
      <c r="AF30" s="30">
        <v>1169.9000000000001</v>
      </c>
      <c r="AG30" s="30">
        <v>393.40449999999998</v>
      </c>
      <c r="AH30" s="30">
        <f t="shared" si="21"/>
        <v>33.627190358150266</v>
      </c>
      <c r="AI30" s="30">
        <v>10439.799999999999</v>
      </c>
      <c r="AJ30" s="30">
        <v>4512.8617699999995</v>
      </c>
      <c r="AK30" s="30">
        <f t="shared" si="22"/>
        <v>43.227473419031014</v>
      </c>
      <c r="AL30" s="30">
        <v>607.1</v>
      </c>
      <c r="AM30" s="30">
        <v>302.57774000000001</v>
      </c>
      <c r="AN30" s="30">
        <f t="shared" si="23"/>
        <v>49.839851754241479</v>
      </c>
      <c r="AO30" s="30">
        <v>213</v>
      </c>
      <c r="AP30" s="30">
        <v>105.42008</v>
      </c>
      <c r="AQ30" s="30">
        <f t="shared" si="24"/>
        <v>49.492995305164314</v>
      </c>
      <c r="AR30" s="30">
        <v>2970</v>
      </c>
      <c r="AS30" s="30">
        <v>1410</v>
      </c>
      <c r="AT30" s="30">
        <f t="shared" si="25"/>
        <v>47.474747474747474</v>
      </c>
      <c r="AU30" s="30"/>
      <c r="AV30" s="30"/>
      <c r="AW30" s="30"/>
      <c r="AX30" s="30"/>
      <c r="AY30" s="51"/>
      <c r="AZ30" s="30"/>
      <c r="BA30" s="30">
        <v>212.8</v>
      </c>
      <c r="BB30" s="30">
        <v>51.845190000000002</v>
      </c>
      <c r="BC30" s="30">
        <f t="shared" si="26"/>
        <v>24.363341165413534</v>
      </c>
      <c r="BD30" s="30">
        <v>224.9</v>
      </c>
      <c r="BE30" s="30">
        <v>112.45</v>
      </c>
      <c r="BF30" s="30">
        <f t="shared" si="27"/>
        <v>50</v>
      </c>
      <c r="BG30" s="30">
        <v>1.3</v>
      </c>
      <c r="BH30" s="30"/>
      <c r="BI30" s="30">
        <f t="shared" si="30"/>
        <v>0</v>
      </c>
      <c r="BJ30" s="30">
        <v>48.7</v>
      </c>
      <c r="BK30" s="30"/>
      <c r="BL30" s="30">
        <f t="shared" si="31"/>
        <v>0</v>
      </c>
    </row>
    <row r="31" spans="1:64" s="81" customFormat="1" ht="15" customHeight="1" x14ac:dyDescent="0.25">
      <c r="A31" s="58" t="s">
        <v>144</v>
      </c>
      <c r="B31" s="30">
        <f t="shared" si="12"/>
        <v>148262.89999999997</v>
      </c>
      <c r="C31" s="30">
        <f t="shared" si="13"/>
        <v>88279.024849999987</v>
      </c>
      <c r="D31" s="30">
        <f t="shared" si="0"/>
        <v>59.542221857254916</v>
      </c>
      <c r="E31" s="30">
        <v>823.3</v>
      </c>
      <c r="F31" s="30">
        <v>400.31708000000003</v>
      </c>
      <c r="G31" s="30">
        <f t="shared" si="14"/>
        <v>48.623476254099366</v>
      </c>
      <c r="H31" s="30">
        <v>121.4</v>
      </c>
      <c r="I31" s="30">
        <v>35.415459999999996</v>
      </c>
      <c r="J31" s="30">
        <f t="shared" si="15"/>
        <v>29.172537067545299</v>
      </c>
      <c r="K31" s="30">
        <v>2163.6999999999998</v>
      </c>
      <c r="L31" s="30">
        <v>562.27877999999998</v>
      </c>
      <c r="M31" s="30">
        <f t="shared" si="16"/>
        <v>25.986910384988676</v>
      </c>
      <c r="N31" s="30">
        <v>32000.400000000001</v>
      </c>
      <c r="O31" s="29">
        <v>14847.81243</v>
      </c>
      <c r="P31" s="30">
        <f t="shared" si="2"/>
        <v>46.398833858326768</v>
      </c>
      <c r="Q31" s="30">
        <v>2626.2</v>
      </c>
      <c r="R31" s="30">
        <v>1469.27064</v>
      </c>
      <c r="S31" s="30">
        <f t="shared" si="17"/>
        <v>55.94663925062828</v>
      </c>
      <c r="T31" s="30">
        <v>101.4</v>
      </c>
      <c r="U31" s="30">
        <v>44.995739999999998</v>
      </c>
      <c r="V31" s="30">
        <f t="shared" si="18"/>
        <v>44.374497041420113</v>
      </c>
      <c r="W31" s="30">
        <v>105183.5</v>
      </c>
      <c r="X31" s="30">
        <v>68244.89409999999</v>
      </c>
      <c r="Y31" s="30">
        <f t="shared" si="19"/>
        <v>64.881748658297155</v>
      </c>
      <c r="Z31" s="30">
        <v>202.8</v>
      </c>
      <c r="AA31" s="30">
        <v>88.522490000000005</v>
      </c>
      <c r="AB31" s="29">
        <f t="shared" si="20"/>
        <v>43.650142998027611</v>
      </c>
      <c r="AC31" s="30"/>
      <c r="AD31" s="30"/>
      <c r="AE31" s="30"/>
      <c r="AF31" s="30">
        <v>214.8</v>
      </c>
      <c r="AG31" s="30">
        <v>92.339559999999992</v>
      </c>
      <c r="AH31" s="30">
        <f t="shared" si="21"/>
        <v>42.988621973929227</v>
      </c>
      <c r="AI31" s="30">
        <v>3171.7</v>
      </c>
      <c r="AJ31" s="30">
        <v>1785.8835900000001</v>
      </c>
      <c r="AK31" s="30">
        <f t="shared" si="22"/>
        <v>56.306825677081697</v>
      </c>
      <c r="AL31" s="30">
        <v>221.6</v>
      </c>
      <c r="AM31" s="30">
        <v>101.53394999999999</v>
      </c>
      <c r="AN31" s="30">
        <f t="shared" si="23"/>
        <v>45.818569494584835</v>
      </c>
      <c r="AO31" s="30">
        <v>213</v>
      </c>
      <c r="AP31" s="30">
        <v>43.945959999999999</v>
      </c>
      <c r="AQ31" s="30">
        <f t="shared" si="24"/>
        <v>20.631906103286386</v>
      </c>
      <c r="AR31" s="30">
        <v>753.9</v>
      </c>
      <c r="AS31" s="30">
        <v>360</v>
      </c>
      <c r="AT31" s="30">
        <f t="shared" si="25"/>
        <v>47.751691205730204</v>
      </c>
      <c r="AU31" s="30"/>
      <c r="AV31" s="30"/>
      <c r="AW31" s="30"/>
      <c r="AX31" s="30"/>
      <c r="AY31" s="51"/>
      <c r="AZ31" s="30"/>
      <c r="BA31" s="30">
        <v>212.8</v>
      </c>
      <c r="BB31" s="30">
        <v>102.17819</v>
      </c>
      <c r="BC31" s="30">
        <f t="shared" si="26"/>
        <v>48.016066729323306</v>
      </c>
      <c r="BD31" s="30">
        <v>224.9</v>
      </c>
      <c r="BE31" s="30">
        <v>99.636880000000005</v>
      </c>
      <c r="BF31" s="30">
        <f t="shared" si="27"/>
        <v>44.302747887950197</v>
      </c>
      <c r="BG31" s="30">
        <v>0.7</v>
      </c>
      <c r="BH31" s="30"/>
      <c r="BI31" s="30">
        <f t="shared" si="30"/>
        <v>0</v>
      </c>
      <c r="BJ31" s="30">
        <v>26.8</v>
      </c>
      <c r="BK31" s="30"/>
      <c r="BL31" s="30">
        <f t="shared" si="31"/>
        <v>0</v>
      </c>
    </row>
    <row r="32" spans="1:64" s="81" customFormat="1" ht="15.75" x14ac:dyDescent="0.25">
      <c r="A32" s="58" t="s">
        <v>145</v>
      </c>
      <c r="B32" s="30">
        <f t="shared" si="12"/>
        <v>275399.2</v>
      </c>
      <c r="C32" s="30">
        <f t="shared" si="13"/>
        <v>139187.31972</v>
      </c>
      <c r="D32" s="30">
        <f t="shared" si="0"/>
        <v>50.540204808147593</v>
      </c>
      <c r="E32" s="30">
        <v>1142.2</v>
      </c>
      <c r="F32" s="30">
        <v>568.24400000000003</v>
      </c>
      <c r="G32" s="30">
        <f t="shared" si="14"/>
        <v>49.749956224829276</v>
      </c>
      <c r="H32" s="30">
        <v>276.39999999999998</v>
      </c>
      <c r="I32" s="30">
        <v>134.62799999999999</v>
      </c>
      <c r="J32" s="30">
        <f t="shared" si="15"/>
        <v>48.707670043415341</v>
      </c>
      <c r="K32" s="30">
        <v>3318.7</v>
      </c>
      <c r="L32" s="30">
        <v>1797.73</v>
      </c>
      <c r="M32" s="30">
        <f t="shared" si="16"/>
        <v>54.169705004971838</v>
      </c>
      <c r="N32" s="30">
        <v>67364.600000000006</v>
      </c>
      <c r="O32" s="29">
        <v>32424</v>
      </c>
      <c r="P32" s="30">
        <f t="shared" si="2"/>
        <v>48.132104992830058</v>
      </c>
      <c r="Q32" s="30">
        <v>4750.8999999999996</v>
      </c>
      <c r="R32" s="30">
        <v>2411.0819999999999</v>
      </c>
      <c r="S32" s="30">
        <f t="shared" si="17"/>
        <v>50.750005262160855</v>
      </c>
      <c r="T32" s="30">
        <v>253.5</v>
      </c>
      <c r="U32" s="30">
        <v>123.739</v>
      </c>
      <c r="V32" s="30">
        <f t="shared" si="18"/>
        <v>48.812228796844181</v>
      </c>
      <c r="W32" s="30">
        <v>189385.1</v>
      </c>
      <c r="X32" s="30">
        <v>98081.932000000001</v>
      </c>
      <c r="Y32" s="30">
        <f t="shared" si="19"/>
        <v>51.789677223815389</v>
      </c>
      <c r="Z32" s="30">
        <v>608.4</v>
      </c>
      <c r="AA32" s="30">
        <v>304.2</v>
      </c>
      <c r="AB32" s="29">
        <f t="shared" si="20"/>
        <v>50</v>
      </c>
      <c r="AC32" s="30">
        <v>101.1</v>
      </c>
      <c r="AD32" s="30"/>
      <c r="AE32" s="30">
        <f t="shared" si="28"/>
        <v>0</v>
      </c>
      <c r="AF32" s="30">
        <v>214.8</v>
      </c>
      <c r="AG32" s="30">
        <v>107.4</v>
      </c>
      <c r="AH32" s="30">
        <f t="shared" si="21"/>
        <v>50</v>
      </c>
      <c r="AI32" s="30">
        <v>4526.8</v>
      </c>
      <c r="AJ32" s="30">
        <v>1786.0231299999998</v>
      </c>
      <c r="AK32" s="30">
        <f t="shared" si="22"/>
        <v>39.454429840063618</v>
      </c>
      <c r="AL32" s="30">
        <v>417.6</v>
      </c>
      <c r="AM32" s="30">
        <v>208.8</v>
      </c>
      <c r="AN32" s="30">
        <f t="shared" si="23"/>
        <v>50</v>
      </c>
      <c r="AO32" s="30">
        <v>213</v>
      </c>
      <c r="AP32" s="30">
        <v>106.5</v>
      </c>
      <c r="AQ32" s="30">
        <f t="shared" si="24"/>
        <v>50</v>
      </c>
      <c r="AR32" s="30">
        <v>1403</v>
      </c>
      <c r="AS32" s="30">
        <v>645.95000000000005</v>
      </c>
      <c r="AT32" s="30">
        <f t="shared" si="25"/>
        <v>46.040627227369924</v>
      </c>
      <c r="AU32" s="30">
        <v>810.7</v>
      </c>
      <c r="AV32" s="30">
        <v>280.74832000000004</v>
      </c>
      <c r="AW32" s="30">
        <f t="shared" si="29"/>
        <v>34.630358949056372</v>
      </c>
      <c r="AX32" s="30"/>
      <c r="AY32" s="51"/>
      <c r="AZ32" s="30"/>
      <c r="BA32" s="30">
        <v>212.8</v>
      </c>
      <c r="BB32" s="30">
        <v>106.4</v>
      </c>
      <c r="BC32" s="30">
        <f t="shared" si="26"/>
        <v>50</v>
      </c>
      <c r="BD32" s="30">
        <v>224.9</v>
      </c>
      <c r="BE32" s="30">
        <v>99.943269999999998</v>
      </c>
      <c r="BF32" s="30">
        <f t="shared" si="27"/>
        <v>44.438981769675415</v>
      </c>
      <c r="BG32" s="30">
        <v>4.5</v>
      </c>
      <c r="BH32" s="30"/>
      <c r="BI32" s="30">
        <f t="shared" si="30"/>
        <v>0</v>
      </c>
      <c r="BJ32" s="30">
        <v>170.2</v>
      </c>
      <c r="BK32" s="30"/>
      <c r="BL32" s="30">
        <f t="shared" si="31"/>
        <v>0</v>
      </c>
    </row>
    <row r="33" spans="1:64" s="81" customFormat="1" ht="15.75" x14ac:dyDescent="0.25">
      <c r="A33" s="58" t="s">
        <v>146</v>
      </c>
      <c r="B33" s="30">
        <f t="shared" si="12"/>
        <v>207891.59999999998</v>
      </c>
      <c r="C33" s="30">
        <f t="shared" si="13"/>
        <v>107795.78286000001</v>
      </c>
      <c r="D33" s="30">
        <f t="shared" si="0"/>
        <v>51.851918432490784</v>
      </c>
      <c r="E33" s="30">
        <v>1170.5999999999999</v>
      </c>
      <c r="F33" s="30">
        <v>450.613</v>
      </c>
      <c r="G33" s="30">
        <f t="shared" si="14"/>
        <v>38.49419101315565</v>
      </c>
      <c r="H33" s="30">
        <v>181</v>
      </c>
      <c r="I33" s="30">
        <v>46.367309999999996</v>
      </c>
      <c r="J33" s="30">
        <f t="shared" si="15"/>
        <v>25.617298342541435</v>
      </c>
      <c r="K33" s="30">
        <v>4198.8</v>
      </c>
      <c r="L33" s="30">
        <v>2089.6772700000001</v>
      </c>
      <c r="M33" s="30">
        <f t="shared" si="16"/>
        <v>49.768440268648185</v>
      </c>
      <c r="N33" s="30">
        <v>49727.8</v>
      </c>
      <c r="O33" s="29">
        <v>17840.799360000001</v>
      </c>
      <c r="P33" s="30">
        <f t="shared" si="2"/>
        <v>35.876912632370626</v>
      </c>
      <c r="Q33" s="30">
        <v>3433</v>
      </c>
      <c r="R33" s="30">
        <v>1526.79</v>
      </c>
      <c r="S33" s="30">
        <f t="shared" si="17"/>
        <v>44.473929507719198</v>
      </c>
      <c r="T33" s="30">
        <v>202.9</v>
      </c>
      <c r="U33" s="30">
        <v>56.229230000000001</v>
      </c>
      <c r="V33" s="30">
        <f t="shared" si="18"/>
        <v>27.712779694430758</v>
      </c>
      <c r="W33" s="30">
        <v>144860.1</v>
      </c>
      <c r="X33" s="30">
        <v>83811.767959999997</v>
      </c>
      <c r="Y33" s="30">
        <f t="shared" si="19"/>
        <v>57.857041352311647</v>
      </c>
      <c r="Z33" s="30">
        <v>405.6</v>
      </c>
      <c r="AA33" s="30">
        <v>160.87571</v>
      </c>
      <c r="AB33" s="29">
        <f t="shared" si="20"/>
        <v>39.663636587771201</v>
      </c>
      <c r="AC33" s="30">
        <v>61.3</v>
      </c>
      <c r="AD33" s="30"/>
      <c r="AE33" s="30">
        <f t="shared" si="28"/>
        <v>0</v>
      </c>
      <c r="AF33" s="30">
        <v>214.8</v>
      </c>
      <c r="AG33" s="30">
        <v>93.761300000000006</v>
      </c>
      <c r="AH33" s="30">
        <f t="shared" si="21"/>
        <v>43.65051210428306</v>
      </c>
      <c r="AI33" s="30">
        <v>1686.9</v>
      </c>
      <c r="AJ33" s="30">
        <v>921.56551000000002</v>
      </c>
      <c r="AK33" s="30">
        <f t="shared" si="22"/>
        <v>54.630713735254012</v>
      </c>
      <c r="AL33" s="30">
        <v>221.6</v>
      </c>
      <c r="AM33" s="30">
        <v>106.42816999999999</v>
      </c>
      <c r="AN33" s="30">
        <f t="shared" si="23"/>
        <v>48.027152527075813</v>
      </c>
      <c r="AO33" s="30">
        <v>213</v>
      </c>
      <c r="AP33" s="30">
        <v>95.035119999999992</v>
      </c>
      <c r="AQ33" s="30">
        <f t="shared" si="24"/>
        <v>44.61742723004695</v>
      </c>
      <c r="AR33" s="30">
        <v>826.5</v>
      </c>
      <c r="AS33" s="30">
        <v>390</v>
      </c>
      <c r="AT33" s="30">
        <f t="shared" si="25"/>
        <v>47.186932849364794</v>
      </c>
      <c r="AU33" s="30"/>
      <c r="AV33" s="30"/>
      <c r="AW33" s="30"/>
      <c r="AX33" s="30"/>
      <c r="AY33" s="51"/>
      <c r="AZ33" s="30"/>
      <c r="BA33" s="30">
        <v>212.8</v>
      </c>
      <c r="BB33" s="30">
        <v>103.95205</v>
      </c>
      <c r="BC33" s="30">
        <f t="shared" si="26"/>
        <v>48.849647556390977</v>
      </c>
      <c r="BD33" s="30">
        <v>224.9</v>
      </c>
      <c r="BE33" s="30">
        <v>101.92086999999999</v>
      </c>
      <c r="BF33" s="30">
        <f t="shared" si="27"/>
        <v>45.318305913739437</v>
      </c>
      <c r="BG33" s="30">
        <v>1.3</v>
      </c>
      <c r="BH33" s="30"/>
      <c r="BI33" s="30">
        <f t="shared" si="30"/>
        <v>0</v>
      </c>
      <c r="BJ33" s="30">
        <v>48.7</v>
      </c>
      <c r="BK33" s="30"/>
      <c r="BL33" s="30">
        <f t="shared" si="31"/>
        <v>0</v>
      </c>
    </row>
    <row r="34" spans="1:64" s="81" customFormat="1" ht="15.75" x14ac:dyDescent="0.25">
      <c r="A34" s="58" t="s">
        <v>147</v>
      </c>
      <c r="B34" s="30">
        <f t="shared" si="12"/>
        <v>179578.19999999998</v>
      </c>
      <c r="C34" s="30">
        <f t="shared" si="13"/>
        <v>102212.33489000001</v>
      </c>
      <c r="D34" s="30">
        <f t="shared" si="0"/>
        <v>56.918008360703041</v>
      </c>
      <c r="E34" s="30">
        <v>894</v>
      </c>
      <c r="F34" s="30">
        <v>481.39550000000003</v>
      </c>
      <c r="G34" s="30">
        <f t="shared" si="14"/>
        <v>53.847371364653249</v>
      </c>
      <c r="H34" s="30">
        <v>124.2</v>
      </c>
      <c r="I34" s="30">
        <v>47.809699999999999</v>
      </c>
      <c r="J34" s="30">
        <f t="shared" si="15"/>
        <v>38.494122383252815</v>
      </c>
      <c r="K34" s="30">
        <v>2845.3</v>
      </c>
      <c r="L34" s="30">
        <v>1200.7373300000002</v>
      </c>
      <c r="M34" s="30">
        <f t="shared" si="16"/>
        <v>42.200728569922333</v>
      </c>
      <c r="N34" s="30">
        <v>33390.5</v>
      </c>
      <c r="O34" s="29">
        <v>15787.76303</v>
      </c>
      <c r="P34" s="30">
        <f t="shared" si="2"/>
        <v>47.282200116799686</v>
      </c>
      <c r="Q34" s="30">
        <v>3716.4</v>
      </c>
      <c r="R34" s="30">
        <v>1613.0310300000001</v>
      </c>
      <c r="S34" s="30">
        <f t="shared" si="17"/>
        <v>43.403052147239265</v>
      </c>
      <c r="T34" s="30">
        <v>152.1</v>
      </c>
      <c r="U34" s="30">
        <v>57.065989999999999</v>
      </c>
      <c r="V34" s="30">
        <f t="shared" si="18"/>
        <v>37.518731097961869</v>
      </c>
      <c r="W34" s="30">
        <v>136135.6</v>
      </c>
      <c r="X34" s="30">
        <v>81874.883849999998</v>
      </c>
      <c r="Y34" s="30">
        <f t="shared" si="19"/>
        <v>60.142155211421546</v>
      </c>
      <c r="Z34" s="30">
        <v>202.8</v>
      </c>
      <c r="AA34" s="30">
        <v>90.867789999999999</v>
      </c>
      <c r="AB34" s="29">
        <f t="shared" si="20"/>
        <v>44.806602564102562</v>
      </c>
      <c r="AC34" s="30"/>
      <c r="AD34" s="30"/>
      <c r="AE34" s="30"/>
      <c r="AF34" s="30">
        <v>214.8</v>
      </c>
      <c r="AG34" s="30">
        <v>106.91519</v>
      </c>
      <c r="AH34" s="30">
        <f t="shared" si="21"/>
        <v>49.774297020484163</v>
      </c>
      <c r="AI34" s="30">
        <v>347.6</v>
      </c>
      <c r="AJ34" s="30">
        <v>258.62785000000002</v>
      </c>
      <c r="AK34" s="30">
        <f t="shared" si="22"/>
        <v>74.403869390103566</v>
      </c>
      <c r="AL34" s="30">
        <v>221.6</v>
      </c>
      <c r="AM34" s="30">
        <v>91.707399999999993</v>
      </c>
      <c r="AN34" s="30">
        <f t="shared" si="23"/>
        <v>41.384205776173282</v>
      </c>
      <c r="AO34" s="30">
        <v>213</v>
      </c>
      <c r="AP34" s="30">
        <v>106.33443</v>
      </c>
      <c r="AQ34" s="30">
        <f t="shared" si="24"/>
        <v>49.922267605633799</v>
      </c>
      <c r="AR34" s="30">
        <v>632.6</v>
      </c>
      <c r="AS34" s="30">
        <v>300</v>
      </c>
      <c r="AT34" s="30">
        <f t="shared" si="25"/>
        <v>47.4233322794815</v>
      </c>
      <c r="AU34" s="30"/>
      <c r="AV34" s="30"/>
      <c r="AW34" s="30"/>
      <c r="AX34" s="30"/>
      <c r="AY34" s="51"/>
      <c r="AZ34" s="30"/>
      <c r="BA34" s="30">
        <v>212.8</v>
      </c>
      <c r="BB34" s="30">
        <v>90.796999999999997</v>
      </c>
      <c r="BC34" s="30">
        <f t="shared" si="26"/>
        <v>42.667763157894733</v>
      </c>
      <c r="BD34" s="30">
        <v>224.9</v>
      </c>
      <c r="BE34" s="30">
        <v>104.39880000000001</v>
      </c>
      <c r="BF34" s="30">
        <f t="shared" si="27"/>
        <v>46.42009782125389</v>
      </c>
      <c r="BG34" s="30">
        <v>1.3</v>
      </c>
      <c r="BH34" s="30"/>
      <c r="BI34" s="30">
        <f t="shared" si="30"/>
        <v>0</v>
      </c>
      <c r="BJ34" s="30">
        <v>48.7</v>
      </c>
      <c r="BK34" s="30"/>
      <c r="BL34" s="30">
        <f t="shared" si="31"/>
        <v>0</v>
      </c>
    </row>
    <row r="35" spans="1:64" s="81" customFormat="1" ht="15.75" x14ac:dyDescent="0.25">
      <c r="A35" s="58" t="s">
        <v>148</v>
      </c>
      <c r="B35" s="30">
        <f t="shared" si="12"/>
        <v>296898</v>
      </c>
      <c r="C35" s="30">
        <f t="shared" si="13"/>
        <v>163717.84088</v>
      </c>
      <c r="D35" s="30">
        <f t="shared" si="0"/>
        <v>55.14279007605306</v>
      </c>
      <c r="E35" s="30">
        <v>2169</v>
      </c>
      <c r="F35" s="30">
        <v>746.34831000000008</v>
      </c>
      <c r="G35" s="30">
        <f t="shared" si="14"/>
        <v>34.409788381742743</v>
      </c>
      <c r="H35" s="30">
        <v>289.8</v>
      </c>
      <c r="I35" s="30">
        <v>120.17202</v>
      </c>
      <c r="J35" s="30">
        <f t="shared" si="15"/>
        <v>41.467225672877845</v>
      </c>
      <c r="K35" s="30">
        <v>4649.2</v>
      </c>
      <c r="L35" s="30">
        <v>2728.0619999999999</v>
      </c>
      <c r="M35" s="30">
        <f t="shared" si="16"/>
        <v>58.678095156155898</v>
      </c>
      <c r="N35" s="30">
        <v>57090.3</v>
      </c>
      <c r="O35" s="29">
        <v>33988.007969999999</v>
      </c>
      <c r="P35" s="30">
        <f t="shared" si="2"/>
        <v>59.533770132579434</v>
      </c>
      <c r="Q35" s="30">
        <v>5111</v>
      </c>
      <c r="R35" s="30">
        <v>2027.55927</v>
      </c>
      <c r="S35" s="30">
        <f t="shared" si="17"/>
        <v>39.670500293484636</v>
      </c>
      <c r="T35" s="30">
        <v>253.5</v>
      </c>
      <c r="U35" s="30">
        <v>114.29186</v>
      </c>
      <c r="V35" s="30">
        <f t="shared" si="18"/>
        <v>45.085546351084808</v>
      </c>
      <c r="W35" s="30">
        <v>211642.9</v>
      </c>
      <c r="X35" s="30">
        <v>116871.24411</v>
      </c>
      <c r="Y35" s="30">
        <f t="shared" si="19"/>
        <v>55.220961397712841</v>
      </c>
      <c r="Z35" s="30">
        <v>608.4</v>
      </c>
      <c r="AA35" s="30">
        <v>249.52408</v>
      </c>
      <c r="AB35" s="29">
        <f t="shared" si="20"/>
        <v>41.013162393162396</v>
      </c>
      <c r="AC35" s="30">
        <v>11.3</v>
      </c>
      <c r="AD35" s="30"/>
      <c r="AE35" s="30">
        <f t="shared" si="28"/>
        <v>0</v>
      </c>
      <c r="AF35" s="30">
        <v>416.8</v>
      </c>
      <c r="AG35" s="30">
        <v>196.68129000000002</v>
      </c>
      <c r="AH35" s="30">
        <f t="shared" si="21"/>
        <v>47.188409309021118</v>
      </c>
      <c r="AI35" s="30">
        <v>10524.5</v>
      </c>
      <c r="AJ35" s="30">
        <v>4894.7843499999999</v>
      </c>
      <c r="AK35" s="30">
        <f t="shared" si="22"/>
        <v>46.508474036771339</v>
      </c>
      <c r="AL35" s="30">
        <v>417.6</v>
      </c>
      <c r="AM35" s="30">
        <v>153.22964999999999</v>
      </c>
      <c r="AN35" s="30">
        <f t="shared" si="23"/>
        <v>36.692923850574708</v>
      </c>
      <c r="AO35" s="30">
        <v>213</v>
      </c>
      <c r="AP35" s="30">
        <v>88.516619999999989</v>
      </c>
      <c r="AQ35" s="30">
        <f t="shared" si="24"/>
        <v>41.557098591549291</v>
      </c>
      <c r="AR35" s="30">
        <v>2002.6</v>
      </c>
      <c r="AS35" s="30">
        <v>954</v>
      </c>
      <c r="AT35" s="30">
        <f t="shared" si="25"/>
        <v>47.638070508339162</v>
      </c>
      <c r="AU35" s="30">
        <v>810.7</v>
      </c>
      <c r="AV35" s="30">
        <v>317.11169000000001</v>
      </c>
      <c r="AW35" s="30">
        <f t="shared" si="29"/>
        <v>39.115787590970761</v>
      </c>
      <c r="AX35" s="30"/>
      <c r="AY35" s="51"/>
      <c r="AZ35" s="30"/>
      <c r="BA35" s="30">
        <v>212.8</v>
      </c>
      <c r="BB35" s="30">
        <v>95.889560000000003</v>
      </c>
      <c r="BC35" s="30">
        <f t="shared" si="26"/>
        <v>45.060883458646614</v>
      </c>
      <c r="BD35" s="30">
        <v>224.9</v>
      </c>
      <c r="BE35" s="30">
        <v>104.71810000000001</v>
      </c>
      <c r="BF35" s="30">
        <f t="shared" si="27"/>
        <v>46.562072032014228</v>
      </c>
      <c r="BG35" s="30">
        <v>6.5</v>
      </c>
      <c r="BH35" s="30"/>
      <c r="BI35" s="30">
        <f t="shared" si="30"/>
        <v>0</v>
      </c>
      <c r="BJ35" s="30">
        <v>243.2</v>
      </c>
      <c r="BK35" s="30">
        <v>67.7</v>
      </c>
      <c r="BL35" s="30">
        <f t="shared" si="31"/>
        <v>27.837171052631582</v>
      </c>
    </row>
    <row r="36" spans="1:64" s="81" customFormat="1" ht="15.75" x14ac:dyDescent="0.25">
      <c r="A36" s="58" t="s">
        <v>149</v>
      </c>
      <c r="B36" s="30">
        <f t="shared" si="12"/>
        <v>160192.89999999997</v>
      </c>
      <c r="C36" s="30">
        <f t="shared" si="13"/>
        <v>85820.56584000001</v>
      </c>
      <c r="D36" s="30">
        <f t="shared" si="0"/>
        <v>53.573264383128105</v>
      </c>
      <c r="E36" s="30">
        <v>491.5</v>
      </c>
      <c r="F36" s="30">
        <v>235.4323</v>
      </c>
      <c r="G36" s="30">
        <f t="shared" si="14"/>
        <v>47.90077314343845</v>
      </c>
      <c r="H36" s="30">
        <v>93.8</v>
      </c>
      <c r="I36" s="30">
        <v>33.10736</v>
      </c>
      <c r="J36" s="30">
        <f t="shared" si="15"/>
        <v>35.295692963752664</v>
      </c>
      <c r="K36" s="30">
        <v>1262.0999999999999</v>
      </c>
      <c r="L36" s="30">
        <v>390.48980999999998</v>
      </c>
      <c r="M36" s="30">
        <f t="shared" si="16"/>
        <v>30.939688614214404</v>
      </c>
      <c r="N36" s="30">
        <v>39369.9</v>
      </c>
      <c r="O36" s="29">
        <v>19090.51197</v>
      </c>
      <c r="P36" s="30">
        <f t="shared" si="2"/>
        <v>48.490120548947289</v>
      </c>
      <c r="Q36" s="30">
        <v>2885</v>
      </c>
      <c r="R36" s="30">
        <v>1392.3</v>
      </c>
      <c r="S36" s="30">
        <f t="shared" si="17"/>
        <v>48.259965337954938</v>
      </c>
      <c r="T36" s="30">
        <v>101.4</v>
      </c>
      <c r="U36" s="30">
        <v>40.061199999999999</v>
      </c>
      <c r="V36" s="30">
        <f t="shared" si="18"/>
        <v>39.508086785009858</v>
      </c>
      <c r="W36" s="30">
        <v>111386.3</v>
      </c>
      <c r="X36" s="30">
        <v>62541.366170000001</v>
      </c>
      <c r="Y36" s="30">
        <f t="shared" si="19"/>
        <v>56.148167386833023</v>
      </c>
      <c r="Z36" s="30">
        <v>202.8</v>
      </c>
      <c r="AA36" s="30">
        <v>67.797200000000004</v>
      </c>
      <c r="AB36" s="29">
        <f t="shared" si="20"/>
        <v>33.430571992110451</v>
      </c>
      <c r="AC36" s="30"/>
      <c r="AD36" s="30"/>
      <c r="AE36" s="30"/>
      <c r="AF36" s="30">
        <v>214.8</v>
      </c>
      <c r="AG36" s="30">
        <v>100.81564999999999</v>
      </c>
      <c r="AH36" s="30">
        <f t="shared" si="21"/>
        <v>46.93466014897578</v>
      </c>
      <c r="AI36" s="30">
        <v>2485.1999999999998</v>
      </c>
      <c r="AJ36" s="30">
        <v>1175.3820000000001</v>
      </c>
      <c r="AK36" s="30">
        <f t="shared" si="22"/>
        <v>47.295267986479963</v>
      </c>
      <c r="AL36" s="30">
        <v>221.6</v>
      </c>
      <c r="AM36" s="30">
        <v>96.212029999999999</v>
      </c>
      <c r="AN36" s="30">
        <f t="shared" si="23"/>
        <v>43.416981046931404</v>
      </c>
      <c r="AO36" s="30">
        <v>213</v>
      </c>
      <c r="AP36" s="30">
        <v>104.87560000000001</v>
      </c>
      <c r="AQ36" s="30">
        <f t="shared" si="24"/>
        <v>49.237370892018781</v>
      </c>
      <c r="AR36" s="30">
        <v>777.8</v>
      </c>
      <c r="AS36" s="30">
        <v>372</v>
      </c>
      <c r="AT36" s="30">
        <f t="shared" si="25"/>
        <v>47.827204937001802</v>
      </c>
      <c r="AU36" s="30"/>
      <c r="AV36" s="30"/>
      <c r="AW36" s="30"/>
      <c r="AX36" s="30"/>
      <c r="AY36" s="51"/>
      <c r="AZ36" s="30"/>
      <c r="BA36" s="30">
        <v>212.8</v>
      </c>
      <c r="BB36" s="30">
        <v>95.428100000000001</v>
      </c>
      <c r="BC36" s="30">
        <f t="shared" si="26"/>
        <v>44.844031954887214</v>
      </c>
      <c r="BD36" s="30">
        <v>224.9</v>
      </c>
      <c r="BE36" s="30">
        <v>84.786450000000002</v>
      </c>
      <c r="BF36" s="30">
        <f t="shared" si="27"/>
        <v>37.699622054246326</v>
      </c>
      <c r="BG36" s="30">
        <v>1.3</v>
      </c>
      <c r="BH36" s="30"/>
      <c r="BI36" s="30">
        <f t="shared" si="30"/>
        <v>0</v>
      </c>
      <c r="BJ36" s="30">
        <v>48.7</v>
      </c>
      <c r="BK36" s="30"/>
      <c r="BL36" s="30">
        <f t="shared" si="31"/>
        <v>0</v>
      </c>
    </row>
    <row r="37" spans="1:64" s="81" customFormat="1" ht="15.75" x14ac:dyDescent="0.25">
      <c r="A37" s="58" t="s">
        <v>150</v>
      </c>
      <c r="B37" s="30">
        <f t="shared" si="12"/>
        <v>452118.8</v>
      </c>
      <c r="C37" s="30">
        <f t="shared" si="13"/>
        <v>258300.52304</v>
      </c>
      <c r="D37" s="30">
        <f t="shared" si="0"/>
        <v>57.131117538133779</v>
      </c>
      <c r="E37" s="30">
        <v>1659.7</v>
      </c>
      <c r="F37" s="30">
        <v>876.94500000000005</v>
      </c>
      <c r="G37" s="30">
        <f t="shared" si="14"/>
        <v>52.837561005000907</v>
      </c>
      <c r="H37" s="30">
        <v>422.7</v>
      </c>
      <c r="I37" s="30">
        <v>176.97656000000001</v>
      </c>
      <c r="J37" s="30">
        <f t="shared" si="15"/>
        <v>41.868123964986992</v>
      </c>
      <c r="K37" s="30">
        <v>9081.7999999999993</v>
      </c>
      <c r="L37" s="30">
        <v>3941.9140600000001</v>
      </c>
      <c r="M37" s="30">
        <f t="shared" si="16"/>
        <v>43.404546015107144</v>
      </c>
      <c r="N37" s="30">
        <v>110470.5</v>
      </c>
      <c r="O37" s="29">
        <v>52953.946340000002</v>
      </c>
      <c r="P37" s="30">
        <f t="shared" si="2"/>
        <v>47.934920490085595</v>
      </c>
      <c r="Q37" s="30">
        <v>7342.5</v>
      </c>
      <c r="R37" s="30">
        <v>3216.2885899999997</v>
      </c>
      <c r="S37" s="30">
        <f t="shared" si="17"/>
        <v>43.803726115083414</v>
      </c>
      <c r="T37" s="30">
        <v>507</v>
      </c>
      <c r="U37" s="30">
        <v>209.13800000000001</v>
      </c>
      <c r="V37" s="30">
        <f t="shared" si="18"/>
        <v>41.250098619329393</v>
      </c>
      <c r="W37" s="30">
        <v>309753.5</v>
      </c>
      <c r="X37" s="30">
        <v>190734.35759</v>
      </c>
      <c r="Y37" s="30">
        <f t="shared" si="19"/>
        <v>61.576175116665347</v>
      </c>
      <c r="Z37" s="30">
        <v>1014.1</v>
      </c>
      <c r="AA37" s="30">
        <v>426.05543999999998</v>
      </c>
      <c r="AB37" s="29">
        <f t="shared" si="20"/>
        <v>42.013158465634547</v>
      </c>
      <c r="AC37" s="30"/>
      <c r="AD37" s="30"/>
      <c r="AE37" s="30"/>
      <c r="AF37" s="30">
        <v>214.8</v>
      </c>
      <c r="AG37" s="30">
        <v>89.484270000000009</v>
      </c>
      <c r="AH37" s="30">
        <f t="shared" si="21"/>
        <v>41.659343575418994</v>
      </c>
      <c r="AI37" s="30">
        <v>7584.7</v>
      </c>
      <c r="AJ37" s="30">
        <v>3868.2596600000002</v>
      </c>
      <c r="AK37" s="30">
        <f t="shared" si="22"/>
        <v>51.000826136828096</v>
      </c>
      <c r="AL37" s="30">
        <v>607.1</v>
      </c>
      <c r="AM37" s="30">
        <v>222.20705999999998</v>
      </c>
      <c r="AN37" s="30">
        <f t="shared" si="23"/>
        <v>36.601393510130123</v>
      </c>
      <c r="AO37" s="30">
        <v>213</v>
      </c>
      <c r="AP37" s="30">
        <v>99.597449999999995</v>
      </c>
      <c r="AQ37" s="30">
        <f t="shared" si="24"/>
        <v>46.759366197183091</v>
      </c>
      <c r="AR37" s="30">
        <v>2759.7</v>
      </c>
      <c r="AS37" s="30">
        <v>1308</v>
      </c>
      <c r="AT37" s="30">
        <f t="shared" si="25"/>
        <v>47.396456136536585</v>
      </c>
      <c r="AU37" s="30"/>
      <c r="AV37" s="30"/>
      <c r="AW37" s="30"/>
      <c r="AX37" s="30"/>
      <c r="AY37" s="51"/>
      <c r="AZ37" s="30"/>
      <c r="BA37" s="30">
        <v>212.8</v>
      </c>
      <c r="BB37" s="30">
        <v>97.233609999999999</v>
      </c>
      <c r="BC37" s="30">
        <f t="shared" si="26"/>
        <v>45.692485902255633</v>
      </c>
      <c r="BD37" s="30">
        <v>224.9</v>
      </c>
      <c r="BE37" s="30">
        <v>80.119410000000002</v>
      </c>
      <c r="BF37" s="30">
        <f t="shared" si="27"/>
        <v>35.624459759893284</v>
      </c>
      <c r="BG37" s="30">
        <v>1.3</v>
      </c>
      <c r="BH37" s="30"/>
      <c r="BI37" s="30">
        <v>0</v>
      </c>
      <c r="BJ37" s="30">
        <v>48.7</v>
      </c>
      <c r="BK37" s="30"/>
      <c r="BL37" s="30"/>
    </row>
    <row r="38" spans="1:64" s="81" customFormat="1" ht="15.75" x14ac:dyDescent="0.25">
      <c r="A38" s="58" t="s">
        <v>151</v>
      </c>
      <c r="B38" s="30">
        <f t="shared" si="12"/>
        <v>168442.09999999998</v>
      </c>
      <c r="C38" s="30">
        <f t="shared" si="13"/>
        <v>82024.537199999992</v>
      </c>
      <c r="D38" s="30">
        <f t="shared" si="0"/>
        <v>48.6959834863137</v>
      </c>
      <c r="E38" s="30">
        <v>1126.8</v>
      </c>
      <c r="F38" s="30">
        <v>518.23500000000001</v>
      </c>
      <c r="G38" s="30">
        <f t="shared" si="14"/>
        <v>45.991746538871141</v>
      </c>
      <c r="H38" s="30">
        <v>140.5</v>
      </c>
      <c r="I38" s="30">
        <v>47.621029999999998</v>
      </c>
      <c r="J38" s="30">
        <f t="shared" si="15"/>
        <v>33.893971530249104</v>
      </c>
      <c r="K38" s="30">
        <v>2579.6999999999998</v>
      </c>
      <c r="L38" s="30">
        <v>652.41195999999991</v>
      </c>
      <c r="M38" s="30">
        <f t="shared" si="16"/>
        <v>25.290225995270767</v>
      </c>
      <c r="N38" s="30">
        <v>35921.4</v>
      </c>
      <c r="O38" s="29">
        <v>14584.34304</v>
      </c>
      <c r="P38" s="30">
        <f t="shared" si="2"/>
        <v>40.600708881056974</v>
      </c>
      <c r="Q38" s="30">
        <v>3445.5</v>
      </c>
      <c r="R38" s="30">
        <v>1244.1771699999999</v>
      </c>
      <c r="S38" s="30">
        <f t="shared" si="17"/>
        <v>36.110206646350314</v>
      </c>
      <c r="T38" s="30">
        <v>152.1</v>
      </c>
      <c r="U38" s="30">
        <v>58.02</v>
      </c>
      <c r="V38" s="30">
        <f t="shared" si="18"/>
        <v>38.145956607495073</v>
      </c>
      <c r="W38" s="30">
        <v>121554.8</v>
      </c>
      <c r="X38" s="30">
        <v>63563.340729999996</v>
      </c>
      <c r="Y38" s="30">
        <f t="shared" si="19"/>
        <v>52.291921610664481</v>
      </c>
      <c r="Z38" s="30">
        <v>405.6</v>
      </c>
      <c r="AA38" s="30">
        <v>123.4992</v>
      </c>
      <c r="AB38" s="29">
        <f t="shared" si="20"/>
        <v>30.448520710059167</v>
      </c>
      <c r="AC38" s="30">
        <v>201.9</v>
      </c>
      <c r="AD38" s="30"/>
      <c r="AE38" s="30"/>
      <c r="AF38" s="30">
        <v>214.8</v>
      </c>
      <c r="AG38" s="30">
        <v>105.52506</v>
      </c>
      <c r="AH38" s="30">
        <f t="shared" si="21"/>
        <v>49.127122905027932</v>
      </c>
      <c r="AI38" s="30">
        <v>971.5</v>
      </c>
      <c r="AJ38" s="30">
        <v>404.38771000000003</v>
      </c>
      <c r="AK38" s="30">
        <f t="shared" si="22"/>
        <v>41.625085949562532</v>
      </c>
      <c r="AL38" s="30">
        <v>221.6</v>
      </c>
      <c r="AM38" s="30">
        <v>85.870059999999995</v>
      </c>
      <c r="AN38" s="30">
        <f t="shared" si="23"/>
        <v>38.75002707581227</v>
      </c>
      <c r="AO38" s="30">
        <v>213</v>
      </c>
      <c r="AP38" s="30">
        <v>82.424179999999993</v>
      </c>
      <c r="AQ38" s="30">
        <f t="shared" si="24"/>
        <v>38.696798122065722</v>
      </c>
      <c r="AR38" s="30">
        <v>805.2</v>
      </c>
      <c r="AS38" s="30">
        <v>384</v>
      </c>
      <c r="AT38" s="30">
        <f t="shared" si="25"/>
        <v>47.690014903129658</v>
      </c>
      <c r="AU38" s="30"/>
      <c r="AV38" s="30"/>
      <c r="AW38" s="30"/>
      <c r="AX38" s="30"/>
      <c r="AY38" s="51"/>
      <c r="AZ38" s="30"/>
      <c r="BA38" s="30">
        <v>212.8</v>
      </c>
      <c r="BB38" s="30">
        <v>86.472859999999997</v>
      </c>
      <c r="BC38" s="30">
        <f t="shared" si="26"/>
        <v>40.635742481203003</v>
      </c>
      <c r="BD38" s="30">
        <v>224.9</v>
      </c>
      <c r="BE38" s="30">
        <v>84.209199999999996</v>
      </c>
      <c r="BF38" s="30">
        <f t="shared" si="27"/>
        <v>37.442952423299239</v>
      </c>
      <c r="BG38" s="30">
        <v>1.3</v>
      </c>
      <c r="BH38" s="30"/>
      <c r="BI38" s="30">
        <v>0</v>
      </c>
      <c r="BJ38" s="30">
        <v>48.7</v>
      </c>
      <c r="BK38" s="30"/>
      <c r="BL38" s="30">
        <f t="shared" si="31"/>
        <v>0</v>
      </c>
    </row>
    <row r="39" spans="1:64" s="81" customFormat="1" ht="15.75" x14ac:dyDescent="0.25">
      <c r="A39" s="58" t="s">
        <v>152</v>
      </c>
      <c r="B39" s="30">
        <f t="shared" si="12"/>
        <v>109024.00000000003</v>
      </c>
      <c r="C39" s="30">
        <f t="shared" si="13"/>
        <v>58470.554100000001</v>
      </c>
      <c r="D39" s="30">
        <f t="shared" si="0"/>
        <v>53.630901544614019</v>
      </c>
      <c r="E39" s="30">
        <v>633.1</v>
      </c>
      <c r="F39" s="30">
        <v>113.35733999999999</v>
      </c>
      <c r="G39" s="30">
        <f t="shared" si="14"/>
        <v>17.905123993050072</v>
      </c>
      <c r="H39" s="30">
        <v>78.2</v>
      </c>
      <c r="I39" s="30">
        <v>31.402480000000001</v>
      </c>
      <c r="J39" s="30">
        <f t="shared" si="15"/>
        <v>40.156624040920711</v>
      </c>
      <c r="K39" s="30">
        <v>967.4</v>
      </c>
      <c r="L39" s="30">
        <v>273.95956000000001</v>
      </c>
      <c r="M39" s="30">
        <f t="shared" si="16"/>
        <v>28.319160636758323</v>
      </c>
      <c r="N39" s="30">
        <v>15197.9</v>
      </c>
      <c r="O39" s="29">
        <v>6916.6480799999999</v>
      </c>
      <c r="P39" s="30">
        <f t="shared" si="2"/>
        <v>45.510551326170059</v>
      </c>
      <c r="Q39" s="30">
        <v>1845.3</v>
      </c>
      <c r="R39" s="30">
        <v>796.12143999999989</v>
      </c>
      <c r="S39" s="30">
        <f t="shared" si="17"/>
        <v>43.143198395924777</v>
      </c>
      <c r="T39" s="30">
        <v>101.4</v>
      </c>
      <c r="U39" s="30">
        <v>38.540790000000001</v>
      </c>
      <c r="V39" s="30">
        <f t="shared" si="18"/>
        <v>38.008668639053255</v>
      </c>
      <c r="W39" s="30">
        <v>87215.6</v>
      </c>
      <c r="X39" s="30">
        <v>48892.8819</v>
      </c>
      <c r="Y39" s="30">
        <f t="shared" si="19"/>
        <v>56.059789647723569</v>
      </c>
      <c r="Z39" s="30">
        <v>202.8</v>
      </c>
      <c r="AA39" s="30">
        <v>110.34962</v>
      </c>
      <c r="AB39" s="29">
        <f t="shared" si="20"/>
        <v>54.413027613412225</v>
      </c>
      <c r="AC39" s="30"/>
      <c r="AD39" s="30"/>
      <c r="AE39" s="30"/>
      <c r="AF39" s="30">
        <v>214.8</v>
      </c>
      <c r="AG39" s="30">
        <v>105.26115</v>
      </c>
      <c r="AH39" s="30">
        <f t="shared" si="21"/>
        <v>49.004259776536315</v>
      </c>
      <c r="AI39" s="30">
        <v>971.6</v>
      </c>
      <c r="AJ39" s="30">
        <v>445.31966999999997</v>
      </c>
      <c r="AK39" s="30">
        <f t="shared" si="22"/>
        <v>45.833642445450799</v>
      </c>
      <c r="AL39" s="30">
        <v>221.6</v>
      </c>
      <c r="AM39" s="30">
        <v>108.9884</v>
      </c>
      <c r="AN39" s="30">
        <f t="shared" si="23"/>
        <v>49.182490974729241</v>
      </c>
      <c r="AO39" s="30">
        <v>213</v>
      </c>
      <c r="AP39" s="30">
        <v>102.91902999999999</v>
      </c>
      <c r="AQ39" s="30">
        <f t="shared" si="24"/>
        <v>48.318793427230048</v>
      </c>
      <c r="AR39" s="30">
        <v>673.6</v>
      </c>
      <c r="AS39" s="30">
        <v>318</v>
      </c>
      <c r="AT39" s="30">
        <f t="shared" si="25"/>
        <v>47.209026128266032</v>
      </c>
      <c r="AU39" s="30"/>
      <c r="AV39" s="30"/>
      <c r="AW39" s="30"/>
      <c r="AX39" s="30"/>
      <c r="AY39" s="51"/>
      <c r="AZ39" s="30"/>
      <c r="BA39" s="30">
        <v>212.8</v>
      </c>
      <c r="BB39" s="30">
        <v>106.4</v>
      </c>
      <c r="BC39" s="30">
        <f t="shared" si="26"/>
        <v>50</v>
      </c>
      <c r="BD39" s="30">
        <v>224.9</v>
      </c>
      <c r="BE39" s="30">
        <v>110.40464</v>
      </c>
      <c r="BF39" s="30">
        <f t="shared" si="27"/>
        <v>49.090546909737661</v>
      </c>
      <c r="BG39" s="30">
        <v>1.3</v>
      </c>
      <c r="BH39" s="30"/>
      <c r="BI39" s="30">
        <v>0</v>
      </c>
      <c r="BJ39" s="30">
        <v>48.7</v>
      </c>
      <c r="BK39" s="30"/>
      <c r="BL39" s="30"/>
    </row>
    <row r="40" spans="1:64" s="81" customFormat="1" ht="15.75" x14ac:dyDescent="0.25">
      <c r="A40" s="58" t="s">
        <v>153</v>
      </c>
      <c r="B40" s="30">
        <f t="shared" si="12"/>
        <v>362727.39999999997</v>
      </c>
      <c r="C40" s="30">
        <f t="shared" si="13"/>
        <v>200430.89513999995</v>
      </c>
      <c r="D40" s="30">
        <f t="shared" si="0"/>
        <v>55.25661836960758</v>
      </c>
      <c r="E40" s="30">
        <v>732.8</v>
      </c>
      <c r="F40" s="30">
        <v>395.68378000000001</v>
      </c>
      <c r="G40" s="30">
        <f t="shared" si="14"/>
        <v>53.996149017467253</v>
      </c>
      <c r="H40" s="30">
        <v>355</v>
      </c>
      <c r="I40" s="30">
        <v>168.52967000000001</v>
      </c>
      <c r="J40" s="30">
        <f t="shared" si="15"/>
        <v>47.47314647887324</v>
      </c>
      <c r="K40" s="30">
        <v>6411.9</v>
      </c>
      <c r="L40" s="30">
        <v>3687.6089999999999</v>
      </c>
      <c r="M40" s="30">
        <f t="shared" si="16"/>
        <v>57.51195433490853</v>
      </c>
      <c r="N40" s="30">
        <v>92161.600000000006</v>
      </c>
      <c r="O40" s="29">
        <v>47772.360930000003</v>
      </c>
      <c r="P40" s="30">
        <f t="shared" si="2"/>
        <v>51.835429213468522</v>
      </c>
      <c r="Q40" s="30">
        <v>4748</v>
      </c>
      <c r="R40" s="30">
        <v>2050.5644499999999</v>
      </c>
      <c r="S40" s="30">
        <f t="shared" si="17"/>
        <v>43.187962299915753</v>
      </c>
      <c r="T40" s="30">
        <v>354.9</v>
      </c>
      <c r="U40" s="30">
        <v>146.84278</v>
      </c>
      <c r="V40" s="30">
        <f t="shared" si="18"/>
        <v>41.375818540433926</v>
      </c>
      <c r="W40" s="30">
        <v>237862.8</v>
      </c>
      <c r="X40" s="30">
        <v>136308.36468999999</v>
      </c>
      <c r="Y40" s="30">
        <f t="shared" si="19"/>
        <v>57.305457049189698</v>
      </c>
      <c r="Z40" s="30">
        <v>811.3</v>
      </c>
      <c r="AA40" s="30">
        <v>255.25935999999999</v>
      </c>
      <c r="AB40" s="29">
        <f t="shared" si="20"/>
        <v>31.46300505361765</v>
      </c>
      <c r="AC40" s="30">
        <v>59.8</v>
      </c>
      <c r="AD40" s="30">
        <v>4</v>
      </c>
      <c r="AE40" s="30">
        <f t="shared" si="28"/>
        <v>6.6889632107023411</v>
      </c>
      <c r="AF40" s="30">
        <v>618.70000000000005</v>
      </c>
      <c r="AG40" s="30">
        <v>270.24671000000001</v>
      </c>
      <c r="AH40" s="30">
        <f t="shared" si="21"/>
        <v>43.679765637627284</v>
      </c>
      <c r="AI40" s="30">
        <v>14727.3</v>
      </c>
      <c r="AJ40" s="30">
        <v>7600.0106399999995</v>
      </c>
      <c r="AK40" s="30">
        <f t="shared" si="22"/>
        <v>51.60491495386119</v>
      </c>
      <c r="AL40" s="30">
        <v>607.1</v>
      </c>
      <c r="AM40" s="30">
        <v>240.87682999999998</v>
      </c>
      <c r="AN40" s="30">
        <f t="shared" si="23"/>
        <v>39.67663152693131</v>
      </c>
      <c r="AO40" s="30">
        <v>213</v>
      </c>
      <c r="AP40" s="30">
        <v>100.66764999999999</v>
      </c>
      <c r="AQ40" s="30">
        <f t="shared" si="24"/>
        <v>47.261807511737089</v>
      </c>
      <c r="AR40" s="30">
        <v>2575.5</v>
      </c>
      <c r="AS40" s="30">
        <v>1224</v>
      </c>
      <c r="AT40" s="30">
        <f t="shared" si="25"/>
        <v>47.524752475247524</v>
      </c>
      <c r="AU40" s="30">
        <v>0</v>
      </c>
      <c r="AV40" s="30">
        <v>0</v>
      </c>
      <c r="AW40" s="30"/>
      <c r="AX40" s="30"/>
      <c r="AY40" s="51"/>
      <c r="AZ40" s="30"/>
      <c r="BA40" s="30">
        <v>212.8</v>
      </c>
      <c r="BB40" s="30">
        <v>93.42864999999999</v>
      </c>
      <c r="BC40" s="30">
        <f t="shared" si="26"/>
        <v>43.904440789473675</v>
      </c>
      <c r="BD40" s="30">
        <v>224.9</v>
      </c>
      <c r="BE40" s="30">
        <v>112.45</v>
      </c>
      <c r="BF40" s="30">
        <f t="shared" si="27"/>
        <v>50</v>
      </c>
      <c r="BG40" s="30">
        <v>1.3</v>
      </c>
      <c r="BH40" s="30"/>
      <c r="BI40" s="30">
        <v>0</v>
      </c>
      <c r="BJ40" s="30">
        <v>48.7</v>
      </c>
      <c r="BK40" s="30"/>
      <c r="BL40" s="30"/>
    </row>
    <row r="41" spans="1:64" s="81" customFormat="1" ht="15.75" x14ac:dyDescent="0.25">
      <c r="A41" s="58" t="s">
        <v>154</v>
      </c>
      <c r="B41" s="30">
        <f t="shared" si="12"/>
        <v>162598.19999999995</v>
      </c>
      <c r="C41" s="30">
        <f t="shared" si="13"/>
        <v>117776.09178999999</v>
      </c>
      <c r="D41" s="30">
        <f t="shared" si="0"/>
        <v>72.433822631492859</v>
      </c>
      <c r="E41" s="30">
        <v>951.4</v>
      </c>
      <c r="F41" s="30">
        <v>418.64400000000001</v>
      </c>
      <c r="G41" s="30">
        <f t="shared" si="14"/>
        <v>44.00294303132226</v>
      </c>
      <c r="H41" s="30">
        <v>84.3</v>
      </c>
      <c r="I41" s="30">
        <v>31.795000000000002</v>
      </c>
      <c r="J41" s="30">
        <f t="shared" si="15"/>
        <v>37.716488730723604</v>
      </c>
      <c r="K41" s="30">
        <v>1383.5</v>
      </c>
      <c r="L41" s="30">
        <v>585.00006999999994</v>
      </c>
      <c r="M41" s="30">
        <f t="shared" si="16"/>
        <v>42.284067220816759</v>
      </c>
      <c r="N41" s="30">
        <v>15988.7</v>
      </c>
      <c r="O41" s="29">
        <v>10704.795</v>
      </c>
      <c r="P41" s="30">
        <f t="shared" si="2"/>
        <v>66.952253779231569</v>
      </c>
      <c r="Q41" s="30">
        <v>3245.2</v>
      </c>
      <c r="R41" s="30">
        <v>1145.884</v>
      </c>
      <c r="S41" s="30">
        <f t="shared" si="17"/>
        <v>35.310119561198078</v>
      </c>
      <c r="T41" s="30">
        <v>101.4</v>
      </c>
      <c r="U41" s="30">
        <v>33.969499999999996</v>
      </c>
      <c r="V41" s="30">
        <f t="shared" si="18"/>
        <v>33.500493096646942</v>
      </c>
      <c r="W41" s="30">
        <v>137400.29999999999</v>
      </c>
      <c r="X41" s="30">
        <v>103332.4</v>
      </c>
      <c r="Y41" s="30">
        <f t="shared" si="19"/>
        <v>75.205367091629356</v>
      </c>
      <c r="Z41" s="30">
        <v>202.8</v>
      </c>
      <c r="AA41" s="30">
        <v>74.290789999999987</v>
      </c>
      <c r="AB41" s="29">
        <f t="shared" si="20"/>
        <v>36.632539447731752</v>
      </c>
      <c r="AC41" s="30"/>
      <c r="AD41" s="30"/>
      <c r="AE41" s="30"/>
      <c r="AF41" s="30">
        <v>214.8</v>
      </c>
      <c r="AG41" s="30">
        <v>88.997330000000005</v>
      </c>
      <c r="AH41" s="30">
        <f t="shared" si="21"/>
        <v>41.432648975791437</v>
      </c>
      <c r="AI41" s="30">
        <v>1237.8</v>
      </c>
      <c r="AJ41" s="30">
        <v>582.60943000000009</v>
      </c>
      <c r="AK41" s="30">
        <f t="shared" si="22"/>
        <v>47.068139440943618</v>
      </c>
      <c r="AL41" s="30">
        <v>221.6</v>
      </c>
      <c r="AM41" s="30">
        <v>89.296820000000011</v>
      </c>
      <c r="AN41" s="30">
        <f t="shared" si="23"/>
        <v>40.296398916967512</v>
      </c>
      <c r="AO41" s="30">
        <v>213</v>
      </c>
      <c r="AP41" s="30">
        <v>85.135729999999995</v>
      </c>
      <c r="AQ41" s="30">
        <f t="shared" si="24"/>
        <v>39.969826291079805</v>
      </c>
      <c r="AR41" s="30">
        <v>865.7</v>
      </c>
      <c r="AS41" s="30">
        <v>414</v>
      </c>
      <c r="AT41" s="30">
        <f t="shared" si="25"/>
        <v>47.822571329559892</v>
      </c>
      <c r="AU41" s="30">
        <v>0</v>
      </c>
      <c r="AV41" s="30">
        <v>0</v>
      </c>
      <c r="AW41" s="30"/>
      <c r="AX41" s="30"/>
      <c r="AY41" s="51"/>
      <c r="AZ41" s="30"/>
      <c r="BA41" s="30">
        <v>212.8</v>
      </c>
      <c r="BB41" s="30">
        <v>104.67174</v>
      </c>
      <c r="BC41" s="30">
        <f t="shared" si="26"/>
        <v>49.187847744360901</v>
      </c>
      <c r="BD41" s="30">
        <v>224.9</v>
      </c>
      <c r="BE41" s="30">
        <v>84.602380000000011</v>
      </c>
      <c r="BF41" s="30">
        <f t="shared" si="27"/>
        <v>37.617776789684306</v>
      </c>
      <c r="BG41" s="30">
        <v>1.3</v>
      </c>
      <c r="BH41" s="30"/>
      <c r="BI41" s="30">
        <v>0</v>
      </c>
      <c r="BJ41" s="30">
        <v>48.7</v>
      </c>
      <c r="BK41" s="30"/>
      <c r="BL41" s="30"/>
    </row>
    <row r="42" spans="1:64" s="81" customFormat="1" ht="15.75" x14ac:dyDescent="0.25">
      <c r="A42" s="58" t="s">
        <v>155</v>
      </c>
      <c r="B42" s="30">
        <f t="shared" si="12"/>
        <v>381722.49999999994</v>
      </c>
      <c r="C42" s="30">
        <f t="shared" si="13"/>
        <v>212986.95321000001</v>
      </c>
      <c r="D42" s="30">
        <f t="shared" si="0"/>
        <v>55.796279551244702</v>
      </c>
      <c r="E42" s="30">
        <v>1695.4</v>
      </c>
      <c r="F42" s="30">
        <v>619.05145999999991</v>
      </c>
      <c r="G42" s="30">
        <f t="shared" si="14"/>
        <v>36.513593252329827</v>
      </c>
      <c r="H42" s="30">
        <v>401.1</v>
      </c>
      <c r="I42" s="30">
        <v>114.22060999999999</v>
      </c>
      <c r="J42" s="30">
        <f t="shared" si="15"/>
        <v>28.476841186736472</v>
      </c>
      <c r="K42" s="30">
        <v>12260.2</v>
      </c>
      <c r="L42" s="30">
        <v>2014.1722</v>
      </c>
      <c r="M42" s="30">
        <f t="shared" si="16"/>
        <v>16.428542764392095</v>
      </c>
      <c r="N42" s="30">
        <v>102130.3</v>
      </c>
      <c r="O42" s="29">
        <v>53922.190159999998</v>
      </c>
      <c r="P42" s="30">
        <f t="shared" si="2"/>
        <v>52.797446164360615</v>
      </c>
      <c r="Q42" s="30">
        <v>6476.2</v>
      </c>
      <c r="R42" s="30">
        <v>2791.6110800000001</v>
      </c>
      <c r="S42" s="30">
        <f t="shared" si="17"/>
        <v>43.105695932800103</v>
      </c>
      <c r="T42" s="30">
        <v>354.9</v>
      </c>
      <c r="U42" s="30">
        <v>129.76</v>
      </c>
      <c r="V42" s="30">
        <f t="shared" si="18"/>
        <v>36.562411947027329</v>
      </c>
      <c r="W42" s="30">
        <v>251360</v>
      </c>
      <c r="X42" s="30">
        <v>150272.80533999999</v>
      </c>
      <c r="Y42" s="30">
        <f t="shared" si="19"/>
        <v>59.783897732336087</v>
      </c>
      <c r="Z42" s="30">
        <v>811.3</v>
      </c>
      <c r="AA42" s="30">
        <v>379.85768000000002</v>
      </c>
      <c r="AB42" s="29">
        <f t="shared" si="20"/>
        <v>46.820865277948975</v>
      </c>
      <c r="AC42" s="30"/>
      <c r="AD42" s="30"/>
      <c r="AE42" s="30"/>
      <c r="AF42" s="30">
        <v>214.8</v>
      </c>
      <c r="AG42" s="30">
        <v>92.08453999999999</v>
      </c>
      <c r="AH42" s="30">
        <f t="shared" si="21"/>
        <v>42.869897579143384</v>
      </c>
      <c r="AI42" s="30">
        <v>2338.6999999999998</v>
      </c>
      <c r="AJ42" s="30">
        <v>1002.9066899999999</v>
      </c>
      <c r="AK42" s="30">
        <f t="shared" si="22"/>
        <v>42.883084192072516</v>
      </c>
      <c r="AL42" s="30">
        <v>607.1</v>
      </c>
      <c r="AM42" s="30">
        <v>217.52839</v>
      </c>
      <c r="AN42" s="30">
        <f t="shared" si="23"/>
        <v>35.830734640092246</v>
      </c>
      <c r="AO42" s="30">
        <v>213</v>
      </c>
      <c r="AP42" s="30">
        <v>98.6</v>
      </c>
      <c r="AQ42" s="30">
        <f t="shared" si="24"/>
        <v>46.291079812206569</v>
      </c>
      <c r="AR42" s="30">
        <v>2359.5</v>
      </c>
      <c r="AS42" s="30">
        <v>1122</v>
      </c>
      <c r="AT42" s="30">
        <f t="shared" si="25"/>
        <v>47.552447552447553</v>
      </c>
      <c r="AU42" s="30">
        <v>0</v>
      </c>
      <c r="AV42" s="30">
        <v>0</v>
      </c>
      <c r="AW42" s="30"/>
      <c r="AX42" s="30"/>
      <c r="AY42" s="51"/>
      <c r="AZ42" s="30"/>
      <c r="BA42" s="30">
        <v>212.8</v>
      </c>
      <c r="BB42" s="30">
        <v>97.838130000000007</v>
      </c>
      <c r="BC42" s="30">
        <f t="shared" si="26"/>
        <v>45.976564849624062</v>
      </c>
      <c r="BD42" s="30">
        <v>224.9</v>
      </c>
      <c r="BE42" s="30">
        <v>112.32692999999999</v>
      </c>
      <c r="BF42" s="30">
        <f t="shared" si="27"/>
        <v>49.945277901289458</v>
      </c>
      <c r="BG42" s="30">
        <v>1.6</v>
      </c>
      <c r="BH42" s="30"/>
      <c r="BI42" s="30">
        <v>0</v>
      </c>
      <c r="BJ42" s="30">
        <v>60.7</v>
      </c>
      <c r="BK42" s="30"/>
      <c r="BL42" s="30"/>
    </row>
    <row r="43" spans="1:64" s="81" customFormat="1" ht="15.75" x14ac:dyDescent="0.25">
      <c r="A43" s="58" t="s">
        <v>156</v>
      </c>
      <c r="B43" s="30">
        <f t="shared" si="12"/>
        <v>178449.29999999996</v>
      </c>
      <c r="C43" s="30">
        <f t="shared" si="13"/>
        <v>93900.26923999998</v>
      </c>
      <c r="D43" s="30">
        <f t="shared" si="0"/>
        <v>52.620138739686851</v>
      </c>
      <c r="E43" s="30">
        <v>1113.2</v>
      </c>
      <c r="F43" s="30">
        <v>554.88</v>
      </c>
      <c r="G43" s="30">
        <f t="shared" si="14"/>
        <v>49.845490477901542</v>
      </c>
      <c r="H43" s="30">
        <v>278.2</v>
      </c>
      <c r="I43" s="30">
        <v>88.789699999999996</v>
      </c>
      <c r="J43" s="30">
        <f t="shared" si="15"/>
        <v>31.915780014378146</v>
      </c>
      <c r="K43" s="30">
        <v>4608.8</v>
      </c>
      <c r="L43" s="30">
        <v>1500.586</v>
      </c>
      <c r="M43" s="30">
        <f t="shared" si="16"/>
        <v>32.55914771741017</v>
      </c>
      <c r="N43" s="30">
        <v>42026.2</v>
      </c>
      <c r="O43" s="29">
        <v>22096.589829999997</v>
      </c>
      <c r="P43" s="30">
        <f t="shared" si="2"/>
        <v>52.578129428784905</v>
      </c>
      <c r="Q43" s="30">
        <v>3211.2</v>
      </c>
      <c r="R43" s="30">
        <v>1798.2719999999999</v>
      </c>
      <c r="S43" s="30">
        <f t="shared" si="17"/>
        <v>56.000000000000007</v>
      </c>
      <c r="T43" s="30">
        <v>202.9</v>
      </c>
      <c r="U43" s="30">
        <v>65.756199999999993</v>
      </c>
      <c r="V43" s="30">
        <f t="shared" si="18"/>
        <v>32.408181370133065</v>
      </c>
      <c r="W43" s="30">
        <v>120801.2</v>
      </c>
      <c r="X43" s="30">
        <v>65075.432850000005</v>
      </c>
      <c r="Y43" s="30">
        <f t="shared" si="19"/>
        <v>53.869856301096355</v>
      </c>
      <c r="Z43" s="30">
        <v>405.6</v>
      </c>
      <c r="AA43" s="30">
        <v>209.21741</v>
      </c>
      <c r="AB43" s="29">
        <f t="shared" si="20"/>
        <v>51.582201676528591</v>
      </c>
      <c r="AC43" s="30"/>
      <c r="AD43" s="30"/>
      <c r="AE43" s="30"/>
      <c r="AF43" s="30">
        <v>214.8</v>
      </c>
      <c r="AG43" s="30">
        <v>106.07293</v>
      </c>
      <c r="AH43" s="30">
        <f t="shared" si="21"/>
        <v>49.382183426443198</v>
      </c>
      <c r="AI43" s="30">
        <v>3420.1</v>
      </c>
      <c r="AJ43" s="30">
        <v>1394.0068999999999</v>
      </c>
      <c r="AK43" s="30">
        <f t="shared" si="22"/>
        <v>40.75924388175784</v>
      </c>
      <c r="AL43" s="30">
        <v>221.6</v>
      </c>
      <c r="AM43" s="30">
        <v>110.30964999999999</v>
      </c>
      <c r="AN43" s="30">
        <f t="shared" si="23"/>
        <v>49.778722924187726</v>
      </c>
      <c r="AO43" s="30">
        <v>213</v>
      </c>
      <c r="AP43" s="30">
        <v>99.742809999999992</v>
      </c>
      <c r="AQ43" s="30">
        <f t="shared" si="24"/>
        <v>46.827610328638492</v>
      </c>
      <c r="AR43" s="30">
        <v>1244.8</v>
      </c>
      <c r="AS43" s="30">
        <v>594</v>
      </c>
      <c r="AT43" s="30">
        <f t="shared" si="25"/>
        <v>47.718508997429311</v>
      </c>
      <c r="AU43" s="30">
        <v>0</v>
      </c>
      <c r="AV43" s="30">
        <v>0</v>
      </c>
      <c r="AW43" s="30"/>
      <c r="AX43" s="30"/>
      <c r="AY43" s="51"/>
      <c r="AZ43" s="30"/>
      <c r="BA43" s="30">
        <v>212.8</v>
      </c>
      <c r="BB43" s="30">
        <v>106.12487</v>
      </c>
      <c r="BC43" s="30">
        <f t="shared" si="26"/>
        <v>49.870709586466162</v>
      </c>
      <c r="BD43" s="30">
        <v>224.9</v>
      </c>
      <c r="BE43" s="30">
        <v>100.48809</v>
      </c>
      <c r="BF43" s="30">
        <f t="shared" si="27"/>
        <v>44.681231658514889</v>
      </c>
      <c r="BG43" s="30">
        <v>1.3</v>
      </c>
      <c r="BH43" s="30"/>
      <c r="BI43" s="30">
        <v>0</v>
      </c>
      <c r="BJ43" s="30">
        <v>48.7</v>
      </c>
      <c r="BK43" s="30"/>
      <c r="BL43" s="30">
        <f t="shared" si="31"/>
        <v>0</v>
      </c>
    </row>
    <row r="44" spans="1:64" s="81" customFormat="1" ht="15.75" x14ac:dyDescent="0.25">
      <c r="A44" s="58" t="s">
        <v>157</v>
      </c>
      <c r="B44" s="30">
        <f t="shared" si="12"/>
        <v>236177.39999999997</v>
      </c>
      <c r="C44" s="30">
        <f t="shared" si="13"/>
        <v>141184.85964000001</v>
      </c>
      <c r="D44" s="30">
        <f t="shared" si="0"/>
        <v>59.77915737915653</v>
      </c>
      <c r="E44" s="30">
        <v>321.3</v>
      </c>
      <c r="F44" s="30">
        <v>137.58000000000001</v>
      </c>
      <c r="G44" s="30">
        <f t="shared" si="14"/>
        <v>42.819794584500471</v>
      </c>
      <c r="H44" s="30">
        <v>170.6</v>
      </c>
      <c r="I44" s="30">
        <v>64.123500000000007</v>
      </c>
      <c r="J44" s="30">
        <f t="shared" si="15"/>
        <v>37.587045720984761</v>
      </c>
      <c r="K44" s="30">
        <v>5518.5</v>
      </c>
      <c r="L44" s="30">
        <v>2537.0573300000001</v>
      </c>
      <c r="M44" s="30">
        <f t="shared" si="16"/>
        <v>45.973676361330071</v>
      </c>
      <c r="N44" s="30">
        <v>23393.1</v>
      </c>
      <c r="O44" s="29">
        <v>13619.5</v>
      </c>
      <c r="P44" s="30">
        <f t="shared" si="2"/>
        <v>58.220158935754561</v>
      </c>
      <c r="Q44" s="30">
        <v>2931.3</v>
      </c>
      <c r="R44" s="30">
        <v>1394.6743999999999</v>
      </c>
      <c r="S44" s="30">
        <f t="shared" si="17"/>
        <v>47.578698870808168</v>
      </c>
      <c r="T44" s="30">
        <v>202.9</v>
      </c>
      <c r="U44" s="30">
        <v>73.953600000000009</v>
      </c>
      <c r="V44" s="30">
        <f t="shared" si="18"/>
        <v>36.448299655002472</v>
      </c>
      <c r="W44" s="30">
        <v>199661.9</v>
      </c>
      <c r="X44" s="30">
        <v>121772.287</v>
      </c>
      <c r="Y44" s="30">
        <f t="shared" si="19"/>
        <v>60.989245820058812</v>
      </c>
      <c r="Z44" s="30">
        <v>608.4</v>
      </c>
      <c r="AA44" s="30">
        <v>187.08507</v>
      </c>
      <c r="AB44" s="29">
        <f t="shared" si="20"/>
        <v>30.750340236686391</v>
      </c>
      <c r="AC44" s="30">
        <v>9.8000000000000007</v>
      </c>
      <c r="AD44" s="30">
        <v>1.6</v>
      </c>
      <c r="AE44" s="30">
        <f t="shared" si="28"/>
        <v>16.326530612244898</v>
      </c>
      <c r="AF44" s="30">
        <v>214.8</v>
      </c>
      <c r="AG44" s="30">
        <v>75.794600000000003</v>
      </c>
      <c r="AH44" s="30">
        <f t="shared" si="21"/>
        <v>35.286126629422718</v>
      </c>
      <c r="AI44" s="30">
        <v>651.6</v>
      </c>
      <c r="AJ44" s="30">
        <v>323.61081000000001</v>
      </c>
      <c r="AK44" s="30">
        <f t="shared" si="22"/>
        <v>49.664028545119706</v>
      </c>
      <c r="AL44" s="30">
        <v>417.6</v>
      </c>
      <c r="AM44" s="30">
        <v>159.79205999999999</v>
      </c>
      <c r="AN44" s="30">
        <f t="shared" si="23"/>
        <v>38.26438218390804</v>
      </c>
      <c r="AO44" s="30">
        <v>213</v>
      </c>
      <c r="AP44" s="30">
        <v>58.822489999999995</v>
      </c>
      <c r="AQ44" s="30">
        <f t="shared" si="24"/>
        <v>27.616192488262907</v>
      </c>
      <c r="AR44" s="30">
        <v>1374.9</v>
      </c>
      <c r="AS44" s="30">
        <v>654</v>
      </c>
      <c r="AT44" s="30">
        <f t="shared" si="25"/>
        <v>47.567095788784634</v>
      </c>
      <c r="AU44" s="30">
        <v>0</v>
      </c>
      <c r="AV44" s="30">
        <v>0</v>
      </c>
      <c r="AW44" s="30"/>
      <c r="AX44" s="30"/>
      <c r="AY44" s="51"/>
      <c r="AZ44" s="30"/>
      <c r="BA44" s="30">
        <v>212.8</v>
      </c>
      <c r="BB44" s="30">
        <v>88.025170000000003</v>
      </c>
      <c r="BC44" s="30">
        <f t="shared" si="26"/>
        <v>41.365211466165412</v>
      </c>
      <c r="BD44" s="30">
        <v>224.9</v>
      </c>
      <c r="BE44" s="30">
        <v>36.953609999999998</v>
      </c>
      <c r="BF44" s="30">
        <f t="shared" si="27"/>
        <v>16.431129390840372</v>
      </c>
      <c r="BG44" s="30">
        <v>1.3</v>
      </c>
      <c r="BH44" s="30"/>
      <c r="BI44" s="30">
        <v>0</v>
      </c>
      <c r="BJ44" s="30">
        <v>48.7</v>
      </c>
      <c r="BK44" s="30"/>
      <c r="BL44" s="30">
        <f t="shared" si="31"/>
        <v>0</v>
      </c>
    </row>
    <row r="45" spans="1:64" s="81" customFormat="1" ht="15.75" x14ac:dyDescent="0.25">
      <c r="A45" s="58" t="s">
        <v>158</v>
      </c>
      <c r="B45" s="30">
        <f t="shared" si="12"/>
        <v>105609.30000000002</v>
      </c>
      <c r="C45" s="30">
        <f t="shared" si="13"/>
        <v>54144.543149999998</v>
      </c>
      <c r="D45" s="30">
        <f t="shared" si="0"/>
        <v>51.268726475793315</v>
      </c>
      <c r="E45" s="30">
        <v>411.1</v>
      </c>
      <c r="F45" s="30">
        <v>149.01891000000001</v>
      </c>
      <c r="G45" s="30">
        <f t="shared" si="14"/>
        <v>36.248822670882994</v>
      </c>
      <c r="H45" s="30">
        <v>47.4</v>
      </c>
      <c r="I45" s="30">
        <v>12.25347</v>
      </c>
      <c r="J45" s="30">
        <f t="shared" si="15"/>
        <v>25.851202531645573</v>
      </c>
      <c r="K45" s="30">
        <v>643.29999999999995</v>
      </c>
      <c r="L45" s="30">
        <v>227.07619</v>
      </c>
      <c r="M45" s="30">
        <f t="shared" si="16"/>
        <v>35.29864604383647</v>
      </c>
      <c r="N45" s="30">
        <v>13091.4</v>
      </c>
      <c r="O45" s="29">
        <v>6412.0274500000005</v>
      </c>
      <c r="P45" s="30">
        <f t="shared" si="2"/>
        <v>48.978928533235567</v>
      </c>
      <c r="Q45" s="30">
        <v>1684.5</v>
      </c>
      <c r="R45" s="30">
        <v>299.90595999999999</v>
      </c>
      <c r="S45" s="30">
        <f t="shared" si="17"/>
        <v>17.803856337192045</v>
      </c>
      <c r="T45" s="30">
        <v>50.7</v>
      </c>
      <c r="U45" s="30">
        <v>11.018420000000001</v>
      </c>
      <c r="V45" s="30">
        <f t="shared" si="18"/>
        <v>21.73258382642998</v>
      </c>
      <c r="W45" s="30">
        <v>86571.6</v>
      </c>
      <c r="X45" s="30">
        <v>45553.035229999994</v>
      </c>
      <c r="Y45" s="30">
        <f t="shared" si="19"/>
        <v>52.618913396541124</v>
      </c>
      <c r="Z45" s="30">
        <v>202.8</v>
      </c>
      <c r="AA45" s="30">
        <v>89.287710000000004</v>
      </c>
      <c r="AB45" s="29">
        <f t="shared" si="20"/>
        <v>44.027470414201183</v>
      </c>
      <c r="AC45" s="30"/>
      <c r="AD45" s="30"/>
      <c r="AE45" s="30"/>
      <c r="AF45" s="30">
        <v>214.8</v>
      </c>
      <c r="AG45" s="30">
        <v>84.888179999999991</v>
      </c>
      <c r="AH45" s="30">
        <f t="shared" si="21"/>
        <v>39.519636871508375</v>
      </c>
      <c r="AI45" s="30">
        <v>1241.5999999999999</v>
      </c>
      <c r="AJ45" s="30">
        <v>698.96321</v>
      </c>
      <c r="AK45" s="30">
        <f t="shared" si="22"/>
        <v>56.295361630154638</v>
      </c>
      <c r="AL45" s="30">
        <v>221.6</v>
      </c>
      <c r="AM45" s="30">
        <v>93.245220000000003</v>
      </c>
      <c r="AN45" s="30">
        <f t="shared" si="23"/>
        <v>42.078167870036104</v>
      </c>
      <c r="AO45" s="30">
        <v>213</v>
      </c>
      <c r="AP45" s="30">
        <v>86.637020000000007</v>
      </c>
      <c r="AQ45" s="30">
        <f t="shared" si="24"/>
        <v>40.674657276995305</v>
      </c>
      <c r="AR45" s="30">
        <v>527.79999999999995</v>
      </c>
      <c r="AS45" s="30">
        <v>252</v>
      </c>
      <c r="AT45" s="30">
        <f t="shared" si="25"/>
        <v>47.745358090185682</v>
      </c>
      <c r="AU45" s="30">
        <v>0</v>
      </c>
      <c r="AV45" s="30">
        <v>0</v>
      </c>
      <c r="AW45" s="30"/>
      <c r="AX45" s="30"/>
      <c r="AY45" s="51"/>
      <c r="AZ45" s="30"/>
      <c r="BA45" s="30">
        <v>212.8</v>
      </c>
      <c r="BB45" s="30">
        <v>71.690730000000002</v>
      </c>
      <c r="BC45" s="30">
        <f t="shared" si="26"/>
        <v>33.689252819548869</v>
      </c>
      <c r="BD45" s="30">
        <v>224.9</v>
      </c>
      <c r="BE45" s="30">
        <v>103.49544999999999</v>
      </c>
      <c r="BF45" s="30">
        <f t="shared" si="27"/>
        <v>46.018430413517116</v>
      </c>
      <c r="BG45" s="30">
        <v>1.3</v>
      </c>
      <c r="BH45" s="30"/>
      <c r="BI45" s="30">
        <v>0</v>
      </c>
      <c r="BJ45" s="30">
        <v>48.7</v>
      </c>
      <c r="BK45" s="30"/>
      <c r="BL45" s="30"/>
    </row>
    <row r="46" spans="1:64" s="81" customFormat="1" ht="15.75" x14ac:dyDescent="0.25">
      <c r="A46" s="58" t="s">
        <v>159</v>
      </c>
      <c r="B46" s="30">
        <f t="shared" si="12"/>
        <v>172255.59999999995</v>
      </c>
      <c r="C46" s="30">
        <f t="shared" si="13"/>
        <v>96172.296639999986</v>
      </c>
      <c r="D46" s="30">
        <f t="shared" si="0"/>
        <v>55.831158255522617</v>
      </c>
      <c r="E46" s="30">
        <v>807.5</v>
      </c>
      <c r="F46" s="30">
        <v>383.43799999999999</v>
      </c>
      <c r="G46" s="30">
        <f t="shared" si="14"/>
        <v>47.484582043343657</v>
      </c>
      <c r="H46" s="30">
        <v>124.7</v>
      </c>
      <c r="I46" s="30">
        <v>53.193339999999999</v>
      </c>
      <c r="J46" s="30">
        <f t="shared" si="15"/>
        <v>42.657048917401767</v>
      </c>
      <c r="K46" s="30">
        <v>2269.6999999999998</v>
      </c>
      <c r="L46" s="30">
        <v>1134.425</v>
      </c>
      <c r="M46" s="30">
        <f t="shared" si="16"/>
        <v>49.981275058377761</v>
      </c>
      <c r="N46" s="30">
        <v>26852.9</v>
      </c>
      <c r="O46" s="29">
        <v>14040</v>
      </c>
      <c r="P46" s="30">
        <f t="shared" si="2"/>
        <v>52.284855639428137</v>
      </c>
      <c r="Q46" s="30">
        <v>2974.5</v>
      </c>
      <c r="R46" s="30">
        <v>1481.7919999999999</v>
      </c>
      <c r="S46" s="30">
        <f t="shared" si="17"/>
        <v>49.816506975962341</v>
      </c>
      <c r="T46" s="30">
        <v>152.1</v>
      </c>
      <c r="U46" s="30">
        <v>64.644000000000005</v>
      </c>
      <c r="V46" s="30">
        <f t="shared" si="18"/>
        <v>42.50098619329389</v>
      </c>
      <c r="W46" s="30">
        <v>135109.79999999999</v>
      </c>
      <c r="X46" s="30">
        <v>77105.2</v>
      </c>
      <c r="Y46" s="30">
        <f t="shared" si="19"/>
        <v>57.06854721123117</v>
      </c>
      <c r="Z46" s="30">
        <v>202.8</v>
      </c>
      <c r="AA46" s="30">
        <v>111.2</v>
      </c>
      <c r="AB46" s="29">
        <f t="shared" si="20"/>
        <v>54.832347140039452</v>
      </c>
      <c r="AC46" s="30"/>
      <c r="AD46" s="30"/>
      <c r="AE46" s="30"/>
      <c r="AF46" s="30">
        <v>214.8</v>
      </c>
      <c r="AG46" s="30">
        <v>107.4</v>
      </c>
      <c r="AH46" s="30">
        <f t="shared" si="21"/>
        <v>50</v>
      </c>
      <c r="AI46" s="30">
        <v>1711.2</v>
      </c>
      <c r="AJ46" s="30">
        <v>895.61523999999997</v>
      </c>
      <c r="AK46" s="30">
        <f t="shared" si="22"/>
        <v>52.338431510051421</v>
      </c>
      <c r="AL46" s="30">
        <v>221.6</v>
      </c>
      <c r="AM46" s="30">
        <v>110.8</v>
      </c>
      <c r="AN46" s="30">
        <f t="shared" si="23"/>
        <v>50</v>
      </c>
      <c r="AO46" s="30">
        <v>213</v>
      </c>
      <c r="AP46" s="30">
        <v>93.326340000000002</v>
      </c>
      <c r="AQ46" s="30">
        <f t="shared" si="24"/>
        <v>43.815183098591547</v>
      </c>
      <c r="AR46" s="30">
        <v>913.3</v>
      </c>
      <c r="AS46" s="30">
        <v>432</v>
      </c>
      <c r="AT46" s="30">
        <f t="shared" si="25"/>
        <v>47.300996386729445</v>
      </c>
      <c r="AU46" s="30">
        <v>0</v>
      </c>
      <c r="AV46" s="30">
        <v>0</v>
      </c>
      <c r="AW46" s="30"/>
      <c r="AX46" s="30"/>
      <c r="AY46" s="51"/>
      <c r="AZ46" s="30"/>
      <c r="BA46" s="30">
        <v>212.8</v>
      </c>
      <c r="BB46" s="30">
        <v>106.4</v>
      </c>
      <c r="BC46" s="30">
        <f t="shared" si="26"/>
        <v>50</v>
      </c>
      <c r="BD46" s="30">
        <v>224.9</v>
      </c>
      <c r="BE46" s="30">
        <v>52.862720000000003</v>
      </c>
      <c r="BF46" s="30">
        <f t="shared" si="27"/>
        <v>23.504988883948421</v>
      </c>
      <c r="BG46" s="30">
        <v>1.3</v>
      </c>
      <c r="BH46" s="30"/>
      <c r="BI46" s="30">
        <v>0</v>
      </c>
      <c r="BJ46" s="30">
        <v>48.7</v>
      </c>
      <c r="BK46" s="30"/>
      <c r="BL46" s="30"/>
    </row>
    <row r="47" spans="1:64" s="81" customFormat="1" ht="15.75" x14ac:dyDescent="0.25">
      <c r="A47" s="58" t="s">
        <v>160</v>
      </c>
      <c r="B47" s="30">
        <f t="shared" si="12"/>
        <v>172425.3</v>
      </c>
      <c r="C47" s="30">
        <f t="shared" si="13"/>
        <v>89342.565339999986</v>
      </c>
      <c r="D47" s="30">
        <f t="shared" si="0"/>
        <v>51.815229748766569</v>
      </c>
      <c r="E47" s="30">
        <v>1040.9000000000001</v>
      </c>
      <c r="F47" s="30">
        <v>370.81096000000002</v>
      </c>
      <c r="G47" s="30">
        <f t="shared" si="14"/>
        <v>35.624071476606787</v>
      </c>
      <c r="H47" s="30">
        <v>150</v>
      </c>
      <c r="I47" s="30">
        <v>65.036500000000004</v>
      </c>
      <c r="J47" s="30">
        <f t="shared" si="15"/>
        <v>43.357666666666667</v>
      </c>
      <c r="K47" s="30">
        <v>2812.4</v>
      </c>
      <c r="L47" s="30">
        <v>1591.8290200000001</v>
      </c>
      <c r="M47" s="30">
        <f t="shared" si="16"/>
        <v>56.600377613426254</v>
      </c>
      <c r="N47" s="30">
        <v>25257.9</v>
      </c>
      <c r="O47" s="29">
        <v>11349.52558</v>
      </c>
      <c r="P47" s="30">
        <f t="shared" si="2"/>
        <v>44.934557425597532</v>
      </c>
      <c r="Q47" s="30">
        <v>3586.2</v>
      </c>
      <c r="R47" s="30">
        <v>928.41962000000001</v>
      </c>
      <c r="S47" s="30">
        <f t="shared" si="17"/>
        <v>25.888673805141931</v>
      </c>
      <c r="T47" s="30">
        <v>152.1</v>
      </c>
      <c r="U47" s="30">
        <v>77.868460000000013</v>
      </c>
      <c r="V47" s="30">
        <f t="shared" si="18"/>
        <v>51.195568704799484</v>
      </c>
      <c r="W47" s="30">
        <v>132703</v>
      </c>
      <c r="X47" s="30">
        <v>71846.267019999999</v>
      </c>
      <c r="Y47" s="30">
        <f t="shared" si="19"/>
        <v>54.140650188767395</v>
      </c>
      <c r="Z47" s="30">
        <v>405.6</v>
      </c>
      <c r="AA47" s="30">
        <v>204.88614000000001</v>
      </c>
      <c r="AB47" s="29">
        <f t="shared" si="20"/>
        <v>50.514334319526633</v>
      </c>
      <c r="AC47" s="30">
        <v>75.8</v>
      </c>
      <c r="AD47" s="30"/>
      <c r="AE47" s="30"/>
      <c r="AF47" s="30">
        <v>214.8</v>
      </c>
      <c r="AG47" s="30">
        <v>105.05953</v>
      </c>
      <c r="AH47" s="30">
        <f t="shared" si="21"/>
        <v>48.910395716945992</v>
      </c>
      <c r="AI47" s="30">
        <v>3842.4</v>
      </c>
      <c r="AJ47" s="30">
        <v>1879.57969</v>
      </c>
      <c r="AK47" s="30">
        <f t="shared" si="22"/>
        <v>48.916814751197165</v>
      </c>
      <c r="AL47" s="30">
        <v>221.6</v>
      </c>
      <c r="AM47" s="30">
        <v>107.08732000000001</v>
      </c>
      <c r="AN47" s="30">
        <f t="shared" si="23"/>
        <v>48.324602888086652</v>
      </c>
      <c r="AO47" s="30">
        <v>213</v>
      </c>
      <c r="AP47" s="30">
        <v>98.286609999999996</v>
      </c>
      <c r="AQ47" s="30">
        <f t="shared" si="24"/>
        <v>46.143948356807513</v>
      </c>
      <c r="AR47" s="30">
        <v>1062.2</v>
      </c>
      <c r="AS47" s="30">
        <v>503</v>
      </c>
      <c r="AT47" s="30">
        <f t="shared" si="25"/>
        <v>47.354547166258705</v>
      </c>
      <c r="AU47" s="30">
        <v>0</v>
      </c>
      <c r="AV47" s="30">
        <v>0</v>
      </c>
      <c r="AW47" s="30"/>
      <c r="AX47" s="30"/>
      <c r="AY47" s="51"/>
      <c r="AZ47" s="30"/>
      <c r="BA47" s="30">
        <v>212.8</v>
      </c>
      <c r="BB47" s="30">
        <v>104.69530999999999</v>
      </c>
      <c r="BC47" s="30">
        <f t="shared" si="26"/>
        <v>49.198923872180444</v>
      </c>
      <c r="BD47" s="30">
        <v>224.9</v>
      </c>
      <c r="BE47" s="30">
        <v>110.21358000000001</v>
      </c>
      <c r="BF47" s="30">
        <f t="shared" si="27"/>
        <v>49.005593597154295</v>
      </c>
      <c r="BG47" s="30">
        <v>6.5</v>
      </c>
      <c r="BH47" s="30"/>
      <c r="BI47" s="30">
        <v>0</v>
      </c>
      <c r="BJ47" s="30">
        <v>243.2</v>
      </c>
      <c r="BK47" s="30"/>
      <c r="BL47" s="30">
        <f t="shared" si="31"/>
        <v>0</v>
      </c>
    </row>
    <row r="48" spans="1:64" s="81" customFormat="1" ht="15.75" x14ac:dyDescent="0.25">
      <c r="A48" s="58" t="s">
        <v>161</v>
      </c>
      <c r="B48" s="30">
        <f t="shared" si="12"/>
        <v>1957403.4000000001</v>
      </c>
      <c r="C48" s="30">
        <f t="shared" si="13"/>
        <v>1031003.2239999999</v>
      </c>
      <c r="D48" s="30">
        <f t="shared" si="0"/>
        <v>52.671984936778991</v>
      </c>
      <c r="E48" s="30">
        <v>4540.2</v>
      </c>
      <c r="F48" s="30">
        <v>1946.5530000000001</v>
      </c>
      <c r="G48" s="30">
        <f t="shared" si="14"/>
        <v>42.873728029602226</v>
      </c>
      <c r="H48" s="30">
        <v>2403.8000000000002</v>
      </c>
      <c r="I48" s="30">
        <v>1125.0028300000001</v>
      </c>
      <c r="J48" s="30">
        <f t="shared" si="15"/>
        <v>46.801016307513102</v>
      </c>
      <c r="K48" s="30">
        <v>67469.7</v>
      </c>
      <c r="L48" s="30">
        <v>51839.41272</v>
      </c>
      <c r="M48" s="30">
        <f t="shared" si="16"/>
        <v>76.833619713738159</v>
      </c>
      <c r="N48" s="29">
        <v>611929.5</v>
      </c>
      <c r="O48" s="29">
        <v>260638.47690000001</v>
      </c>
      <c r="P48" s="30">
        <f t="shared" si="2"/>
        <v>42.592892955806185</v>
      </c>
      <c r="Q48" s="30">
        <v>25447.8</v>
      </c>
      <c r="R48" s="30">
        <v>11765.18564</v>
      </c>
      <c r="S48" s="30">
        <f t="shared" si="17"/>
        <v>46.232623802450505</v>
      </c>
      <c r="T48" s="30">
        <v>2551.1</v>
      </c>
      <c r="U48" s="30">
        <v>928.62621999999999</v>
      </c>
      <c r="V48" s="30">
        <f t="shared" si="18"/>
        <v>36.401012112422094</v>
      </c>
      <c r="W48" s="30">
        <v>1117550.3</v>
      </c>
      <c r="X48" s="30">
        <v>642543.10525999998</v>
      </c>
      <c r="Y48" s="30">
        <f t="shared" si="19"/>
        <v>57.495676504225358</v>
      </c>
      <c r="Z48" s="30">
        <v>6211.2</v>
      </c>
      <c r="AA48" s="30">
        <v>3059.7574300000001</v>
      </c>
      <c r="AB48" s="29">
        <f t="shared" si="20"/>
        <v>49.26193698480165</v>
      </c>
      <c r="AC48" s="30">
        <v>53.3</v>
      </c>
      <c r="AD48" s="30">
        <v>6.8</v>
      </c>
      <c r="AE48" s="30">
        <f t="shared" si="28"/>
        <v>12.757973733583491</v>
      </c>
      <c r="AF48" s="30">
        <v>3721.6</v>
      </c>
      <c r="AG48" s="30">
        <v>1777.8377800000001</v>
      </c>
      <c r="AH48" s="30">
        <f t="shared" si="21"/>
        <v>47.770791595012902</v>
      </c>
      <c r="AI48" s="30">
        <v>93282.6</v>
      </c>
      <c r="AJ48" s="30">
        <v>45444.40582</v>
      </c>
      <c r="AK48" s="30">
        <f t="shared" si="22"/>
        <v>48.716915930730913</v>
      </c>
      <c r="AL48" s="30">
        <v>1542.4</v>
      </c>
      <c r="AM48" s="30">
        <v>752.86428000000001</v>
      </c>
      <c r="AN48" s="30">
        <f t="shared" si="23"/>
        <v>48.811221473029043</v>
      </c>
      <c r="AO48" s="30">
        <v>696.1</v>
      </c>
      <c r="AP48" s="30">
        <v>329.13928000000004</v>
      </c>
      <c r="AQ48" s="30">
        <f t="shared" si="24"/>
        <v>47.283332854474935</v>
      </c>
      <c r="AR48" s="30">
        <v>14474.1</v>
      </c>
      <c r="AS48" s="30">
        <v>6876</v>
      </c>
      <c r="AT48" s="30">
        <f t="shared" si="25"/>
        <v>47.505544386179452</v>
      </c>
      <c r="AU48" s="30">
        <v>1348.4</v>
      </c>
      <c r="AV48" s="30">
        <v>543.45432999999991</v>
      </c>
      <c r="AW48" s="30">
        <f t="shared" si="29"/>
        <v>40.303643577573411</v>
      </c>
      <c r="AX48" s="30"/>
      <c r="AY48" s="51"/>
      <c r="AZ48" s="30"/>
      <c r="BA48" s="30">
        <v>463.7</v>
      </c>
      <c r="BB48" s="30">
        <v>225.40273999999999</v>
      </c>
      <c r="BC48" s="30">
        <f t="shared" si="26"/>
        <v>48.609605348285527</v>
      </c>
      <c r="BD48" s="30">
        <v>1219.5999999999999</v>
      </c>
      <c r="BE48" s="30">
        <v>609.79976999999997</v>
      </c>
      <c r="BF48" s="30">
        <f t="shared" si="27"/>
        <v>49.999981141357821</v>
      </c>
      <c r="BG48" s="30">
        <v>65</v>
      </c>
      <c r="BH48" s="30">
        <v>14.8</v>
      </c>
      <c r="BI48" s="30">
        <f>BH48/BG48*100</f>
        <v>22.76923076923077</v>
      </c>
      <c r="BJ48" s="30">
        <v>2433</v>
      </c>
      <c r="BK48" s="30">
        <v>576.6</v>
      </c>
      <c r="BL48" s="30">
        <f t="shared" si="31"/>
        <v>23.699136868064119</v>
      </c>
    </row>
    <row r="49" spans="1:64" s="81" customFormat="1" ht="33.75" customHeight="1" x14ac:dyDescent="0.25">
      <c r="A49" s="130" t="s">
        <v>162</v>
      </c>
      <c r="B49" s="44">
        <f>SUM(B50:B53)</f>
        <v>5379781.9000000004</v>
      </c>
      <c r="C49" s="44">
        <f>SUM(C50:C53)</f>
        <v>2881182.3403999992</v>
      </c>
      <c r="D49" s="44">
        <f t="shared" si="0"/>
        <v>53.555746198558694</v>
      </c>
      <c r="E49" s="44">
        <f>SUM(E50:E53)</f>
        <v>19634.499999999996</v>
      </c>
      <c r="F49" s="44">
        <f>SUM(F50:F53)</f>
        <v>8261.8498</v>
      </c>
      <c r="G49" s="44">
        <f t="shared" si="14"/>
        <v>42.07822862818</v>
      </c>
      <c r="H49" s="44">
        <f>SUM(H50:H53)</f>
        <v>8446.2999999999993</v>
      </c>
      <c r="I49" s="44">
        <f t="shared" ref="I49:BD49" si="32">SUM(I50:I53)</f>
        <v>3873.3737700000001</v>
      </c>
      <c r="J49" s="44">
        <f t="shared" si="15"/>
        <v>45.858823034938382</v>
      </c>
      <c r="K49" s="44">
        <f t="shared" si="32"/>
        <v>290740.7</v>
      </c>
      <c r="L49" s="44">
        <f t="shared" si="32"/>
        <v>105852.23781999999</v>
      </c>
      <c r="M49" s="44">
        <f t="shared" si="16"/>
        <v>36.407781167205002</v>
      </c>
      <c r="N49" s="44">
        <f t="shared" si="32"/>
        <v>1748990</v>
      </c>
      <c r="O49" s="44">
        <f t="shared" si="32"/>
        <v>877211.27314000006</v>
      </c>
      <c r="P49" s="44">
        <f t="shared" si="2"/>
        <v>50.1553052413107</v>
      </c>
      <c r="Q49" s="44">
        <f t="shared" si="32"/>
        <v>78354</v>
      </c>
      <c r="R49" s="44">
        <f t="shared" si="32"/>
        <v>30935.867310000001</v>
      </c>
      <c r="S49" s="44">
        <f t="shared" si="17"/>
        <v>39.482179990810941</v>
      </c>
      <c r="T49" s="44">
        <f t="shared" si="32"/>
        <v>7356.9999999999991</v>
      </c>
      <c r="U49" s="44">
        <f t="shared" si="32"/>
        <v>3016.3241400000006</v>
      </c>
      <c r="V49" s="44">
        <f t="shared" si="18"/>
        <v>40.999376648090269</v>
      </c>
      <c r="W49" s="44">
        <f t="shared" si="32"/>
        <v>2881833.2</v>
      </c>
      <c r="X49" s="44">
        <f t="shared" si="32"/>
        <v>1688127.8932</v>
      </c>
      <c r="Y49" s="44">
        <f t="shared" si="19"/>
        <v>58.578265154277489</v>
      </c>
      <c r="Z49" s="44">
        <f t="shared" si="32"/>
        <v>16802</v>
      </c>
      <c r="AA49" s="44">
        <f t="shared" si="32"/>
        <v>8691.6586599999991</v>
      </c>
      <c r="AB49" s="44">
        <f t="shared" si="20"/>
        <v>51.729905130341628</v>
      </c>
      <c r="AC49" s="44">
        <f t="shared" si="32"/>
        <v>631.4</v>
      </c>
      <c r="AD49" s="44">
        <f t="shared" si="32"/>
        <v>57.4</v>
      </c>
      <c r="AE49" s="44">
        <f>AD49/AC49*100</f>
        <v>9.0909090909090917</v>
      </c>
      <c r="AF49" s="44">
        <f t="shared" si="32"/>
        <v>19252.599999999999</v>
      </c>
      <c r="AG49" s="44">
        <f t="shared" si="32"/>
        <v>9362.4749400000019</v>
      </c>
      <c r="AH49" s="44">
        <f t="shared" si="21"/>
        <v>48.629665291960578</v>
      </c>
      <c r="AI49" s="44">
        <f t="shared" si="32"/>
        <v>292347.89999999997</v>
      </c>
      <c r="AJ49" s="44">
        <f t="shared" si="32"/>
        <v>139010.92747</v>
      </c>
      <c r="AK49" s="44">
        <f t="shared" si="22"/>
        <v>47.549829319793311</v>
      </c>
      <c r="AL49" s="44">
        <f t="shared" si="32"/>
        <v>4813.7000000000007</v>
      </c>
      <c r="AM49" s="44">
        <f t="shared" si="32"/>
        <v>2262.1820899999998</v>
      </c>
      <c r="AN49" s="44">
        <f t="shared" si="23"/>
        <v>46.994662941188679</v>
      </c>
      <c r="AO49" s="44">
        <f t="shared" si="32"/>
        <v>2031.2</v>
      </c>
      <c r="AP49" s="44">
        <f t="shared" si="32"/>
        <v>858.45029</v>
      </c>
      <c r="AQ49" s="44">
        <f t="shared" si="24"/>
        <v>42.263208448207955</v>
      </c>
      <c r="AR49" s="44"/>
      <c r="AS49" s="44"/>
      <c r="AT49" s="44"/>
      <c r="AU49" s="44">
        <f t="shared" si="32"/>
        <v>2009.7</v>
      </c>
      <c r="AV49" s="44">
        <f t="shared" si="32"/>
        <v>1004.85</v>
      </c>
      <c r="AW49" s="44">
        <f>AV49/AU49*100</f>
        <v>50</v>
      </c>
      <c r="AX49" s="44">
        <f t="shared" si="32"/>
        <v>497.50000000000006</v>
      </c>
      <c r="AY49" s="44">
        <f>SUM(AY50:AY53)</f>
        <v>204.70911999999998</v>
      </c>
      <c r="AZ49" s="44">
        <f t="shared" ref="AZ49:AZ52" si="33">AY49/AX49*100</f>
        <v>41.147561809045222</v>
      </c>
      <c r="BA49" s="44">
        <f t="shared" si="32"/>
        <v>1565.6999999999998</v>
      </c>
      <c r="BB49" s="44">
        <f t="shared" si="32"/>
        <v>541.33267999999998</v>
      </c>
      <c r="BC49" s="44">
        <f t="shared" si="26"/>
        <v>34.574482978859301</v>
      </c>
      <c r="BD49" s="44">
        <f t="shared" si="32"/>
        <v>3075.6000000000004</v>
      </c>
      <c r="BE49" s="44">
        <f>SUM(BE50:BE53)</f>
        <v>1408.3359700000001</v>
      </c>
      <c r="BF49" s="44">
        <f t="shared" si="27"/>
        <v>45.790608986864349</v>
      </c>
      <c r="BG49" s="44">
        <f t="shared" ref="BG49:BK49" si="34">SUM(BG50:BG53)</f>
        <v>36.399999999999991</v>
      </c>
      <c r="BH49" s="44">
        <f t="shared" si="34"/>
        <v>0</v>
      </c>
      <c r="BI49" s="44">
        <f>BH49/BG49*100</f>
        <v>0</v>
      </c>
      <c r="BJ49" s="44">
        <f t="shared" si="34"/>
        <v>1362.5000000000002</v>
      </c>
      <c r="BK49" s="44">
        <f t="shared" si="34"/>
        <v>501.2</v>
      </c>
      <c r="BL49" s="44">
        <f>BK49/BJ49*100</f>
        <v>36.785321100917422</v>
      </c>
    </row>
    <row r="50" spans="1:64" s="81" customFormat="1" ht="15.75" x14ac:dyDescent="0.25">
      <c r="A50" s="58" t="s">
        <v>163</v>
      </c>
      <c r="B50" s="30">
        <f t="shared" si="12"/>
        <v>5194855.5000000009</v>
      </c>
      <c r="C50" s="30">
        <f>F50+I50+L50+O50+R50+U50+X50+AA50+AD50+AG50+AJ50+AM50+AP50+AS50+AV50+AY50+BB50+BE50+BH50+BK50</f>
        <v>2783584.0206399993</v>
      </c>
      <c r="D50" s="29">
        <f t="shared" si="0"/>
        <v>53.583473508358395</v>
      </c>
      <c r="E50" s="30">
        <v>19070.099999999999</v>
      </c>
      <c r="F50" s="30">
        <v>8025.0709999999999</v>
      </c>
      <c r="G50" s="29">
        <f t="shared" si="14"/>
        <v>42.08195552199517</v>
      </c>
      <c r="H50" s="30">
        <v>8132.2</v>
      </c>
      <c r="I50" s="30">
        <v>3784.6211899999998</v>
      </c>
      <c r="J50" s="29">
        <f t="shared" si="15"/>
        <v>46.538712648483802</v>
      </c>
      <c r="K50" s="30">
        <v>283665.09999999998</v>
      </c>
      <c r="L50" s="30">
        <v>102581.69875</v>
      </c>
      <c r="M50" s="29">
        <f t="shared" si="16"/>
        <v>36.162960741381298</v>
      </c>
      <c r="N50" s="29">
        <v>1678716.6</v>
      </c>
      <c r="O50" s="29">
        <v>840437.20200000005</v>
      </c>
      <c r="P50" s="29">
        <f t="shared" si="2"/>
        <v>50.064269454415353</v>
      </c>
      <c r="Q50" s="30">
        <v>76114.600000000006</v>
      </c>
      <c r="R50" s="30">
        <v>30043.251980000001</v>
      </c>
      <c r="S50" s="29">
        <f t="shared" si="17"/>
        <v>39.471076482041553</v>
      </c>
      <c r="T50" s="30">
        <v>7154.2</v>
      </c>
      <c r="U50" s="30">
        <v>2928.4105800000002</v>
      </c>
      <c r="V50" s="29">
        <f t="shared" si="18"/>
        <v>40.932746917894384</v>
      </c>
      <c r="W50" s="30">
        <v>2785331.7</v>
      </c>
      <c r="X50" s="30">
        <v>1635181.7182</v>
      </c>
      <c r="Y50" s="29">
        <f t="shared" si="19"/>
        <v>58.706893624195629</v>
      </c>
      <c r="Z50" s="30">
        <v>16193.6</v>
      </c>
      <c r="AA50" s="30">
        <v>8415.598320000001</v>
      </c>
      <c r="AB50" s="29">
        <f t="shared" si="20"/>
        <v>51.968668609821165</v>
      </c>
      <c r="AC50" s="30">
        <v>631.4</v>
      </c>
      <c r="AD50" s="30">
        <v>57.4</v>
      </c>
      <c r="AE50" s="29">
        <f>AD50/AC50*100</f>
        <v>9.0909090909090917</v>
      </c>
      <c r="AF50" s="30">
        <v>18608.2</v>
      </c>
      <c r="AG50" s="30">
        <v>9090.6852799999997</v>
      </c>
      <c r="AH50" s="29">
        <f t="shared" si="21"/>
        <v>48.853114648380817</v>
      </c>
      <c r="AI50" s="30">
        <v>289559.59999999998</v>
      </c>
      <c r="AJ50" s="30">
        <v>137725.20319</v>
      </c>
      <c r="AK50" s="29">
        <f t="shared" si="22"/>
        <v>47.563680565244603</v>
      </c>
      <c r="AL50" s="30">
        <v>4148.8999999999996</v>
      </c>
      <c r="AM50" s="30">
        <v>1978.1233300000001</v>
      </c>
      <c r="AN50" s="29">
        <f t="shared" si="23"/>
        <v>47.678260020728388</v>
      </c>
      <c r="AO50" s="30">
        <v>1392.2</v>
      </c>
      <c r="AP50" s="30">
        <v>638.30736000000002</v>
      </c>
      <c r="AQ50" s="29">
        <f t="shared" si="24"/>
        <v>45.848826318057753</v>
      </c>
      <c r="AR50" s="30"/>
      <c r="AS50" s="30"/>
      <c r="AT50" s="29"/>
      <c r="AU50" s="30">
        <v>2009.7</v>
      </c>
      <c r="AV50" s="30">
        <v>1004.85</v>
      </c>
      <c r="AW50" s="29">
        <f>AV50/AU50*100</f>
        <v>50</v>
      </c>
      <c r="AX50" s="30"/>
      <c r="AY50" s="30"/>
      <c r="AZ50" s="29"/>
      <c r="BA50" s="30">
        <v>927.3</v>
      </c>
      <c r="BB50" s="30">
        <v>294.15830999999997</v>
      </c>
      <c r="BC50" s="29">
        <f t="shared" si="26"/>
        <v>31.722021999352958</v>
      </c>
      <c r="BD50" s="30">
        <v>1951.2</v>
      </c>
      <c r="BE50" s="30">
        <v>896.52115000000003</v>
      </c>
      <c r="BF50" s="29">
        <f t="shared" si="27"/>
        <v>45.947168409184094</v>
      </c>
      <c r="BG50" s="30">
        <v>32.5</v>
      </c>
      <c r="BH50" s="30"/>
      <c r="BI50" s="29">
        <f>BH50/BG50*100</f>
        <v>0</v>
      </c>
      <c r="BJ50" s="30">
        <v>1216.4000000000001</v>
      </c>
      <c r="BK50" s="30">
        <v>501.2</v>
      </c>
      <c r="BL50" s="29">
        <f>BK50/BJ50*100</f>
        <v>41.203551463334428</v>
      </c>
    </row>
    <row r="51" spans="1:64" s="81" customFormat="1" ht="15.75" x14ac:dyDescent="0.25">
      <c r="A51" s="58" t="s">
        <v>588</v>
      </c>
      <c r="B51" s="30">
        <f t="shared" si="12"/>
        <v>26696.299999999996</v>
      </c>
      <c r="C51" s="30">
        <f t="shared" si="13"/>
        <v>13083.590539999996</v>
      </c>
      <c r="D51" s="29">
        <f t="shared" si="0"/>
        <v>49.009003270116075</v>
      </c>
      <c r="E51" s="30">
        <v>89</v>
      </c>
      <c r="F51" s="30">
        <v>38.159999999999997</v>
      </c>
      <c r="G51" s="29">
        <f t="shared" si="14"/>
        <v>42.876404494382022</v>
      </c>
      <c r="H51" s="30">
        <v>25</v>
      </c>
      <c r="I51" s="30">
        <v>12.41705</v>
      </c>
      <c r="J51" s="29">
        <f t="shared" si="15"/>
        <v>49.668199999999999</v>
      </c>
      <c r="K51" s="30">
        <v>386.8</v>
      </c>
      <c r="L51" s="30">
        <v>211.63717000000003</v>
      </c>
      <c r="M51" s="29">
        <f t="shared" si="16"/>
        <v>54.71488366080662</v>
      </c>
      <c r="N51" s="30">
        <v>8858.2000000000007</v>
      </c>
      <c r="O51" s="29">
        <v>4245.3999999999996</v>
      </c>
      <c r="P51" s="29">
        <f t="shared" si="2"/>
        <v>47.926215258178857</v>
      </c>
      <c r="Q51" s="30">
        <v>285.7</v>
      </c>
      <c r="R51" s="30">
        <v>120.818</v>
      </c>
      <c r="S51" s="29">
        <f t="shared" si="17"/>
        <v>42.28841442072104</v>
      </c>
      <c r="T51" s="30">
        <v>50.7</v>
      </c>
      <c r="U51" s="30">
        <v>25.350999999999999</v>
      </c>
      <c r="V51" s="29">
        <f t="shared" si="18"/>
        <v>50.001972386587767</v>
      </c>
      <c r="W51" s="30">
        <v>14953.6</v>
      </c>
      <c r="X51" s="30">
        <v>7545.7030000000004</v>
      </c>
      <c r="Y51" s="29">
        <f t="shared" si="19"/>
        <v>50.460778675369141</v>
      </c>
      <c r="Z51" s="30">
        <v>202.8</v>
      </c>
      <c r="AA51" s="30">
        <v>96.430039999999991</v>
      </c>
      <c r="AB51" s="29">
        <f t="shared" si="20"/>
        <v>47.549329388560153</v>
      </c>
      <c r="AC51" s="30">
        <v>0</v>
      </c>
      <c r="AD51" s="30">
        <v>0</v>
      </c>
      <c r="AE51" s="29"/>
      <c r="AF51" s="30">
        <v>214.8</v>
      </c>
      <c r="AG51" s="30">
        <v>93.717359999999999</v>
      </c>
      <c r="AH51" s="29">
        <f t="shared" si="21"/>
        <v>43.630055865921783</v>
      </c>
      <c r="AI51" s="30">
        <v>174.8</v>
      </c>
      <c r="AJ51" s="30">
        <v>45.18967</v>
      </c>
      <c r="AK51" s="29">
        <f t="shared" si="22"/>
        <v>25.852213958810065</v>
      </c>
      <c r="AL51" s="30">
        <v>221.6</v>
      </c>
      <c r="AM51" s="30">
        <v>100.75039</v>
      </c>
      <c r="AN51" s="29">
        <f t="shared" si="23"/>
        <v>45.464977436823105</v>
      </c>
      <c r="AO51" s="30">
        <v>213</v>
      </c>
      <c r="AP51" s="30">
        <v>96.644829999999999</v>
      </c>
      <c r="AQ51" s="29">
        <f t="shared" si="24"/>
        <v>45.373159624413148</v>
      </c>
      <c r="AR51" s="30"/>
      <c r="AS51" s="30"/>
      <c r="AT51" s="29"/>
      <c r="AU51" s="30">
        <v>0</v>
      </c>
      <c r="AV51" s="30">
        <v>0</v>
      </c>
      <c r="AW51" s="29"/>
      <c r="AX51" s="29">
        <v>82.9</v>
      </c>
      <c r="AY51" s="29">
        <v>37.82217</v>
      </c>
      <c r="AZ51" s="29">
        <f t="shared" si="33"/>
        <v>45.623848009650175</v>
      </c>
      <c r="BA51" s="30">
        <v>212.8</v>
      </c>
      <c r="BB51" s="30">
        <v>95.595570000000009</v>
      </c>
      <c r="BC51" s="29">
        <f t="shared" si="26"/>
        <v>44.922730263157895</v>
      </c>
      <c r="BD51" s="30">
        <v>674.6</v>
      </c>
      <c r="BE51" s="30">
        <v>317.95428999999996</v>
      </c>
      <c r="BF51" s="29">
        <f t="shared" si="27"/>
        <v>47.132269493032901</v>
      </c>
      <c r="BG51" s="30">
        <v>1.3</v>
      </c>
      <c r="BH51" s="30">
        <v>0</v>
      </c>
      <c r="BI51" s="29">
        <v>0</v>
      </c>
      <c r="BJ51" s="30">
        <v>48.7</v>
      </c>
      <c r="BK51" s="30">
        <v>0</v>
      </c>
      <c r="BL51" s="29">
        <v>0</v>
      </c>
    </row>
    <row r="52" spans="1:64" s="81" customFormat="1" ht="15.75" x14ac:dyDescent="0.25">
      <c r="A52" s="58" t="s">
        <v>164</v>
      </c>
      <c r="B52" s="30">
        <f t="shared" si="12"/>
        <v>99521.60000000002</v>
      </c>
      <c r="C52" s="30">
        <f t="shared" si="13"/>
        <v>53650.000750000007</v>
      </c>
      <c r="D52" s="29">
        <f t="shared" si="0"/>
        <v>53.907896125062294</v>
      </c>
      <c r="E52" s="30">
        <v>261.8</v>
      </c>
      <c r="F52" s="30">
        <v>87.354799999999997</v>
      </c>
      <c r="G52" s="29">
        <f t="shared" si="14"/>
        <v>33.366997708174182</v>
      </c>
      <c r="H52" s="30">
        <v>209.2</v>
      </c>
      <c r="I52" s="30">
        <v>61.416760000000004</v>
      </c>
      <c r="J52" s="29">
        <f t="shared" si="15"/>
        <v>29.357915869980882</v>
      </c>
      <c r="K52" s="30">
        <v>4631.8999999999996</v>
      </c>
      <c r="L52" s="30">
        <v>2439.33761</v>
      </c>
      <c r="M52" s="29">
        <f t="shared" si="16"/>
        <v>52.663866016105708</v>
      </c>
      <c r="N52" s="30">
        <v>36543.5</v>
      </c>
      <c r="O52" s="29">
        <v>19950.671140000002</v>
      </c>
      <c r="P52" s="29">
        <f t="shared" si="2"/>
        <v>54.594308536401826</v>
      </c>
      <c r="Q52" s="30">
        <v>1300.4000000000001</v>
      </c>
      <c r="R52" s="30">
        <v>491.29034000000001</v>
      </c>
      <c r="S52" s="29">
        <f t="shared" si="17"/>
        <v>37.779940018455861</v>
      </c>
      <c r="T52" s="30">
        <v>101.4</v>
      </c>
      <c r="U52" s="30">
        <v>43.233919999999998</v>
      </c>
      <c r="V52" s="29">
        <f t="shared" si="18"/>
        <v>42.637001972386585</v>
      </c>
      <c r="W52" s="30">
        <v>54206.400000000001</v>
      </c>
      <c r="X52" s="30">
        <v>29653.78</v>
      </c>
      <c r="Y52" s="29">
        <f t="shared" si="19"/>
        <v>54.705311549927686</v>
      </c>
      <c r="Z52" s="30">
        <v>202.8</v>
      </c>
      <c r="AA52" s="30">
        <v>90.600399999999993</v>
      </c>
      <c r="AB52" s="29">
        <f t="shared" si="20"/>
        <v>44.674753451676523</v>
      </c>
      <c r="AC52" s="30">
        <v>0</v>
      </c>
      <c r="AD52" s="30">
        <v>0</v>
      </c>
      <c r="AE52" s="29"/>
      <c r="AF52" s="30">
        <v>214.8</v>
      </c>
      <c r="AG52" s="30">
        <v>86.707270000000008</v>
      </c>
      <c r="AH52" s="29">
        <f t="shared" si="21"/>
        <v>40.36651303538175</v>
      </c>
      <c r="AI52" s="30">
        <v>719.8</v>
      </c>
      <c r="AJ52" s="30">
        <v>297.19896</v>
      </c>
      <c r="AK52" s="29">
        <f t="shared" si="22"/>
        <v>41.289102528480136</v>
      </c>
      <c r="AL52" s="30">
        <v>221.6</v>
      </c>
      <c r="AM52" s="30">
        <v>101.57289</v>
      </c>
      <c r="AN52" s="29">
        <f t="shared" si="23"/>
        <v>45.836141696750907</v>
      </c>
      <c r="AO52" s="30">
        <v>213</v>
      </c>
      <c r="AP52" s="30">
        <v>93.203710000000001</v>
      </c>
      <c r="AQ52" s="29">
        <f t="shared" si="24"/>
        <v>43.757610328638499</v>
      </c>
      <c r="AR52" s="30"/>
      <c r="AS52" s="30"/>
      <c r="AT52" s="29"/>
      <c r="AU52" s="30">
        <v>0</v>
      </c>
      <c r="AV52" s="30">
        <v>0</v>
      </c>
      <c r="AW52" s="29"/>
      <c r="AX52" s="29">
        <v>207.3</v>
      </c>
      <c r="AY52" s="29">
        <v>101.68186999999999</v>
      </c>
      <c r="AZ52" s="29">
        <f t="shared" si="33"/>
        <v>49.0505885190545</v>
      </c>
      <c r="BA52" s="30">
        <v>212.8</v>
      </c>
      <c r="BB52" s="30">
        <v>45.314029999999995</v>
      </c>
      <c r="BC52" s="29">
        <f t="shared" si="26"/>
        <v>21.294187030075186</v>
      </c>
      <c r="BD52" s="30">
        <v>224.9</v>
      </c>
      <c r="BE52" s="30">
        <v>106.63705</v>
      </c>
      <c r="BF52" s="29">
        <f t="shared" si="27"/>
        <v>47.415317919075143</v>
      </c>
      <c r="BG52" s="30">
        <v>1.3</v>
      </c>
      <c r="BH52" s="30">
        <v>0</v>
      </c>
      <c r="BI52" s="29">
        <v>0</v>
      </c>
      <c r="BJ52" s="30">
        <v>48.7</v>
      </c>
      <c r="BK52" s="30">
        <v>0</v>
      </c>
      <c r="BL52" s="29">
        <v>0</v>
      </c>
    </row>
    <row r="53" spans="1:64" s="81" customFormat="1" ht="15.75" x14ac:dyDescent="0.25">
      <c r="A53" s="58" t="s">
        <v>587</v>
      </c>
      <c r="B53" s="30">
        <f t="shared" si="12"/>
        <v>58708.500000000015</v>
      </c>
      <c r="C53" s="30">
        <f t="shared" si="13"/>
        <v>30864.728470000002</v>
      </c>
      <c r="D53" s="29">
        <f t="shared" si="0"/>
        <v>52.572844596608661</v>
      </c>
      <c r="E53" s="30">
        <v>213.6</v>
      </c>
      <c r="F53" s="30">
        <v>111.264</v>
      </c>
      <c r="G53" s="29">
        <f>F53/E53*100</f>
        <v>52.08988764044944</v>
      </c>
      <c r="H53" s="30">
        <v>79.900000000000006</v>
      </c>
      <c r="I53" s="30">
        <v>14.91877</v>
      </c>
      <c r="J53" s="29">
        <f>I53/H53*100</f>
        <v>18.671802252816018</v>
      </c>
      <c r="K53" s="30">
        <v>2056.9</v>
      </c>
      <c r="L53" s="30">
        <v>619.56429000000003</v>
      </c>
      <c r="M53" s="29">
        <f>L53/K53*100</f>
        <v>30.121264524284118</v>
      </c>
      <c r="N53" s="30">
        <v>24871.7</v>
      </c>
      <c r="O53" s="29">
        <v>12578</v>
      </c>
      <c r="P53" s="29">
        <f t="shared" si="2"/>
        <v>50.571533107909794</v>
      </c>
      <c r="Q53" s="30">
        <v>653.29999999999995</v>
      </c>
      <c r="R53" s="30">
        <v>280.50698999999997</v>
      </c>
      <c r="S53" s="29">
        <f>R53/Q53*100</f>
        <v>42.936934027246288</v>
      </c>
      <c r="T53" s="30">
        <v>50.7</v>
      </c>
      <c r="U53" s="30">
        <v>19.32864</v>
      </c>
      <c r="V53" s="29">
        <f>U53/T53*100</f>
        <v>38.123550295857989</v>
      </c>
      <c r="W53" s="30">
        <v>27341.5</v>
      </c>
      <c r="X53" s="30">
        <v>15746.691999999999</v>
      </c>
      <c r="Y53" s="29">
        <f>X53/W53*100</f>
        <v>57.592641223049213</v>
      </c>
      <c r="Z53" s="30">
        <v>202.8</v>
      </c>
      <c r="AA53" s="30">
        <v>89.029899999999998</v>
      </c>
      <c r="AB53" s="29">
        <f>AA53/Z53*100</f>
        <v>43.900345167652851</v>
      </c>
      <c r="AC53" s="30">
        <v>0</v>
      </c>
      <c r="AD53" s="30">
        <v>0</v>
      </c>
      <c r="AE53" s="29"/>
      <c r="AF53" s="30">
        <v>214.8</v>
      </c>
      <c r="AG53" s="30">
        <v>91.365030000000004</v>
      </c>
      <c r="AH53" s="29">
        <f>AG53/AF53*100</f>
        <v>42.534930167597764</v>
      </c>
      <c r="AI53" s="30">
        <v>1893.7</v>
      </c>
      <c r="AJ53" s="30">
        <v>943.33564999999999</v>
      </c>
      <c r="AK53" s="29">
        <f>AJ53/AI53*100</f>
        <v>49.814418862544223</v>
      </c>
      <c r="AL53" s="30">
        <v>221.6</v>
      </c>
      <c r="AM53" s="30">
        <v>81.735479999999995</v>
      </c>
      <c r="AN53" s="29">
        <f>AM53/AL53*100</f>
        <v>36.884241877256315</v>
      </c>
      <c r="AO53" s="30">
        <v>213</v>
      </c>
      <c r="AP53" s="30">
        <v>30.29439</v>
      </c>
      <c r="AQ53" s="29">
        <f>AP53/AO53*100</f>
        <v>14.222718309859156</v>
      </c>
      <c r="AR53" s="30"/>
      <c r="AS53" s="30"/>
      <c r="AT53" s="29"/>
      <c r="AU53" s="30">
        <v>0</v>
      </c>
      <c r="AV53" s="30">
        <v>0</v>
      </c>
      <c r="AW53" s="29"/>
      <c r="AX53" s="29">
        <v>207.3</v>
      </c>
      <c r="AY53" s="29">
        <v>65.205079999999995</v>
      </c>
      <c r="AZ53" s="29">
        <f>AY53/AX53*100</f>
        <v>31.454452484322232</v>
      </c>
      <c r="BA53" s="30">
        <v>212.8</v>
      </c>
      <c r="BB53" s="30">
        <v>106.26477</v>
      </c>
      <c r="BC53" s="29">
        <f>BB53/BA53*100</f>
        <v>49.936452067669165</v>
      </c>
      <c r="BD53" s="30">
        <v>224.9</v>
      </c>
      <c r="BE53" s="30">
        <v>87.223479999999995</v>
      </c>
      <c r="BF53" s="29">
        <f>BE53/BD53*100</f>
        <v>38.783228101378384</v>
      </c>
      <c r="BG53" s="30">
        <v>1.3</v>
      </c>
      <c r="BH53" s="30">
        <v>0</v>
      </c>
      <c r="BI53" s="29">
        <v>0</v>
      </c>
      <c r="BJ53" s="30">
        <v>48.7</v>
      </c>
      <c r="BK53" s="30">
        <v>0</v>
      </c>
      <c r="BL53" s="29">
        <v>0</v>
      </c>
    </row>
    <row r="54" spans="1:64" s="81" customFormat="1" ht="15.75" x14ac:dyDescent="0.25">
      <c r="A54" s="131" t="s">
        <v>165</v>
      </c>
      <c r="B54" s="44">
        <f>SUM(B55:B362)</f>
        <v>44111.000000000153</v>
      </c>
      <c r="C54" s="44">
        <f>SUM(C55:C362)</f>
        <v>17783.14695000002</v>
      </c>
      <c r="D54" s="44">
        <f t="shared" si="0"/>
        <v>40.314540477431834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4">
        <f>SUM(AX55:AX362)</f>
        <v>44111.000000000153</v>
      </c>
      <c r="AY54" s="44">
        <f>SUM(AY55:AY362)</f>
        <v>17783.14695000002</v>
      </c>
      <c r="AZ54" s="44">
        <f>AY54/AX54*100</f>
        <v>40.314540477431834</v>
      </c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</row>
    <row r="55" spans="1:64" s="91" customFormat="1" ht="51" x14ac:dyDescent="0.25">
      <c r="A55" s="59" t="s">
        <v>166</v>
      </c>
      <c r="B55" s="30">
        <f t="shared" si="12"/>
        <v>701.1</v>
      </c>
      <c r="C55" s="30">
        <f t="shared" si="13"/>
        <v>290.79244</v>
      </c>
      <c r="D55" s="29">
        <f t="shared" si="0"/>
        <v>41.476599629154187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>
        <v>701.1</v>
      </c>
      <c r="AY55" s="29">
        <v>290.79244</v>
      </c>
      <c r="AZ55" s="29">
        <f>AY55/AX55*100</f>
        <v>41.476599629154187</v>
      </c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</row>
    <row r="56" spans="1:64" s="91" customFormat="1" ht="51" x14ac:dyDescent="0.25">
      <c r="A56" s="59" t="s">
        <v>167</v>
      </c>
      <c r="B56" s="30">
        <f t="shared" si="12"/>
        <v>93.5</v>
      </c>
      <c r="C56" s="30">
        <f t="shared" si="13"/>
        <v>33.7791</v>
      </c>
      <c r="D56" s="29">
        <f t="shared" si="0"/>
        <v>36.127379679144383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>
        <v>93.5</v>
      </c>
      <c r="AY56" s="29">
        <v>33.7791</v>
      </c>
      <c r="AZ56" s="29">
        <f t="shared" ref="AZ56:AZ119" si="35">AY56/AX56*100</f>
        <v>36.127379679144383</v>
      </c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</row>
    <row r="57" spans="1:64" s="91" customFormat="1" ht="38.25" x14ac:dyDescent="0.25">
      <c r="A57" s="59" t="s">
        <v>168</v>
      </c>
      <c r="B57" s="30">
        <f t="shared" si="12"/>
        <v>621.9</v>
      </c>
      <c r="C57" s="30">
        <f t="shared" si="13"/>
        <v>238.76589000000001</v>
      </c>
      <c r="D57" s="29">
        <f t="shared" si="0"/>
        <v>38.392971538832619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>
        <v>621.9</v>
      </c>
      <c r="AY57" s="29">
        <v>238.76589000000001</v>
      </c>
      <c r="AZ57" s="29">
        <f t="shared" si="35"/>
        <v>38.392971538832619</v>
      </c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</row>
    <row r="58" spans="1:64" s="91" customFormat="1" ht="51" x14ac:dyDescent="0.25">
      <c r="A58" s="59" t="s">
        <v>169</v>
      </c>
      <c r="B58" s="30">
        <f t="shared" si="12"/>
        <v>82.9</v>
      </c>
      <c r="C58" s="30">
        <f t="shared" si="13"/>
        <v>35.247720000000001</v>
      </c>
      <c r="D58" s="29">
        <f t="shared" si="0"/>
        <v>42.518359469240046</v>
      </c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>
        <v>82.9</v>
      </c>
      <c r="AY58" s="29">
        <v>35.247720000000001</v>
      </c>
      <c r="AZ58" s="29">
        <f t="shared" si="35"/>
        <v>42.518359469240046</v>
      </c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</row>
    <row r="59" spans="1:64" s="91" customFormat="1" ht="51" x14ac:dyDescent="0.25">
      <c r="A59" s="59" t="s">
        <v>170</v>
      </c>
      <c r="B59" s="30">
        <f t="shared" si="12"/>
        <v>82.9</v>
      </c>
      <c r="C59" s="30">
        <f t="shared" si="13"/>
        <v>35.247720000000001</v>
      </c>
      <c r="D59" s="29">
        <f t="shared" si="0"/>
        <v>42.518359469240046</v>
      </c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>
        <v>82.9</v>
      </c>
      <c r="AY59" s="29">
        <v>35.247720000000001</v>
      </c>
      <c r="AZ59" s="29">
        <f t="shared" si="35"/>
        <v>42.518359469240046</v>
      </c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</row>
    <row r="60" spans="1:64" s="91" customFormat="1" ht="38.25" x14ac:dyDescent="0.25">
      <c r="A60" s="59" t="s">
        <v>171</v>
      </c>
      <c r="B60" s="30">
        <f t="shared" si="12"/>
        <v>82.9</v>
      </c>
      <c r="C60" s="30">
        <f t="shared" si="13"/>
        <v>35.247709999999998</v>
      </c>
      <c r="D60" s="29">
        <f t="shared" si="0"/>
        <v>42.518347406513868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>
        <v>82.9</v>
      </c>
      <c r="AY60" s="29">
        <v>35.247709999999998</v>
      </c>
      <c r="AZ60" s="29">
        <f t="shared" si="35"/>
        <v>42.518347406513868</v>
      </c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</row>
    <row r="61" spans="1:64" s="91" customFormat="1" ht="38.25" x14ac:dyDescent="0.25">
      <c r="A61" s="59" t="s">
        <v>172</v>
      </c>
      <c r="B61" s="30">
        <f t="shared" si="12"/>
        <v>82.9</v>
      </c>
      <c r="C61" s="30">
        <f t="shared" si="13"/>
        <v>35.247720000000001</v>
      </c>
      <c r="D61" s="29">
        <f t="shared" si="0"/>
        <v>42.518359469240046</v>
      </c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>
        <v>82.9</v>
      </c>
      <c r="AY61" s="29">
        <v>35.247720000000001</v>
      </c>
      <c r="AZ61" s="29">
        <f t="shared" si="35"/>
        <v>42.518359469240046</v>
      </c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</row>
    <row r="62" spans="1:64" s="91" customFormat="1" ht="38.25" x14ac:dyDescent="0.25">
      <c r="A62" s="59" t="s">
        <v>173</v>
      </c>
      <c r="B62" s="30">
        <f t="shared" si="12"/>
        <v>207.3</v>
      </c>
      <c r="C62" s="30">
        <f t="shared" si="13"/>
        <v>88.11936</v>
      </c>
      <c r="D62" s="29">
        <f t="shared" si="0"/>
        <v>42.508133140376266</v>
      </c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>
        <v>207.3</v>
      </c>
      <c r="AY62" s="29">
        <v>88.11936</v>
      </c>
      <c r="AZ62" s="29">
        <f t="shared" si="35"/>
        <v>42.508133140376266</v>
      </c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</row>
    <row r="63" spans="1:64" s="91" customFormat="1" ht="51" customHeight="1" x14ac:dyDescent="0.25">
      <c r="A63" s="59" t="s">
        <v>174</v>
      </c>
      <c r="B63" s="30">
        <f t="shared" si="12"/>
        <v>82.9</v>
      </c>
      <c r="C63" s="30">
        <f t="shared" si="13"/>
        <v>35.607730000000004</v>
      </c>
      <c r="D63" s="29">
        <f t="shared" si="0"/>
        <v>42.952629674306394</v>
      </c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>
        <v>82.9</v>
      </c>
      <c r="AY63" s="29">
        <v>35.607730000000004</v>
      </c>
      <c r="AZ63" s="29">
        <f t="shared" si="35"/>
        <v>42.952629674306394</v>
      </c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</row>
    <row r="64" spans="1:64" s="91" customFormat="1" ht="38.25" x14ac:dyDescent="0.25">
      <c r="A64" s="59" t="s">
        <v>176</v>
      </c>
      <c r="B64" s="30">
        <f t="shared" si="12"/>
        <v>82.9</v>
      </c>
      <c r="C64" s="30">
        <f t="shared" si="13"/>
        <v>36.109050000000003</v>
      </c>
      <c r="D64" s="29">
        <f t="shared" si="0"/>
        <v>43.557358262967433</v>
      </c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>
        <v>82.9</v>
      </c>
      <c r="AY64" s="29">
        <v>36.109050000000003</v>
      </c>
      <c r="AZ64" s="29">
        <f t="shared" si="35"/>
        <v>43.557358262967433</v>
      </c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</row>
    <row r="65" spans="1:64" s="91" customFormat="1" ht="51" x14ac:dyDescent="0.25">
      <c r="A65" s="59" t="s">
        <v>177</v>
      </c>
      <c r="B65" s="30">
        <f t="shared" si="12"/>
        <v>0</v>
      </c>
      <c r="C65" s="30">
        <f t="shared" si="13"/>
        <v>0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</row>
    <row r="66" spans="1:64" s="91" customFormat="1" ht="38.25" x14ac:dyDescent="0.25">
      <c r="A66" s="59" t="s">
        <v>178</v>
      </c>
      <c r="B66" s="30">
        <f t="shared" si="12"/>
        <v>207.3</v>
      </c>
      <c r="C66" s="30">
        <f t="shared" si="13"/>
        <v>96.33841000000001</v>
      </c>
      <c r="D66" s="29">
        <f t="shared" si="0"/>
        <v>46.472942595272556</v>
      </c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>
        <v>207.3</v>
      </c>
      <c r="AY66" s="159">
        <v>96.33841000000001</v>
      </c>
      <c r="AZ66" s="29">
        <f t="shared" si="35"/>
        <v>46.472942595272556</v>
      </c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</row>
    <row r="67" spans="1:64" s="91" customFormat="1" ht="38.25" x14ac:dyDescent="0.25">
      <c r="A67" s="59" t="s">
        <v>179</v>
      </c>
      <c r="B67" s="30">
        <f t="shared" si="12"/>
        <v>82.9</v>
      </c>
      <c r="C67" s="30">
        <f t="shared" si="13"/>
        <v>30.94435</v>
      </c>
      <c r="D67" s="29">
        <f t="shared" si="0"/>
        <v>37.327322074788896</v>
      </c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>
        <v>82.9</v>
      </c>
      <c r="AY67" s="29">
        <v>30.94435</v>
      </c>
      <c r="AZ67" s="29">
        <f t="shared" si="35"/>
        <v>37.327322074788896</v>
      </c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</row>
    <row r="68" spans="1:64" s="91" customFormat="1" ht="38.25" x14ac:dyDescent="0.25">
      <c r="A68" s="59" t="s">
        <v>180</v>
      </c>
      <c r="B68" s="30">
        <f t="shared" si="12"/>
        <v>207.3</v>
      </c>
      <c r="C68" s="30">
        <f t="shared" si="13"/>
        <v>77.322299999999998</v>
      </c>
      <c r="D68" s="29">
        <f t="shared" si="0"/>
        <v>37.299710564399419</v>
      </c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>
        <v>207.3</v>
      </c>
      <c r="AY68" s="29">
        <v>77.322299999999998</v>
      </c>
      <c r="AZ68" s="29">
        <f t="shared" si="35"/>
        <v>37.299710564399419</v>
      </c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</row>
    <row r="69" spans="1:64" s="91" customFormat="1" ht="38.25" x14ac:dyDescent="0.25">
      <c r="A69" s="59" t="s">
        <v>181</v>
      </c>
      <c r="B69" s="30">
        <f t="shared" si="12"/>
        <v>82.9</v>
      </c>
      <c r="C69" s="30">
        <f t="shared" si="13"/>
        <v>30.38354</v>
      </c>
      <c r="D69" s="29">
        <f t="shared" si="0"/>
        <v>36.650832328106148</v>
      </c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>
        <v>82.9</v>
      </c>
      <c r="AY69" s="29">
        <v>30.38354</v>
      </c>
      <c r="AZ69" s="29">
        <f t="shared" si="35"/>
        <v>36.650832328106148</v>
      </c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</row>
    <row r="70" spans="1:64" s="91" customFormat="1" ht="38.25" x14ac:dyDescent="0.25">
      <c r="A70" s="59" t="s">
        <v>182</v>
      </c>
      <c r="B70" s="30">
        <f t="shared" si="12"/>
        <v>82.9</v>
      </c>
      <c r="C70" s="30">
        <f t="shared" si="13"/>
        <v>30.383520000000001</v>
      </c>
      <c r="D70" s="29">
        <f t="shared" si="0"/>
        <v>36.650808202653799</v>
      </c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>
        <v>82.9</v>
      </c>
      <c r="AY70" s="29">
        <v>30.383520000000001</v>
      </c>
      <c r="AZ70" s="29">
        <f t="shared" si="35"/>
        <v>36.650808202653799</v>
      </c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</row>
    <row r="71" spans="1:64" s="91" customFormat="1" ht="38.25" x14ac:dyDescent="0.25">
      <c r="A71" s="59" t="s">
        <v>183</v>
      </c>
      <c r="B71" s="30">
        <f t="shared" si="12"/>
        <v>0</v>
      </c>
      <c r="C71" s="30">
        <f t="shared" si="13"/>
        <v>0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</row>
    <row r="72" spans="1:64" s="91" customFormat="1" ht="38.25" x14ac:dyDescent="0.25">
      <c r="A72" s="59" t="s">
        <v>184</v>
      </c>
      <c r="B72" s="30">
        <f t="shared" si="12"/>
        <v>0</v>
      </c>
      <c r="C72" s="30">
        <f t="shared" si="13"/>
        <v>0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</row>
    <row r="73" spans="1:64" s="91" customFormat="1" ht="38.25" x14ac:dyDescent="0.25">
      <c r="A73" s="59" t="s">
        <v>185</v>
      </c>
      <c r="B73" s="30">
        <f t="shared" si="12"/>
        <v>0</v>
      </c>
      <c r="C73" s="30">
        <f t="shared" si="13"/>
        <v>0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</row>
    <row r="74" spans="1:64" s="91" customFormat="1" ht="38.25" x14ac:dyDescent="0.25">
      <c r="A74" s="59" t="s">
        <v>186</v>
      </c>
      <c r="B74" s="30">
        <f t="shared" si="12"/>
        <v>0</v>
      </c>
      <c r="C74" s="30">
        <f t="shared" si="13"/>
        <v>0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</row>
    <row r="75" spans="1:64" s="91" customFormat="1" ht="51" x14ac:dyDescent="0.25">
      <c r="A75" s="59" t="s">
        <v>187</v>
      </c>
      <c r="B75" s="30">
        <f t="shared" si="12"/>
        <v>207.3</v>
      </c>
      <c r="C75" s="30">
        <f t="shared" si="13"/>
        <v>77.9328</v>
      </c>
      <c r="D75" s="29">
        <f t="shared" ref="D75:D137" si="36">C75/B75*100</f>
        <v>37.594211287988422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>
        <v>207.3</v>
      </c>
      <c r="AY75" s="29">
        <v>77.9328</v>
      </c>
      <c r="AZ75" s="29">
        <f t="shared" si="35"/>
        <v>37.594211287988422</v>
      </c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</row>
    <row r="76" spans="1:64" s="91" customFormat="1" ht="51" x14ac:dyDescent="0.25">
      <c r="A76" s="59" t="s">
        <v>188</v>
      </c>
      <c r="B76" s="30">
        <f t="shared" ref="B76:B139" si="37">E76+H76+K76+N76+Q76+T76+W76+Z76+AC76+AF76+AI76+AL76+AO76+AR76+AU76+AX76+BA76+BD76+BG76+BJ76</f>
        <v>82.9</v>
      </c>
      <c r="C76" s="30">
        <f t="shared" ref="C76:C139" si="38">F76+I76+L76+O76+R76+U76+X76+AA76+AD76+AG76+AJ76+AM76+AP76+AS76+AV76+AY76+BB76+BE76+BH76+BK76</f>
        <v>39.016400000000004</v>
      </c>
      <c r="D76" s="29">
        <f t="shared" si="36"/>
        <v>47.064414957780457</v>
      </c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>
        <v>82.9</v>
      </c>
      <c r="AY76" s="29">
        <v>39.016400000000004</v>
      </c>
      <c r="AZ76" s="29">
        <f t="shared" si="35"/>
        <v>47.064414957780457</v>
      </c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</row>
    <row r="77" spans="1:64" s="91" customFormat="1" ht="51" x14ac:dyDescent="0.25">
      <c r="A77" s="59" t="s">
        <v>189</v>
      </c>
      <c r="B77" s="30">
        <f t="shared" si="37"/>
        <v>0</v>
      </c>
      <c r="C77" s="30">
        <f t="shared" si="38"/>
        <v>0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</row>
    <row r="78" spans="1:64" s="91" customFormat="1" ht="51" x14ac:dyDescent="0.25">
      <c r="A78" s="59" t="s">
        <v>190</v>
      </c>
      <c r="B78" s="30">
        <f t="shared" si="37"/>
        <v>207.3</v>
      </c>
      <c r="C78" s="30">
        <f t="shared" si="38"/>
        <v>78.798729999999992</v>
      </c>
      <c r="D78" s="29">
        <f t="shared" si="36"/>
        <v>38.011929570670524</v>
      </c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>
        <v>207.3</v>
      </c>
      <c r="AY78" s="29">
        <v>78.798729999999992</v>
      </c>
      <c r="AZ78" s="29">
        <f t="shared" si="35"/>
        <v>38.011929570670524</v>
      </c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</row>
    <row r="79" spans="1:64" s="91" customFormat="1" ht="51" x14ac:dyDescent="0.25">
      <c r="A79" s="59" t="s">
        <v>191</v>
      </c>
      <c r="B79" s="30">
        <f t="shared" si="37"/>
        <v>207.3</v>
      </c>
      <c r="C79" s="30">
        <f t="shared" si="38"/>
        <v>88.698369999999997</v>
      </c>
      <c r="D79" s="29">
        <f t="shared" si="36"/>
        <v>42.787443318861548</v>
      </c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>
        <v>207.3</v>
      </c>
      <c r="AY79" s="29">
        <v>88.698369999999997</v>
      </c>
      <c r="AZ79" s="29">
        <f t="shared" si="35"/>
        <v>42.787443318861548</v>
      </c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</row>
    <row r="80" spans="1:64" s="91" customFormat="1" ht="51" x14ac:dyDescent="0.25">
      <c r="A80" s="59" t="s">
        <v>192</v>
      </c>
      <c r="B80" s="30">
        <f t="shared" si="37"/>
        <v>207.3</v>
      </c>
      <c r="C80" s="30">
        <f t="shared" si="38"/>
        <v>82.408360000000002</v>
      </c>
      <c r="D80" s="29">
        <f t="shared" si="36"/>
        <v>39.753188615533041</v>
      </c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>
        <v>207.3</v>
      </c>
      <c r="AY80" s="29">
        <v>82.408360000000002</v>
      </c>
      <c r="AZ80" s="29">
        <f t="shared" si="35"/>
        <v>39.753188615533041</v>
      </c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</row>
    <row r="81" spans="1:64" s="91" customFormat="1" ht="51" x14ac:dyDescent="0.25">
      <c r="A81" s="59" t="s">
        <v>193</v>
      </c>
      <c r="B81" s="30">
        <f t="shared" si="37"/>
        <v>82.9</v>
      </c>
      <c r="C81" s="30">
        <f t="shared" si="38"/>
        <v>41.45</v>
      </c>
      <c r="D81" s="29">
        <f t="shared" si="36"/>
        <v>50</v>
      </c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>
        <v>82.9</v>
      </c>
      <c r="AY81" s="29">
        <v>41.45</v>
      </c>
      <c r="AZ81" s="29">
        <f t="shared" si="35"/>
        <v>50</v>
      </c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</row>
    <row r="82" spans="1:64" s="91" customFormat="1" ht="51" x14ac:dyDescent="0.25">
      <c r="A82" s="59" t="s">
        <v>194</v>
      </c>
      <c r="B82" s="30">
        <f t="shared" si="37"/>
        <v>207.3</v>
      </c>
      <c r="C82" s="30">
        <f t="shared" si="38"/>
        <v>81.656559999999999</v>
      </c>
      <c r="D82" s="29">
        <f t="shared" si="36"/>
        <v>39.390525808007716</v>
      </c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>
        <v>207.3</v>
      </c>
      <c r="AY82" s="29">
        <v>81.656559999999999</v>
      </c>
      <c r="AZ82" s="29">
        <f t="shared" si="35"/>
        <v>39.390525808007716</v>
      </c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</row>
    <row r="83" spans="1:64" s="91" customFormat="1" ht="51" x14ac:dyDescent="0.25">
      <c r="A83" s="59" t="s">
        <v>195</v>
      </c>
      <c r="B83" s="30">
        <f t="shared" si="37"/>
        <v>0</v>
      </c>
      <c r="C83" s="30">
        <f t="shared" si="38"/>
        <v>0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</row>
    <row r="84" spans="1:64" s="91" customFormat="1" ht="51" x14ac:dyDescent="0.25">
      <c r="A84" s="59" t="s">
        <v>196</v>
      </c>
      <c r="B84" s="30">
        <f t="shared" si="37"/>
        <v>0</v>
      </c>
      <c r="C84" s="30">
        <f t="shared" si="38"/>
        <v>0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</row>
    <row r="85" spans="1:64" s="91" customFormat="1" ht="51" x14ac:dyDescent="0.25">
      <c r="A85" s="59" t="s">
        <v>197</v>
      </c>
      <c r="B85" s="30">
        <f t="shared" si="37"/>
        <v>82.9</v>
      </c>
      <c r="C85" s="30">
        <f t="shared" si="38"/>
        <v>39.016400000000004</v>
      </c>
      <c r="D85" s="29">
        <f t="shared" si="36"/>
        <v>47.064414957780457</v>
      </c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>
        <v>82.9</v>
      </c>
      <c r="AY85" s="29">
        <v>39.016400000000004</v>
      </c>
      <c r="AZ85" s="29">
        <f t="shared" si="35"/>
        <v>47.064414957780457</v>
      </c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</row>
    <row r="86" spans="1:64" s="91" customFormat="1" ht="51" x14ac:dyDescent="0.25">
      <c r="A86" s="59" t="s">
        <v>198</v>
      </c>
      <c r="B86" s="30">
        <f t="shared" si="37"/>
        <v>207.3</v>
      </c>
      <c r="C86" s="30">
        <f t="shared" si="38"/>
        <v>91.27525</v>
      </c>
      <c r="D86" s="29">
        <f t="shared" si="36"/>
        <v>44.030511336227683</v>
      </c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>
        <v>207.3</v>
      </c>
      <c r="AY86" s="29">
        <v>91.27525</v>
      </c>
      <c r="AZ86" s="29">
        <f t="shared" si="35"/>
        <v>44.030511336227683</v>
      </c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</row>
    <row r="87" spans="1:64" s="91" customFormat="1" ht="51" x14ac:dyDescent="0.25">
      <c r="A87" s="59" t="s">
        <v>200</v>
      </c>
      <c r="B87" s="30">
        <f t="shared" si="37"/>
        <v>414.6</v>
      </c>
      <c r="C87" s="30">
        <f t="shared" si="38"/>
        <v>184.9837</v>
      </c>
      <c r="D87" s="29">
        <f t="shared" si="36"/>
        <v>44.617390255668113</v>
      </c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>
        <v>414.6</v>
      </c>
      <c r="AY87" s="29">
        <v>184.9837</v>
      </c>
      <c r="AZ87" s="29">
        <f t="shared" si="35"/>
        <v>44.617390255668113</v>
      </c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</row>
    <row r="88" spans="1:64" s="91" customFormat="1" ht="38.25" x14ac:dyDescent="0.25">
      <c r="A88" s="59" t="s">
        <v>201</v>
      </c>
      <c r="B88" s="30">
        <f t="shared" si="37"/>
        <v>207.3</v>
      </c>
      <c r="C88" s="30">
        <f t="shared" si="38"/>
        <v>81.192580000000007</v>
      </c>
      <c r="D88" s="29">
        <f t="shared" si="36"/>
        <v>39.166705258080079</v>
      </c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>
        <v>207.3</v>
      </c>
      <c r="AY88" s="29">
        <v>81.192580000000007</v>
      </c>
      <c r="AZ88" s="29">
        <f t="shared" si="35"/>
        <v>39.166705258080079</v>
      </c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</row>
    <row r="89" spans="1:64" s="91" customFormat="1" ht="38.25" x14ac:dyDescent="0.25">
      <c r="A89" s="59" t="s">
        <v>203</v>
      </c>
      <c r="B89" s="30">
        <f t="shared" si="37"/>
        <v>82.9</v>
      </c>
      <c r="C89" s="30">
        <f t="shared" si="38"/>
        <v>35.39152</v>
      </c>
      <c r="D89" s="29">
        <f t="shared" si="36"/>
        <v>42.691821471652588</v>
      </c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>
        <v>82.9</v>
      </c>
      <c r="AY89" s="29">
        <v>35.39152</v>
      </c>
      <c r="AZ89" s="29">
        <f t="shared" si="35"/>
        <v>42.691821471652588</v>
      </c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</row>
    <row r="90" spans="1:64" s="91" customFormat="1" ht="51" x14ac:dyDescent="0.25">
      <c r="A90" s="59" t="s">
        <v>204</v>
      </c>
      <c r="B90" s="30">
        <f t="shared" si="37"/>
        <v>207.3</v>
      </c>
      <c r="C90" s="30">
        <f t="shared" si="38"/>
        <v>97.271429999999995</v>
      </c>
      <c r="D90" s="29">
        <f t="shared" si="36"/>
        <v>46.92302460202604</v>
      </c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>
        <v>207.3</v>
      </c>
      <c r="AY90" s="29">
        <v>97.271429999999995</v>
      </c>
      <c r="AZ90" s="29">
        <f t="shared" si="35"/>
        <v>46.92302460202604</v>
      </c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</row>
    <row r="91" spans="1:64" s="91" customFormat="1" ht="38.25" x14ac:dyDescent="0.25">
      <c r="A91" s="59" t="s">
        <v>205</v>
      </c>
      <c r="B91" s="30">
        <f t="shared" si="37"/>
        <v>82.9</v>
      </c>
      <c r="C91" s="30">
        <f t="shared" si="38"/>
        <v>38.470039999999997</v>
      </c>
      <c r="D91" s="29">
        <f t="shared" si="36"/>
        <v>46.40535585042219</v>
      </c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>
        <v>82.9</v>
      </c>
      <c r="AY91" s="29">
        <v>38.470039999999997</v>
      </c>
      <c r="AZ91" s="29">
        <f t="shared" si="35"/>
        <v>46.40535585042219</v>
      </c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</row>
    <row r="92" spans="1:64" s="91" customFormat="1" ht="51" x14ac:dyDescent="0.25">
      <c r="A92" s="59" t="s">
        <v>206</v>
      </c>
      <c r="B92" s="30">
        <f t="shared" si="37"/>
        <v>82.9</v>
      </c>
      <c r="C92" s="30">
        <f t="shared" si="38"/>
        <v>29.403359999999999</v>
      </c>
      <c r="D92" s="29">
        <f t="shared" si="36"/>
        <v>35.468468033775629</v>
      </c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>
        <v>82.9</v>
      </c>
      <c r="AY92" s="29">
        <v>29.403359999999999</v>
      </c>
      <c r="AZ92" s="29">
        <f t="shared" si="35"/>
        <v>35.468468033775629</v>
      </c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</row>
    <row r="93" spans="1:64" s="91" customFormat="1" ht="38.25" x14ac:dyDescent="0.25">
      <c r="A93" s="59" t="s">
        <v>207</v>
      </c>
      <c r="B93" s="30">
        <f t="shared" si="37"/>
        <v>82.9</v>
      </c>
      <c r="C93" s="30">
        <f t="shared" si="38"/>
        <v>32.147269999999999</v>
      </c>
      <c r="D93" s="29">
        <f t="shared" si="36"/>
        <v>38.778371531966222</v>
      </c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>
        <v>82.9</v>
      </c>
      <c r="AY93" s="29">
        <v>32.147269999999999</v>
      </c>
      <c r="AZ93" s="29">
        <f t="shared" si="35"/>
        <v>38.778371531966222</v>
      </c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</row>
    <row r="94" spans="1:64" s="91" customFormat="1" ht="38.25" x14ac:dyDescent="0.25">
      <c r="A94" s="59" t="s">
        <v>208</v>
      </c>
      <c r="B94" s="30">
        <f t="shared" si="37"/>
        <v>207.3</v>
      </c>
      <c r="C94" s="30">
        <f t="shared" si="38"/>
        <v>94.683360000000008</v>
      </c>
      <c r="D94" s="29">
        <f t="shared" si="36"/>
        <v>45.67455861070912</v>
      </c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>
        <v>207.3</v>
      </c>
      <c r="AY94" s="29">
        <v>94.683360000000008</v>
      </c>
      <c r="AZ94" s="29">
        <f t="shared" si="35"/>
        <v>45.67455861070912</v>
      </c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</row>
    <row r="95" spans="1:64" s="91" customFormat="1" ht="38.25" x14ac:dyDescent="0.25">
      <c r="A95" s="59" t="s">
        <v>209</v>
      </c>
      <c r="B95" s="30">
        <f t="shared" si="37"/>
        <v>207.3</v>
      </c>
      <c r="C95" s="30">
        <f t="shared" si="38"/>
        <v>80.048299999999998</v>
      </c>
      <c r="D95" s="29">
        <f t="shared" si="36"/>
        <v>38.61471297636276</v>
      </c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>
        <v>207.3</v>
      </c>
      <c r="AY95" s="29">
        <v>80.048299999999998</v>
      </c>
      <c r="AZ95" s="29">
        <f t="shared" si="35"/>
        <v>38.61471297636276</v>
      </c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</row>
    <row r="96" spans="1:64" s="91" customFormat="1" ht="38.25" x14ac:dyDescent="0.25">
      <c r="A96" s="59" t="s">
        <v>210</v>
      </c>
      <c r="B96" s="30">
        <f t="shared" si="37"/>
        <v>207.3</v>
      </c>
      <c r="C96" s="30">
        <f t="shared" si="38"/>
        <v>95.446190000000001</v>
      </c>
      <c r="D96" s="29">
        <f t="shared" si="36"/>
        <v>46.042542209358416</v>
      </c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>
        <v>207.3</v>
      </c>
      <c r="AY96" s="29">
        <v>95.446190000000001</v>
      </c>
      <c r="AZ96" s="29">
        <f t="shared" si="35"/>
        <v>46.042542209358416</v>
      </c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</row>
    <row r="97" spans="1:64" s="91" customFormat="1" ht="38.25" x14ac:dyDescent="0.25">
      <c r="A97" s="59" t="s">
        <v>211</v>
      </c>
      <c r="B97" s="30">
        <f t="shared" si="37"/>
        <v>207.3</v>
      </c>
      <c r="C97" s="30">
        <f t="shared" si="38"/>
        <v>98.65800999999999</v>
      </c>
      <c r="D97" s="29">
        <f t="shared" si="36"/>
        <v>47.591900627110462</v>
      </c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>
        <v>207.3</v>
      </c>
      <c r="AY97" s="29">
        <v>98.65800999999999</v>
      </c>
      <c r="AZ97" s="29">
        <f t="shared" si="35"/>
        <v>47.591900627110462</v>
      </c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</row>
    <row r="98" spans="1:64" s="91" customFormat="1" ht="38.25" x14ac:dyDescent="0.25">
      <c r="A98" s="59" t="s">
        <v>212</v>
      </c>
      <c r="B98" s="30">
        <f t="shared" si="37"/>
        <v>207.3</v>
      </c>
      <c r="C98" s="30">
        <f t="shared" si="38"/>
        <v>81.807310000000001</v>
      </c>
      <c r="D98" s="29">
        <f t="shared" si="36"/>
        <v>39.463246502653163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>
        <v>207.3</v>
      </c>
      <c r="AY98" s="29">
        <v>81.807310000000001</v>
      </c>
      <c r="AZ98" s="29">
        <f t="shared" si="35"/>
        <v>39.463246502653163</v>
      </c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</row>
    <row r="99" spans="1:64" s="91" customFormat="1" ht="51" x14ac:dyDescent="0.25">
      <c r="A99" s="59" t="s">
        <v>213</v>
      </c>
      <c r="B99" s="30">
        <f t="shared" si="37"/>
        <v>207.3</v>
      </c>
      <c r="C99" s="30">
        <f t="shared" si="38"/>
        <v>80.281880000000001</v>
      </c>
      <c r="D99" s="29">
        <f t="shared" si="36"/>
        <v>38.727390255668112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>
        <v>207.3</v>
      </c>
      <c r="AY99" s="29">
        <v>80.281880000000001</v>
      </c>
      <c r="AZ99" s="29">
        <f t="shared" si="35"/>
        <v>38.727390255668112</v>
      </c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</row>
    <row r="100" spans="1:64" s="91" customFormat="1" ht="38.25" x14ac:dyDescent="0.25">
      <c r="A100" s="59" t="s">
        <v>214</v>
      </c>
      <c r="B100" s="30">
        <f t="shared" si="37"/>
        <v>82.9</v>
      </c>
      <c r="C100" s="30">
        <f t="shared" si="38"/>
        <v>31.210599999999999</v>
      </c>
      <c r="D100" s="29">
        <f t="shared" si="36"/>
        <v>37.648492159227978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>
        <v>82.9</v>
      </c>
      <c r="AY100" s="29">
        <v>31.210599999999999</v>
      </c>
      <c r="AZ100" s="29">
        <f t="shared" si="35"/>
        <v>37.648492159227978</v>
      </c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</row>
    <row r="101" spans="1:64" s="91" customFormat="1" ht="38.25" x14ac:dyDescent="0.25">
      <c r="A101" s="59" t="s">
        <v>215</v>
      </c>
      <c r="B101" s="30">
        <f t="shared" si="37"/>
        <v>207.3</v>
      </c>
      <c r="C101" s="30">
        <f t="shared" si="38"/>
        <v>76.903630000000007</v>
      </c>
      <c r="D101" s="29">
        <f t="shared" si="36"/>
        <v>37.097747226242163</v>
      </c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>
        <v>207.3</v>
      </c>
      <c r="AY101" s="29">
        <v>76.903630000000007</v>
      </c>
      <c r="AZ101" s="29">
        <f t="shared" si="35"/>
        <v>37.097747226242163</v>
      </c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</row>
    <row r="102" spans="1:64" s="91" customFormat="1" ht="38.25" x14ac:dyDescent="0.25">
      <c r="A102" s="59" t="s">
        <v>216</v>
      </c>
      <c r="B102" s="30">
        <f t="shared" si="37"/>
        <v>207.3</v>
      </c>
      <c r="C102" s="30">
        <f t="shared" si="38"/>
        <v>78.104160000000007</v>
      </c>
      <c r="D102" s="29">
        <f t="shared" si="36"/>
        <v>37.676874095513753</v>
      </c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>
        <v>207.3</v>
      </c>
      <c r="AY102" s="29">
        <v>78.104160000000007</v>
      </c>
      <c r="AZ102" s="29">
        <f t="shared" si="35"/>
        <v>37.676874095513753</v>
      </c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</row>
    <row r="103" spans="1:64" s="91" customFormat="1" ht="38.25" x14ac:dyDescent="0.25">
      <c r="A103" s="59" t="s">
        <v>217</v>
      </c>
      <c r="B103" s="30">
        <f t="shared" si="37"/>
        <v>207.3</v>
      </c>
      <c r="C103" s="30">
        <f t="shared" si="38"/>
        <v>99.026660000000007</v>
      </c>
      <c r="D103" s="29">
        <f t="shared" si="36"/>
        <v>47.769734684032805</v>
      </c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>
        <v>207.3</v>
      </c>
      <c r="AY103" s="29">
        <v>99.026660000000007</v>
      </c>
      <c r="AZ103" s="29">
        <f t="shared" si="35"/>
        <v>47.769734684032805</v>
      </c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</row>
    <row r="104" spans="1:64" s="91" customFormat="1" ht="38.25" x14ac:dyDescent="0.25">
      <c r="A104" s="59" t="s">
        <v>218</v>
      </c>
      <c r="B104" s="30">
        <f t="shared" si="37"/>
        <v>207.3</v>
      </c>
      <c r="C104" s="30">
        <f t="shared" si="38"/>
        <v>84.54867999999999</v>
      </c>
      <c r="D104" s="29">
        <f t="shared" si="36"/>
        <v>40.785663289917984</v>
      </c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>
        <v>207.3</v>
      </c>
      <c r="AY104" s="29">
        <v>84.54867999999999</v>
      </c>
      <c r="AZ104" s="29">
        <f t="shared" si="35"/>
        <v>40.785663289917984</v>
      </c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</row>
    <row r="105" spans="1:64" s="91" customFormat="1" ht="38.25" x14ac:dyDescent="0.25">
      <c r="A105" s="59" t="s">
        <v>219</v>
      </c>
      <c r="B105" s="30">
        <f t="shared" si="37"/>
        <v>82.9</v>
      </c>
      <c r="C105" s="30">
        <f t="shared" si="38"/>
        <v>40.401220000000002</v>
      </c>
      <c r="D105" s="29">
        <f t="shared" si="36"/>
        <v>48.734885404101327</v>
      </c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>
        <v>82.9</v>
      </c>
      <c r="AY105" s="29">
        <v>40.401220000000002</v>
      </c>
      <c r="AZ105" s="29">
        <f t="shared" si="35"/>
        <v>48.734885404101327</v>
      </c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</row>
    <row r="106" spans="1:64" s="91" customFormat="1" ht="38.25" x14ac:dyDescent="0.25">
      <c r="A106" s="59" t="s">
        <v>220</v>
      </c>
      <c r="B106" s="30">
        <f t="shared" si="37"/>
        <v>82.9</v>
      </c>
      <c r="C106" s="30">
        <f t="shared" si="38"/>
        <v>18.418290000000002</v>
      </c>
      <c r="D106" s="29">
        <f t="shared" si="36"/>
        <v>22.217478890229192</v>
      </c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>
        <v>82.9</v>
      </c>
      <c r="AY106" s="29">
        <v>18.418290000000002</v>
      </c>
      <c r="AZ106" s="29">
        <f t="shared" si="35"/>
        <v>22.217478890229192</v>
      </c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</row>
    <row r="107" spans="1:64" s="91" customFormat="1" ht="38.25" x14ac:dyDescent="0.25">
      <c r="A107" s="59" t="s">
        <v>221</v>
      </c>
      <c r="B107" s="30">
        <f t="shared" si="37"/>
        <v>207.3</v>
      </c>
      <c r="C107" s="30">
        <f t="shared" si="38"/>
        <v>75.337949999999992</v>
      </c>
      <c r="D107" s="29">
        <f t="shared" si="36"/>
        <v>36.342474674384945</v>
      </c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>
        <v>207.3</v>
      </c>
      <c r="AY107" s="29">
        <v>75.337949999999992</v>
      </c>
      <c r="AZ107" s="29">
        <f t="shared" si="35"/>
        <v>36.342474674384945</v>
      </c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</row>
    <row r="108" spans="1:64" s="91" customFormat="1" ht="38.25" x14ac:dyDescent="0.25">
      <c r="A108" s="59" t="s">
        <v>223</v>
      </c>
      <c r="B108" s="30">
        <f t="shared" si="37"/>
        <v>82.9</v>
      </c>
      <c r="C108" s="30">
        <f t="shared" si="38"/>
        <v>30.372109999999999</v>
      </c>
      <c r="D108" s="29">
        <f t="shared" si="36"/>
        <v>36.637044632086848</v>
      </c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>
        <v>82.9</v>
      </c>
      <c r="AY108" s="29">
        <v>30.372109999999999</v>
      </c>
      <c r="AZ108" s="29">
        <f t="shared" si="35"/>
        <v>36.637044632086848</v>
      </c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</row>
    <row r="109" spans="1:64" s="91" customFormat="1" ht="38.25" x14ac:dyDescent="0.25">
      <c r="A109" s="59" t="s">
        <v>224</v>
      </c>
      <c r="B109" s="30">
        <f t="shared" si="37"/>
        <v>82.9</v>
      </c>
      <c r="C109" s="30">
        <f t="shared" si="38"/>
        <v>35.704569999999997</v>
      </c>
      <c r="D109" s="29">
        <f t="shared" si="36"/>
        <v>43.069445114595894</v>
      </c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>
        <v>82.9</v>
      </c>
      <c r="AY109" s="29">
        <v>35.704569999999997</v>
      </c>
      <c r="AZ109" s="29">
        <f t="shared" si="35"/>
        <v>43.069445114595894</v>
      </c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</row>
    <row r="110" spans="1:64" s="91" customFormat="1" ht="51" x14ac:dyDescent="0.25">
      <c r="A110" s="59" t="s">
        <v>225</v>
      </c>
      <c r="B110" s="30">
        <f t="shared" si="37"/>
        <v>82.9</v>
      </c>
      <c r="C110" s="30">
        <f t="shared" si="38"/>
        <v>30.37311</v>
      </c>
      <c r="D110" s="29">
        <f t="shared" si="36"/>
        <v>36.638250904704464</v>
      </c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>
        <v>82.9</v>
      </c>
      <c r="AY110" s="29">
        <v>30.37311</v>
      </c>
      <c r="AZ110" s="29">
        <f t="shared" si="35"/>
        <v>36.638250904704464</v>
      </c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</row>
    <row r="111" spans="1:64" s="91" customFormat="1" ht="38.25" x14ac:dyDescent="0.25">
      <c r="A111" s="59" t="s">
        <v>226</v>
      </c>
      <c r="B111" s="30">
        <f t="shared" si="37"/>
        <v>82.9</v>
      </c>
      <c r="C111" s="30">
        <f t="shared" si="38"/>
        <v>34.43327</v>
      </c>
      <c r="D111" s="29">
        <f t="shared" si="36"/>
        <v>41.535910735826292</v>
      </c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>
        <v>82.9</v>
      </c>
      <c r="AY111" s="29">
        <v>34.43327</v>
      </c>
      <c r="AZ111" s="29">
        <f t="shared" si="35"/>
        <v>41.535910735826292</v>
      </c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</row>
    <row r="112" spans="1:64" s="91" customFormat="1" ht="38.25" x14ac:dyDescent="0.25">
      <c r="A112" s="59" t="s">
        <v>227</v>
      </c>
      <c r="B112" s="30">
        <f t="shared" si="37"/>
        <v>82.9</v>
      </c>
      <c r="C112" s="30">
        <f t="shared" si="38"/>
        <v>34.143879999999996</v>
      </c>
      <c r="D112" s="29">
        <f t="shared" si="36"/>
        <v>41.186827503015671</v>
      </c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>
        <v>82.9</v>
      </c>
      <c r="AY112" s="29">
        <v>34.143879999999996</v>
      </c>
      <c r="AZ112" s="29">
        <f t="shared" si="35"/>
        <v>41.186827503015671</v>
      </c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</row>
    <row r="113" spans="1:64" s="91" customFormat="1" ht="38.25" x14ac:dyDescent="0.25">
      <c r="A113" s="59" t="s">
        <v>228</v>
      </c>
      <c r="B113" s="30">
        <f t="shared" si="37"/>
        <v>82.9</v>
      </c>
      <c r="C113" s="30">
        <f t="shared" si="38"/>
        <v>27.27364</v>
      </c>
      <c r="D113" s="29">
        <f t="shared" si="36"/>
        <v>32.899445114595899</v>
      </c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>
        <v>82.9</v>
      </c>
      <c r="AY113" s="29">
        <v>27.27364</v>
      </c>
      <c r="AZ113" s="29">
        <f t="shared" si="35"/>
        <v>32.899445114595899</v>
      </c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</row>
    <row r="114" spans="1:64" s="91" customFormat="1" ht="38.25" customHeight="1" x14ac:dyDescent="0.25">
      <c r="A114" s="59" t="s">
        <v>229</v>
      </c>
      <c r="B114" s="30">
        <f t="shared" si="37"/>
        <v>82.9</v>
      </c>
      <c r="C114" s="30">
        <f t="shared" si="38"/>
        <v>30.069110000000002</v>
      </c>
      <c r="D114" s="29">
        <f t="shared" si="36"/>
        <v>36.271544028950544</v>
      </c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>
        <v>82.9</v>
      </c>
      <c r="AY114" s="29">
        <v>30.069110000000002</v>
      </c>
      <c r="AZ114" s="29">
        <f t="shared" si="35"/>
        <v>36.271544028950544</v>
      </c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</row>
    <row r="115" spans="1:64" s="91" customFormat="1" ht="51" x14ac:dyDescent="0.25">
      <c r="A115" s="59" t="s">
        <v>230</v>
      </c>
      <c r="B115" s="30">
        <f t="shared" si="37"/>
        <v>82.9</v>
      </c>
      <c r="C115" s="30">
        <f t="shared" si="38"/>
        <v>30.373099999999997</v>
      </c>
      <c r="D115" s="29">
        <f t="shared" si="36"/>
        <v>36.638238841978286</v>
      </c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>
        <v>82.9</v>
      </c>
      <c r="AY115" s="29">
        <v>30.373099999999997</v>
      </c>
      <c r="AZ115" s="29">
        <f t="shared" si="35"/>
        <v>36.638238841978286</v>
      </c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</row>
    <row r="116" spans="1:64" s="91" customFormat="1" ht="38.25" x14ac:dyDescent="0.25">
      <c r="A116" s="59" t="s">
        <v>231</v>
      </c>
      <c r="B116" s="30">
        <f t="shared" si="37"/>
        <v>82.9</v>
      </c>
      <c r="C116" s="30">
        <f t="shared" si="38"/>
        <v>34.413849999999996</v>
      </c>
      <c r="D116" s="29">
        <f t="shared" si="36"/>
        <v>41.512484921592275</v>
      </c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>
        <v>82.9</v>
      </c>
      <c r="AY116" s="29">
        <v>34.413849999999996</v>
      </c>
      <c r="AZ116" s="29">
        <f t="shared" si="35"/>
        <v>41.512484921592275</v>
      </c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</row>
    <row r="117" spans="1:64" s="91" customFormat="1" ht="38.25" x14ac:dyDescent="0.25">
      <c r="A117" s="59" t="s">
        <v>232</v>
      </c>
      <c r="B117" s="30">
        <f t="shared" si="37"/>
        <v>207.3</v>
      </c>
      <c r="C117" s="30">
        <f t="shared" si="38"/>
        <v>80.289990000000003</v>
      </c>
      <c r="D117" s="29">
        <f t="shared" si="36"/>
        <v>38.731302460202606</v>
      </c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>
        <v>207.3</v>
      </c>
      <c r="AY117" s="29">
        <v>80.289990000000003</v>
      </c>
      <c r="AZ117" s="29">
        <f t="shared" si="35"/>
        <v>38.731302460202606</v>
      </c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</row>
    <row r="118" spans="1:64" s="91" customFormat="1" ht="38.25" x14ac:dyDescent="0.25">
      <c r="A118" s="59" t="s">
        <v>233</v>
      </c>
      <c r="B118" s="30">
        <f t="shared" si="37"/>
        <v>82.9</v>
      </c>
      <c r="C118" s="30">
        <f t="shared" si="38"/>
        <v>30.373139999999999</v>
      </c>
      <c r="D118" s="29">
        <f t="shared" si="36"/>
        <v>36.63828709288299</v>
      </c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>
        <v>82.9</v>
      </c>
      <c r="AY118" s="29">
        <v>30.373139999999999</v>
      </c>
      <c r="AZ118" s="29">
        <f t="shared" si="35"/>
        <v>36.63828709288299</v>
      </c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</row>
    <row r="119" spans="1:64" s="91" customFormat="1" ht="38.25" x14ac:dyDescent="0.25">
      <c r="A119" s="59" t="s">
        <v>234</v>
      </c>
      <c r="B119" s="30">
        <f t="shared" si="37"/>
        <v>207.3</v>
      </c>
      <c r="C119" s="30">
        <f t="shared" si="38"/>
        <v>75.732799999999997</v>
      </c>
      <c r="D119" s="29">
        <f t="shared" si="36"/>
        <v>36.532947419199225</v>
      </c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>
        <v>207.3</v>
      </c>
      <c r="AY119" s="29">
        <v>75.732799999999997</v>
      </c>
      <c r="AZ119" s="29">
        <f t="shared" si="35"/>
        <v>36.532947419199225</v>
      </c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</row>
    <row r="120" spans="1:64" s="91" customFormat="1" ht="38.25" x14ac:dyDescent="0.25">
      <c r="A120" s="59" t="s">
        <v>235</v>
      </c>
      <c r="B120" s="30">
        <f t="shared" si="37"/>
        <v>207.3</v>
      </c>
      <c r="C120" s="30">
        <f t="shared" si="38"/>
        <v>75.856800000000007</v>
      </c>
      <c r="D120" s="29">
        <f t="shared" si="36"/>
        <v>36.592764109985531</v>
      </c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>
        <v>207.3</v>
      </c>
      <c r="AY120" s="29">
        <v>75.856800000000007</v>
      </c>
      <c r="AZ120" s="29">
        <f t="shared" ref="AZ120:AZ183" si="39">AY120/AX120*100</f>
        <v>36.592764109985531</v>
      </c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</row>
    <row r="121" spans="1:64" s="91" customFormat="1" ht="51" x14ac:dyDescent="0.25">
      <c r="A121" s="59" t="s">
        <v>236</v>
      </c>
      <c r="B121" s="30">
        <f t="shared" si="37"/>
        <v>207.3</v>
      </c>
      <c r="C121" s="30">
        <f t="shared" si="38"/>
        <v>87.292280000000005</v>
      </c>
      <c r="D121" s="29">
        <f t="shared" si="36"/>
        <v>42.109155812831645</v>
      </c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>
        <v>207.3</v>
      </c>
      <c r="AY121" s="29">
        <v>87.292280000000005</v>
      </c>
      <c r="AZ121" s="29">
        <f t="shared" si="39"/>
        <v>42.109155812831645</v>
      </c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</row>
    <row r="122" spans="1:64" s="91" customFormat="1" ht="38.25" x14ac:dyDescent="0.25">
      <c r="A122" s="59" t="s">
        <v>237</v>
      </c>
      <c r="B122" s="30">
        <f t="shared" si="37"/>
        <v>207.3</v>
      </c>
      <c r="C122" s="30">
        <f t="shared" si="38"/>
        <v>75.896950000000004</v>
      </c>
      <c r="D122" s="29">
        <f t="shared" si="36"/>
        <v>36.612132175590936</v>
      </c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>
        <v>207.3</v>
      </c>
      <c r="AY122" s="29">
        <v>75.896950000000004</v>
      </c>
      <c r="AZ122" s="29">
        <f t="shared" si="39"/>
        <v>36.612132175590936</v>
      </c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</row>
    <row r="123" spans="1:64" s="91" customFormat="1" ht="38.25" x14ac:dyDescent="0.25">
      <c r="A123" s="59" t="s">
        <v>238</v>
      </c>
      <c r="B123" s="30">
        <f t="shared" si="37"/>
        <v>207.3</v>
      </c>
      <c r="C123" s="30">
        <f t="shared" si="38"/>
        <v>97.487889999999993</v>
      </c>
      <c r="D123" s="29">
        <f t="shared" si="36"/>
        <v>47.027443318861543</v>
      </c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>
        <v>207.3</v>
      </c>
      <c r="AY123" s="29">
        <v>97.487889999999993</v>
      </c>
      <c r="AZ123" s="29">
        <f t="shared" si="39"/>
        <v>47.027443318861543</v>
      </c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</row>
    <row r="124" spans="1:64" s="91" customFormat="1" ht="38.25" x14ac:dyDescent="0.25">
      <c r="A124" s="59" t="s">
        <v>239</v>
      </c>
      <c r="B124" s="30">
        <f t="shared" si="37"/>
        <v>207.3</v>
      </c>
      <c r="C124" s="30">
        <f t="shared" si="38"/>
        <v>75.797200000000004</v>
      </c>
      <c r="D124" s="29">
        <f t="shared" si="36"/>
        <v>36.564013506994691</v>
      </c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>
        <v>207.3</v>
      </c>
      <c r="AY124" s="29">
        <v>75.797200000000004</v>
      </c>
      <c r="AZ124" s="29">
        <f t="shared" si="39"/>
        <v>36.564013506994691</v>
      </c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</row>
    <row r="125" spans="1:64" s="91" customFormat="1" ht="38.25" x14ac:dyDescent="0.25">
      <c r="A125" s="59" t="s">
        <v>240</v>
      </c>
      <c r="B125" s="30">
        <f t="shared" si="37"/>
        <v>82.9</v>
      </c>
      <c r="C125" s="30">
        <f t="shared" si="38"/>
        <v>34.768360000000001</v>
      </c>
      <c r="D125" s="29">
        <f t="shared" si="36"/>
        <v>41.940120627261763</v>
      </c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>
        <v>82.9</v>
      </c>
      <c r="AY125" s="29">
        <v>34.768360000000001</v>
      </c>
      <c r="AZ125" s="29">
        <f t="shared" si="39"/>
        <v>41.940120627261763</v>
      </c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</row>
    <row r="126" spans="1:64" s="91" customFormat="1" ht="38.25" x14ac:dyDescent="0.25">
      <c r="A126" s="59" t="s">
        <v>241</v>
      </c>
      <c r="B126" s="30">
        <f t="shared" si="37"/>
        <v>82.9</v>
      </c>
      <c r="C126" s="30">
        <f t="shared" si="38"/>
        <v>32.697159999999997</v>
      </c>
      <c r="D126" s="29">
        <f t="shared" si="36"/>
        <v>39.441688781664652</v>
      </c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>
        <v>82.9</v>
      </c>
      <c r="AY126" s="29">
        <v>32.697159999999997</v>
      </c>
      <c r="AZ126" s="29">
        <f t="shared" si="39"/>
        <v>39.441688781664652</v>
      </c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</row>
    <row r="127" spans="1:64" s="91" customFormat="1" ht="38.25" x14ac:dyDescent="0.25">
      <c r="A127" s="59" t="s">
        <v>242</v>
      </c>
      <c r="B127" s="30">
        <f t="shared" si="37"/>
        <v>82.9</v>
      </c>
      <c r="C127" s="30">
        <f t="shared" si="38"/>
        <v>35.247730000000004</v>
      </c>
      <c r="D127" s="29">
        <f t="shared" si="36"/>
        <v>42.518371531966224</v>
      </c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>
        <v>82.9</v>
      </c>
      <c r="AY127" s="29">
        <v>35.247730000000004</v>
      </c>
      <c r="AZ127" s="29">
        <f t="shared" si="39"/>
        <v>42.518371531966224</v>
      </c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</row>
    <row r="128" spans="1:64" s="91" customFormat="1" ht="38.25" x14ac:dyDescent="0.25">
      <c r="A128" s="59" t="s">
        <v>244</v>
      </c>
      <c r="B128" s="30">
        <f t="shared" si="37"/>
        <v>82.9</v>
      </c>
      <c r="C128" s="30">
        <f t="shared" si="38"/>
        <v>31.864249999999998</v>
      </c>
      <c r="D128" s="29">
        <f t="shared" si="36"/>
        <v>38.436972255729792</v>
      </c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>
        <v>82.9</v>
      </c>
      <c r="AY128" s="29">
        <v>31.864249999999998</v>
      </c>
      <c r="AZ128" s="29">
        <f t="shared" si="39"/>
        <v>38.436972255729792</v>
      </c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</row>
    <row r="129" spans="1:64" s="91" customFormat="1" ht="38.25" x14ac:dyDescent="0.25">
      <c r="A129" s="59" t="s">
        <v>245</v>
      </c>
      <c r="B129" s="30">
        <f t="shared" si="37"/>
        <v>207.3</v>
      </c>
      <c r="C129" s="30">
        <f t="shared" si="38"/>
        <v>95.744869999999992</v>
      </c>
      <c r="D129" s="29">
        <f t="shared" si="36"/>
        <v>46.186623251326573</v>
      </c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>
        <v>207.3</v>
      </c>
      <c r="AY129" s="29">
        <v>95.744869999999992</v>
      </c>
      <c r="AZ129" s="29">
        <f t="shared" si="39"/>
        <v>46.186623251326573</v>
      </c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</row>
    <row r="130" spans="1:64" s="91" customFormat="1" ht="38.25" x14ac:dyDescent="0.25">
      <c r="A130" s="59" t="s">
        <v>246</v>
      </c>
      <c r="B130" s="30">
        <f t="shared" si="37"/>
        <v>82.9</v>
      </c>
      <c r="C130" s="30">
        <f t="shared" si="38"/>
        <v>33.252480000000006</v>
      </c>
      <c r="D130" s="29">
        <f t="shared" si="36"/>
        <v>40.111556091676725</v>
      </c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>
        <v>82.9</v>
      </c>
      <c r="AY130" s="29">
        <v>33.252480000000006</v>
      </c>
      <c r="AZ130" s="29">
        <f t="shared" si="39"/>
        <v>40.111556091676725</v>
      </c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</row>
    <row r="131" spans="1:64" s="91" customFormat="1" ht="38.25" x14ac:dyDescent="0.25">
      <c r="A131" s="59" t="s">
        <v>247</v>
      </c>
      <c r="B131" s="30">
        <f t="shared" si="37"/>
        <v>207.3</v>
      </c>
      <c r="C131" s="30">
        <f t="shared" si="38"/>
        <v>88.119350000000011</v>
      </c>
      <c r="D131" s="29">
        <f t="shared" si="36"/>
        <v>42.508128316449593</v>
      </c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>
        <v>207.3</v>
      </c>
      <c r="AY131" s="29">
        <v>88.119350000000011</v>
      </c>
      <c r="AZ131" s="29">
        <f t="shared" si="39"/>
        <v>42.508128316449593</v>
      </c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</row>
    <row r="132" spans="1:64" s="91" customFormat="1" ht="38.25" x14ac:dyDescent="0.25">
      <c r="A132" s="59" t="s">
        <v>248</v>
      </c>
      <c r="B132" s="30">
        <f t="shared" si="37"/>
        <v>82.9</v>
      </c>
      <c r="C132" s="30">
        <f t="shared" si="38"/>
        <v>29.373099999999997</v>
      </c>
      <c r="D132" s="29">
        <f t="shared" si="36"/>
        <v>35.431966224366704</v>
      </c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>
        <v>82.9</v>
      </c>
      <c r="AY132" s="29">
        <v>29.373099999999997</v>
      </c>
      <c r="AZ132" s="29">
        <f t="shared" si="39"/>
        <v>35.431966224366704</v>
      </c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</row>
    <row r="133" spans="1:64" s="91" customFormat="1" ht="38.25" x14ac:dyDescent="0.25">
      <c r="A133" s="59" t="s">
        <v>249</v>
      </c>
      <c r="B133" s="30">
        <f t="shared" si="37"/>
        <v>82.9</v>
      </c>
      <c r="C133" s="30">
        <f t="shared" si="38"/>
        <v>35.247720000000001</v>
      </c>
      <c r="D133" s="29">
        <f t="shared" si="36"/>
        <v>42.518359469240046</v>
      </c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>
        <v>82.9</v>
      </c>
      <c r="AY133" s="29">
        <v>35.247720000000001</v>
      </c>
      <c r="AZ133" s="29">
        <f t="shared" si="39"/>
        <v>42.518359469240046</v>
      </c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</row>
    <row r="134" spans="1:64" s="91" customFormat="1" ht="51" x14ac:dyDescent="0.25">
      <c r="A134" s="59" t="s">
        <v>250</v>
      </c>
      <c r="B134" s="30">
        <f t="shared" si="37"/>
        <v>82.9</v>
      </c>
      <c r="C134" s="30">
        <f t="shared" si="38"/>
        <v>33.700040000000001</v>
      </c>
      <c r="D134" s="29">
        <f t="shared" si="36"/>
        <v>40.651435464414959</v>
      </c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>
        <v>82.9</v>
      </c>
      <c r="AY134" s="29">
        <v>33.700040000000001</v>
      </c>
      <c r="AZ134" s="29">
        <f t="shared" si="39"/>
        <v>40.651435464414959</v>
      </c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</row>
    <row r="135" spans="1:64" s="91" customFormat="1" ht="38.25" x14ac:dyDescent="0.25">
      <c r="A135" s="59" t="s">
        <v>251</v>
      </c>
      <c r="B135" s="30">
        <f t="shared" si="37"/>
        <v>82.9</v>
      </c>
      <c r="C135" s="30">
        <f t="shared" si="38"/>
        <v>40.000870000000006</v>
      </c>
      <c r="D135" s="29">
        <f t="shared" si="36"/>
        <v>48.251954161640533</v>
      </c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>
        <v>82.9</v>
      </c>
      <c r="AY135" s="29">
        <v>40.000870000000006</v>
      </c>
      <c r="AZ135" s="29">
        <f t="shared" si="39"/>
        <v>48.251954161640533</v>
      </c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</row>
    <row r="136" spans="1:64" s="91" customFormat="1" ht="38.25" x14ac:dyDescent="0.25">
      <c r="A136" s="59" t="s">
        <v>252</v>
      </c>
      <c r="B136" s="30">
        <f t="shared" si="37"/>
        <v>82.9</v>
      </c>
      <c r="C136" s="30">
        <f t="shared" si="38"/>
        <v>37.63308</v>
      </c>
      <c r="D136" s="29">
        <f t="shared" si="36"/>
        <v>45.395753920386007</v>
      </c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>
        <v>82.9</v>
      </c>
      <c r="AY136" s="29">
        <v>37.63308</v>
      </c>
      <c r="AZ136" s="29">
        <f t="shared" si="39"/>
        <v>45.395753920386007</v>
      </c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</row>
    <row r="137" spans="1:64" s="91" customFormat="1" ht="38.25" x14ac:dyDescent="0.25">
      <c r="A137" s="59" t="s">
        <v>253</v>
      </c>
      <c r="B137" s="30">
        <f t="shared" si="37"/>
        <v>82.9</v>
      </c>
      <c r="C137" s="30">
        <f t="shared" si="38"/>
        <v>30.717849999999999</v>
      </c>
      <c r="D137" s="29">
        <f t="shared" si="36"/>
        <v>37.054101326899875</v>
      </c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>
        <v>82.9</v>
      </c>
      <c r="AY137" s="29">
        <v>30.717849999999999</v>
      </c>
      <c r="AZ137" s="29">
        <f t="shared" si="39"/>
        <v>37.054101326899875</v>
      </c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</row>
    <row r="138" spans="1:64" s="91" customFormat="1" ht="38.25" x14ac:dyDescent="0.25">
      <c r="A138" s="59" t="s">
        <v>254</v>
      </c>
      <c r="B138" s="30">
        <f t="shared" si="37"/>
        <v>207.3</v>
      </c>
      <c r="C138" s="30">
        <f t="shared" si="38"/>
        <v>80.552549999999997</v>
      </c>
      <c r="D138" s="29">
        <f t="shared" ref="D138:D201" si="40">C138/B138*100</f>
        <v>38.857959479015911</v>
      </c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>
        <v>207.3</v>
      </c>
      <c r="AY138" s="29">
        <v>80.552549999999997</v>
      </c>
      <c r="AZ138" s="29">
        <f t="shared" si="39"/>
        <v>38.857959479015911</v>
      </c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</row>
    <row r="139" spans="1:64" s="91" customFormat="1" ht="38.25" x14ac:dyDescent="0.25">
      <c r="A139" s="59" t="s">
        <v>255</v>
      </c>
      <c r="B139" s="30">
        <f t="shared" si="37"/>
        <v>82.9</v>
      </c>
      <c r="C139" s="30">
        <f t="shared" si="38"/>
        <v>29.58353</v>
      </c>
      <c r="D139" s="29">
        <f t="shared" si="40"/>
        <v>35.68580217129071</v>
      </c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>
        <v>82.9</v>
      </c>
      <c r="AY139" s="29">
        <v>29.58353</v>
      </c>
      <c r="AZ139" s="29">
        <f t="shared" si="39"/>
        <v>35.68580217129071</v>
      </c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</row>
    <row r="140" spans="1:64" s="91" customFormat="1" ht="51" x14ac:dyDescent="0.25">
      <c r="A140" s="59" t="s">
        <v>256</v>
      </c>
      <c r="B140" s="30">
        <f t="shared" ref="B140:B203" si="41">E140+H140+K140+N140+Q140+T140+W140+Z140+AC140+AF140+AI140+AL140+AO140+AR140+AU140+AX140+BA140+BD140+BG140+BJ140</f>
        <v>82.9</v>
      </c>
      <c r="C140" s="30">
        <f t="shared" ref="C140:C203" si="42">F140+I140+L140+O140+R140+U140+X140+AA140+AD140+AG140+AJ140+AM140+AP140+AS140+AV140+AY140+BB140+BE140+BH140+BK140</f>
        <v>38.876719999999999</v>
      </c>
      <c r="D140" s="29">
        <f t="shared" si="40"/>
        <v>46.895922798552469</v>
      </c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>
        <v>82.9</v>
      </c>
      <c r="AY140" s="29">
        <v>38.876719999999999</v>
      </c>
      <c r="AZ140" s="29">
        <f t="shared" si="39"/>
        <v>46.895922798552469</v>
      </c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</row>
    <row r="141" spans="1:64" s="91" customFormat="1" ht="38.25" x14ac:dyDescent="0.25">
      <c r="A141" s="59" t="s">
        <v>257</v>
      </c>
      <c r="B141" s="30">
        <f t="shared" si="41"/>
        <v>82.9</v>
      </c>
      <c r="C141" s="30">
        <f t="shared" si="42"/>
        <v>29.373099999999997</v>
      </c>
      <c r="D141" s="29">
        <f t="shared" si="40"/>
        <v>35.431966224366704</v>
      </c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>
        <v>82.9</v>
      </c>
      <c r="AY141" s="29">
        <v>29.373099999999997</v>
      </c>
      <c r="AZ141" s="29">
        <f t="shared" si="39"/>
        <v>35.431966224366704</v>
      </c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</row>
    <row r="142" spans="1:64" s="91" customFormat="1" ht="38.25" x14ac:dyDescent="0.25">
      <c r="A142" s="59" t="s">
        <v>258</v>
      </c>
      <c r="B142" s="30">
        <f t="shared" si="41"/>
        <v>82.9</v>
      </c>
      <c r="C142" s="30">
        <f t="shared" si="42"/>
        <v>31.078650000000003</v>
      </c>
      <c r="D142" s="29">
        <f t="shared" si="40"/>
        <v>37.489324487334144</v>
      </c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>
        <v>82.9</v>
      </c>
      <c r="AY142" s="29">
        <v>31.078650000000003</v>
      </c>
      <c r="AZ142" s="29">
        <f t="shared" si="39"/>
        <v>37.489324487334144</v>
      </c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</row>
    <row r="143" spans="1:64" s="91" customFormat="1" ht="38.25" x14ac:dyDescent="0.25">
      <c r="A143" s="59" t="s">
        <v>259</v>
      </c>
      <c r="B143" s="30">
        <f t="shared" si="41"/>
        <v>207.3</v>
      </c>
      <c r="C143" s="30">
        <f t="shared" si="42"/>
        <v>71.49973</v>
      </c>
      <c r="D143" s="29">
        <f t="shared" si="40"/>
        <v>34.490945489628558</v>
      </c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>
        <v>207.3</v>
      </c>
      <c r="AY143" s="29">
        <v>71.49973</v>
      </c>
      <c r="AZ143" s="29">
        <f t="shared" si="39"/>
        <v>34.490945489628558</v>
      </c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</row>
    <row r="144" spans="1:64" s="91" customFormat="1" ht="38.25" x14ac:dyDescent="0.25">
      <c r="A144" s="59" t="s">
        <v>260</v>
      </c>
      <c r="B144" s="30">
        <f t="shared" si="41"/>
        <v>82.9</v>
      </c>
      <c r="C144" s="30">
        <f t="shared" si="42"/>
        <v>32.07976</v>
      </c>
      <c r="D144" s="29">
        <f t="shared" si="40"/>
        <v>38.696936067551263</v>
      </c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>
        <v>82.9</v>
      </c>
      <c r="AY144" s="29">
        <v>32.07976</v>
      </c>
      <c r="AZ144" s="29">
        <f t="shared" si="39"/>
        <v>38.696936067551263</v>
      </c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</row>
    <row r="145" spans="1:64" s="91" customFormat="1" ht="38.25" x14ac:dyDescent="0.25">
      <c r="A145" s="59" t="s">
        <v>261</v>
      </c>
      <c r="B145" s="30">
        <f t="shared" si="41"/>
        <v>207.3</v>
      </c>
      <c r="C145" s="30">
        <f t="shared" si="42"/>
        <v>82.322009999999992</v>
      </c>
      <c r="D145" s="29">
        <f t="shared" si="40"/>
        <v>39.711534008683067</v>
      </c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>
        <v>207.3</v>
      </c>
      <c r="AY145" s="29">
        <v>82.322009999999992</v>
      </c>
      <c r="AZ145" s="29">
        <f t="shared" si="39"/>
        <v>39.711534008683067</v>
      </c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</row>
    <row r="146" spans="1:64" s="91" customFormat="1" ht="38.25" x14ac:dyDescent="0.25">
      <c r="A146" s="59" t="s">
        <v>262</v>
      </c>
      <c r="B146" s="30">
        <f t="shared" si="41"/>
        <v>82.9</v>
      </c>
      <c r="C146" s="30">
        <f t="shared" si="42"/>
        <v>29.373099999999997</v>
      </c>
      <c r="D146" s="29">
        <f t="shared" si="40"/>
        <v>35.431966224366704</v>
      </c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>
        <v>82.9</v>
      </c>
      <c r="AY146" s="29">
        <v>29.373099999999997</v>
      </c>
      <c r="AZ146" s="29">
        <f t="shared" si="39"/>
        <v>35.431966224366704</v>
      </c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</row>
    <row r="147" spans="1:64" s="91" customFormat="1" ht="38.25" x14ac:dyDescent="0.25">
      <c r="A147" s="59" t="s">
        <v>263</v>
      </c>
      <c r="B147" s="30">
        <f t="shared" si="41"/>
        <v>82.9</v>
      </c>
      <c r="C147" s="30">
        <f t="shared" si="42"/>
        <v>29.373099999999997</v>
      </c>
      <c r="D147" s="29">
        <f t="shared" si="40"/>
        <v>35.431966224366704</v>
      </c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>
        <v>82.9</v>
      </c>
      <c r="AY147" s="29">
        <v>29.373099999999997</v>
      </c>
      <c r="AZ147" s="29">
        <f t="shared" si="39"/>
        <v>35.431966224366704</v>
      </c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</row>
    <row r="148" spans="1:64" s="91" customFormat="1" ht="38.25" x14ac:dyDescent="0.25">
      <c r="A148" s="59" t="s">
        <v>264</v>
      </c>
      <c r="B148" s="30">
        <f t="shared" si="41"/>
        <v>82.9</v>
      </c>
      <c r="C148" s="30">
        <f t="shared" si="42"/>
        <v>29.373099999999997</v>
      </c>
      <c r="D148" s="29">
        <f t="shared" si="40"/>
        <v>35.431966224366704</v>
      </c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>
        <v>82.9</v>
      </c>
      <c r="AY148" s="29">
        <v>29.373099999999997</v>
      </c>
      <c r="AZ148" s="29">
        <f t="shared" si="39"/>
        <v>35.431966224366704</v>
      </c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</row>
    <row r="149" spans="1:64" s="91" customFormat="1" ht="38.25" x14ac:dyDescent="0.25">
      <c r="A149" s="59" t="s">
        <v>265</v>
      </c>
      <c r="B149" s="30">
        <f t="shared" si="41"/>
        <v>82.9</v>
      </c>
      <c r="C149" s="30">
        <f t="shared" si="42"/>
        <v>36.757709999999996</v>
      </c>
      <c r="D149" s="29">
        <f t="shared" si="40"/>
        <v>44.339819059107349</v>
      </c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>
        <v>82.9</v>
      </c>
      <c r="AY149" s="29">
        <v>36.757709999999996</v>
      </c>
      <c r="AZ149" s="29">
        <f t="shared" si="39"/>
        <v>44.339819059107349</v>
      </c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</row>
    <row r="150" spans="1:64" s="91" customFormat="1" ht="38.25" x14ac:dyDescent="0.25">
      <c r="A150" s="59" t="s">
        <v>266</v>
      </c>
      <c r="B150" s="30">
        <f t="shared" si="41"/>
        <v>82.9</v>
      </c>
      <c r="C150" s="30">
        <f t="shared" si="42"/>
        <v>37.277279999999998</v>
      </c>
      <c r="D150" s="29">
        <f t="shared" si="40"/>
        <v>44.9665621230398</v>
      </c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>
        <v>82.9</v>
      </c>
      <c r="AY150" s="29">
        <v>37.277279999999998</v>
      </c>
      <c r="AZ150" s="29">
        <f t="shared" si="39"/>
        <v>44.9665621230398</v>
      </c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</row>
    <row r="151" spans="1:64" s="91" customFormat="1" ht="38.25" x14ac:dyDescent="0.25">
      <c r="A151" s="59" t="s">
        <v>267</v>
      </c>
      <c r="B151" s="30">
        <f t="shared" si="41"/>
        <v>0</v>
      </c>
      <c r="C151" s="30">
        <f t="shared" si="42"/>
        <v>0</v>
      </c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</row>
    <row r="152" spans="1:64" s="91" customFormat="1" ht="38.25" x14ac:dyDescent="0.25">
      <c r="A152" s="59" t="s">
        <v>268</v>
      </c>
      <c r="B152" s="30">
        <f t="shared" si="41"/>
        <v>82.9</v>
      </c>
      <c r="C152" s="30">
        <f t="shared" si="42"/>
        <v>29.374279999999999</v>
      </c>
      <c r="D152" s="29">
        <f t="shared" si="40"/>
        <v>35.433389626055487</v>
      </c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>
        <v>82.9</v>
      </c>
      <c r="AY152" s="29">
        <v>29.374279999999999</v>
      </c>
      <c r="AZ152" s="29">
        <f t="shared" si="39"/>
        <v>35.433389626055487</v>
      </c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</row>
    <row r="153" spans="1:64" s="91" customFormat="1" ht="38.25" x14ac:dyDescent="0.25">
      <c r="A153" s="59" t="s">
        <v>270</v>
      </c>
      <c r="B153" s="30">
        <f t="shared" si="41"/>
        <v>82.9</v>
      </c>
      <c r="C153" s="30">
        <f t="shared" si="42"/>
        <v>34.258879999999998</v>
      </c>
      <c r="D153" s="29">
        <f t="shared" si="40"/>
        <v>41.325548854041003</v>
      </c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>
        <v>82.9</v>
      </c>
      <c r="AY153" s="29">
        <v>34.258879999999998</v>
      </c>
      <c r="AZ153" s="29">
        <f t="shared" si="39"/>
        <v>41.325548854041003</v>
      </c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</row>
    <row r="154" spans="1:64" s="91" customFormat="1" ht="38.25" x14ac:dyDescent="0.25">
      <c r="A154" s="59" t="s">
        <v>271</v>
      </c>
      <c r="B154" s="30">
        <f t="shared" si="41"/>
        <v>207.3</v>
      </c>
      <c r="C154" s="30">
        <f t="shared" si="42"/>
        <v>79.49418</v>
      </c>
      <c r="D154" s="29">
        <f t="shared" si="40"/>
        <v>38.347409551374817</v>
      </c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>
        <v>207.3</v>
      </c>
      <c r="AY154" s="29">
        <v>79.49418</v>
      </c>
      <c r="AZ154" s="29">
        <f t="shared" si="39"/>
        <v>38.347409551374817</v>
      </c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</row>
    <row r="155" spans="1:64" s="91" customFormat="1" ht="38.25" x14ac:dyDescent="0.25">
      <c r="A155" s="59" t="s">
        <v>272</v>
      </c>
      <c r="B155" s="30">
        <f t="shared" si="41"/>
        <v>0</v>
      </c>
      <c r="C155" s="30">
        <f t="shared" si="42"/>
        <v>0</v>
      </c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</row>
    <row r="156" spans="1:64" s="91" customFormat="1" ht="38.25" x14ac:dyDescent="0.25">
      <c r="A156" s="59" t="s">
        <v>273</v>
      </c>
      <c r="B156" s="30">
        <f t="shared" si="41"/>
        <v>82.9</v>
      </c>
      <c r="C156" s="30">
        <f t="shared" si="42"/>
        <v>38.727269999999997</v>
      </c>
      <c r="D156" s="29">
        <f t="shared" si="40"/>
        <v>46.715645355850413</v>
      </c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>
        <v>82.9</v>
      </c>
      <c r="AY156" s="29">
        <v>38.727269999999997</v>
      </c>
      <c r="AZ156" s="29">
        <f t="shared" si="39"/>
        <v>46.715645355850413</v>
      </c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</row>
    <row r="157" spans="1:64" s="91" customFormat="1" ht="38.25" x14ac:dyDescent="0.25">
      <c r="A157" s="59" t="s">
        <v>274</v>
      </c>
      <c r="B157" s="30">
        <f t="shared" si="41"/>
        <v>82.9</v>
      </c>
      <c r="C157" s="30">
        <f t="shared" si="42"/>
        <v>35.003480000000003</v>
      </c>
      <c r="D157" s="29">
        <f t="shared" si="40"/>
        <v>42.223739445114596</v>
      </c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>
        <v>82.9</v>
      </c>
      <c r="AY157" s="29">
        <v>35.003480000000003</v>
      </c>
      <c r="AZ157" s="29">
        <f t="shared" si="39"/>
        <v>42.223739445114596</v>
      </c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</row>
    <row r="158" spans="1:64" s="91" customFormat="1" ht="38.25" x14ac:dyDescent="0.25">
      <c r="A158" s="59" t="s">
        <v>275</v>
      </c>
      <c r="B158" s="30">
        <f t="shared" si="41"/>
        <v>82.9</v>
      </c>
      <c r="C158" s="30">
        <f t="shared" si="42"/>
        <v>33.015449999999994</v>
      </c>
      <c r="D158" s="29">
        <f t="shared" si="40"/>
        <v>39.825633293124234</v>
      </c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>
        <v>82.9</v>
      </c>
      <c r="AY158" s="29">
        <v>33.015449999999994</v>
      </c>
      <c r="AZ158" s="29">
        <f t="shared" si="39"/>
        <v>39.825633293124234</v>
      </c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</row>
    <row r="159" spans="1:64" s="91" customFormat="1" ht="38.25" x14ac:dyDescent="0.25">
      <c r="A159" s="59" t="s">
        <v>276</v>
      </c>
      <c r="B159" s="30">
        <f t="shared" si="41"/>
        <v>207.3</v>
      </c>
      <c r="C159" s="30">
        <f t="shared" si="42"/>
        <v>80.481409999999997</v>
      </c>
      <c r="D159" s="29">
        <f t="shared" si="40"/>
        <v>38.823642064640609</v>
      </c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>
        <v>207.3</v>
      </c>
      <c r="AY159" s="29">
        <v>80.481409999999997</v>
      </c>
      <c r="AZ159" s="29">
        <f t="shared" si="39"/>
        <v>38.823642064640609</v>
      </c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</row>
    <row r="160" spans="1:64" s="91" customFormat="1" ht="38.25" x14ac:dyDescent="0.25">
      <c r="A160" s="59" t="s">
        <v>277</v>
      </c>
      <c r="B160" s="30">
        <f t="shared" si="41"/>
        <v>207.3</v>
      </c>
      <c r="C160" s="30">
        <f t="shared" si="42"/>
        <v>81.140820000000005</v>
      </c>
      <c r="D160" s="29">
        <f t="shared" si="40"/>
        <v>39.14173661360347</v>
      </c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>
        <v>207.3</v>
      </c>
      <c r="AY160" s="29">
        <v>81.140820000000005</v>
      </c>
      <c r="AZ160" s="29">
        <f t="shared" si="39"/>
        <v>39.14173661360347</v>
      </c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</row>
    <row r="161" spans="1:64" s="91" customFormat="1" ht="38.25" x14ac:dyDescent="0.25">
      <c r="A161" s="59" t="s">
        <v>278</v>
      </c>
      <c r="B161" s="30">
        <f t="shared" si="41"/>
        <v>207.3</v>
      </c>
      <c r="C161" s="30">
        <f t="shared" si="42"/>
        <v>87.122199999999992</v>
      </c>
      <c r="D161" s="29">
        <f t="shared" si="40"/>
        <v>42.027110467920878</v>
      </c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>
        <v>207.3</v>
      </c>
      <c r="AY161" s="29">
        <v>87.122199999999992</v>
      </c>
      <c r="AZ161" s="29">
        <f t="shared" si="39"/>
        <v>42.027110467920878</v>
      </c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</row>
    <row r="162" spans="1:64" s="91" customFormat="1" ht="38.25" x14ac:dyDescent="0.25">
      <c r="A162" s="59" t="s">
        <v>279</v>
      </c>
      <c r="B162" s="30">
        <f t="shared" si="41"/>
        <v>0</v>
      </c>
      <c r="C162" s="30">
        <f t="shared" si="42"/>
        <v>0</v>
      </c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</row>
    <row r="163" spans="1:64" s="91" customFormat="1" ht="38.25" x14ac:dyDescent="0.25">
      <c r="A163" s="59" t="s">
        <v>280</v>
      </c>
      <c r="B163" s="30">
        <f t="shared" si="41"/>
        <v>82.9</v>
      </c>
      <c r="C163" s="30">
        <f t="shared" si="42"/>
        <v>31.629099999999998</v>
      </c>
      <c r="D163" s="29">
        <f t="shared" si="40"/>
        <v>38.153317249698425</v>
      </c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>
        <v>82.9</v>
      </c>
      <c r="AY163" s="29">
        <v>31.629099999999998</v>
      </c>
      <c r="AZ163" s="29">
        <f t="shared" si="39"/>
        <v>38.153317249698425</v>
      </c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</row>
    <row r="164" spans="1:64" s="91" customFormat="1" ht="38.25" x14ac:dyDescent="0.25">
      <c r="A164" s="59" t="s">
        <v>281</v>
      </c>
      <c r="B164" s="30">
        <f t="shared" si="41"/>
        <v>207.3</v>
      </c>
      <c r="C164" s="30">
        <f t="shared" si="42"/>
        <v>92.787850000000006</v>
      </c>
      <c r="D164" s="29">
        <f t="shared" si="40"/>
        <v>44.760178485287021</v>
      </c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>
        <v>207.3</v>
      </c>
      <c r="AY164" s="29">
        <v>92.787850000000006</v>
      </c>
      <c r="AZ164" s="29">
        <f t="shared" si="39"/>
        <v>44.760178485287021</v>
      </c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</row>
    <row r="165" spans="1:64" s="91" customFormat="1" ht="38.25" x14ac:dyDescent="0.25">
      <c r="A165" s="59" t="s">
        <v>282</v>
      </c>
      <c r="B165" s="30">
        <f t="shared" si="41"/>
        <v>82.9</v>
      </c>
      <c r="C165" s="30">
        <f t="shared" si="42"/>
        <v>31.9</v>
      </c>
      <c r="D165" s="29">
        <f t="shared" si="40"/>
        <v>38.480096501809399</v>
      </c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>
        <v>82.9</v>
      </c>
      <c r="AY165" s="29">
        <v>31.9</v>
      </c>
      <c r="AZ165" s="29">
        <f t="shared" si="39"/>
        <v>38.480096501809399</v>
      </c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</row>
    <row r="166" spans="1:64" s="91" customFormat="1" ht="38.25" x14ac:dyDescent="0.25">
      <c r="A166" s="59" t="s">
        <v>283</v>
      </c>
      <c r="B166" s="30">
        <f t="shared" si="41"/>
        <v>414.6</v>
      </c>
      <c r="C166" s="30">
        <f t="shared" si="42"/>
        <v>175.36957999999998</v>
      </c>
      <c r="D166" s="29">
        <f t="shared" si="40"/>
        <v>42.298499758803658</v>
      </c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>
        <v>414.6</v>
      </c>
      <c r="AY166" s="29">
        <v>175.36957999999998</v>
      </c>
      <c r="AZ166" s="29">
        <f t="shared" si="39"/>
        <v>42.298499758803658</v>
      </c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</row>
    <row r="167" spans="1:64" s="91" customFormat="1" ht="38.25" x14ac:dyDescent="0.25">
      <c r="A167" s="59" t="s">
        <v>284</v>
      </c>
      <c r="B167" s="30">
        <f t="shared" si="41"/>
        <v>82.9</v>
      </c>
      <c r="C167" s="30">
        <f t="shared" si="42"/>
        <v>32.892050000000005</v>
      </c>
      <c r="D167" s="29">
        <f t="shared" si="40"/>
        <v>39.676779252110975</v>
      </c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>
        <v>82.9</v>
      </c>
      <c r="AY167" s="29">
        <v>32.892050000000005</v>
      </c>
      <c r="AZ167" s="29">
        <f t="shared" si="39"/>
        <v>39.676779252110975</v>
      </c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</row>
    <row r="168" spans="1:64" s="91" customFormat="1" ht="38.25" x14ac:dyDescent="0.25">
      <c r="A168" s="59" t="s">
        <v>285</v>
      </c>
      <c r="B168" s="30">
        <f t="shared" si="41"/>
        <v>82.9</v>
      </c>
      <c r="C168" s="30">
        <f t="shared" si="42"/>
        <v>31.629099999999998</v>
      </c>
      <c r="D168" s="29">
        <f t="shared" si="40"/>
        <v>38.153317249698425</v>
      </c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>
        <v>82.9</v>
      </c>
      <c r="AY168" s="29">
        <v>31.629099999999998</v>
      </c>
      <c r="AZ168" s="29">
        <f t="shared" si="39"/>
        <v>38.153317249698425</v>
      </c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</row>
    <row r="169" spans="1:64" s="91" customFormat="1" ht="38.25" x14ac:dyDescent="0.25">
      <c r="A169" s="59" t="s">
        <v>286</v>
      </c>
      <c r="B169" s="30">
        <f t="shared" si="41"/>
        <v>82.9</v>
      </c>
      <c r="C169" s="30">
        <f t="shared" si="42"/>
        <v>34.753889999999998</v>
      </c>
      <c r="D169" s="29">
        <f t="shared" si="40"/>
        <v>41.922665862484912</v>
      </c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>
        <v>82.9</v>
      </c>
      <c r="AY169" s="29">
        <v>34.753889999999998</v>
      </c>
      <c r="AZ169" s="29">
        <f t="shared" si="39"/>
        <v>41.922665862484912</v>
      </c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</row>
    <row r="170" spans="1:64" s="91" customFormat="1" ht="38.25" x14ac:dyDescent="0.25">
      <c r="A170" s="59" t="s">
        <v>287</v>
      </c>
      <c r="B170" s="30">
        <f t="shared" si="41"/>
        <v>82.9</v>
      </c>
      <c r="C170" s="30">
        <f t="shared" si="42"/>
        <v>31.629099999999998</v>
      </c>
      <c r="D170" s="29">
        <f t="shared" si="40"/>
        <v>38.153317249698425</v>
      </c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>
        <v>82.9</v>
      </c>
      <c r="AY170" s="29">
        <v>31.629099999999998</v>
      </c>
      <c r="AZ170" s="29">
        <f t="shared" si="39"/>
        <v>38.153317249698425</v>
      </c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</row>
    <row r="171" spans="1:64" s="91" customFormat="1" ht="51" x14ac:dyDescent="0.25">
      <c r="A171" s="59" t="s">
        <v>288</v>
      </c>
      <c r="B171" s="30">
        <f t="shared" si="41"/>
        <v>82.9</v>
      </c>
      <c r="C171" s="30">
        <f t="shared" si="42"/>
        <v>31.629099999999998</v>
      </c>
      <c r="D171" s="29">
        <f t="shared" si="40"/>
        <v>38.153317249698425</v>
      </c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>
        <v>82.9</v>
      </c>
      <c r="AY171" s="29">
        <v>31.629099999999998</v>
      </c>
      <c r="AZ171" s="29">
        <f t="shared" si="39"/>
        <v>38.153317249698425</v>
      </c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</row>
    <row r="172" spans="1:64" s="91" customFormat="1" ht="38.25" x14ac:dyDescent="0.25">
      <c r="A172" s="59" t="s">
        <v>290</v>
      </c>
      <c r="B172" s="30">
        <f t="shared" si="41"/>
        <v>207.3</v>
      </c>
      <c r="C172" s="30">
        <f t="shared" si="42"/>
        <v>82.041070000000005</v>
      </c>
      <c r="D172" s="29">
        <f t="shared" si="40"/>
        <v>39.57601061263869</v>
      </c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>
        <v>207.3</v>
      </c>
      <c r="AY172" s="29">
        <v>82.041070000000005</v>
      </c>
      <c r="AZ172" s="29">
        <f t="shared" si="39"/>
        <v>39.57601061263869</v>
      </c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</row>
    <row r="173" spans="1:64" s="91" customFormat="1" ht="38.25" x14ac:dyDescent="0.25">
      <c r="A173" s="59" t="s">
        <v>291</v>
      </c>
      <c r="B173" s="30">
        <f t="shared" si="41"/>
        <v>207.3</v>
      </c>
      <c r="C173" s="30">
        <f t="shared" si="42"/>
        <v>94.582340000000002</v>
      </c>
      <c r="D173" s="29">
        <f t="shared" si="40"/>
        <v>45.625827303424984</v>
      </c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>
        <v>207.3</v>
      </c>
      <c r="AY173" s="29">
        <v>94.582340000000002</v>
      </c>
      <c r="AZ173" s="29">
        <f t="shared" si="39"/>
        <v>45.625827303424984</v>
      </c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</row>
    <row r="174" spans="1:64" s="91" customFormat="1" ht="38.25" customHeight="1" x14ac:dyDescent="0.25">
      <c r="A174" s="59" t="s">
        <v>292</v>
      </c>
      <c r="B174" s="30">
        <f t="shared" si="41"/>
        <v>82.9</v>
      </c>
      <c r="C174" s="30">
        <f t="shared" si="42"/>
        <v>33.475149999999999</v>
      </c>
      <c r="D174" s="29">
        <f t="shared" si="40"/>
        <v>40.380156815440287</v>
      </c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>
        <v>82.9</v>
      </c>
      <c r="AY174" s="29">
        <v>33.475149999999999</v>
      </c>
      <c r="AZ174" s="29">
        <f t="shared" si="39"/>
        <v>40.380156815440287</v>
      </c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</row>
    <row r="175" spans="1:64" s="91" customFormat="1" ht="51" x14ac:dyDescent="0.25">
      <c r="A175" s="59" t="s">
        <v>293</v>
      </c>
      <c r="B175" s="30">
        <f t="shared" si="41"/>
        <v>82.9</v>
      </c>
      <c r="C175" s="30">
        <f t="shared" si="42"/>
        <v>34.231529999999999</v>
      </c>
      <c r="D175" s="29">
        <f t="shared" si="40"/>
        <v>41.292557297949337</v>
      </c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>
        <v>82.9</v>
      </c>
      <c r="AY175" s="29">
        <v>34.231529999999999</v>
      </c>
      <c r="AZ175" s="29">
        <f t="shared" si="39"/>
        <v>41.292557297949337</v>
      </c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</row>
    <row r="176" spans="1:64" s="91" customFormat="1" ht="38.25" x14ac:dyDescent="0.25">
      <c r="A176" s="59" t="s">
        <v>294</v>
      </c>
      <c r="B176" s="30">
        <f t="shared" si="41"/>
        <v>82.9</v>
      </c>
      <c r="C176" s="30">
        <f t="shared" si="42"/>
        <v>40.438389999999998</v>
      </c>
      <c r="D176" s="29">
        <f t="shared" si="40"/>
        <v>48.779722557297944</v>
      </c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>
        <v>82.9</v>
      </c>
      <c r="AY176" s="29">
        <v>40.438389999999998</v>
      </c>
      <c r="AZ176" s="29">
        <f t="shared" si="39"/>
        <v>48.779722557297944</v>
      </c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</row>
    <row r="177" spans="1:64" s="91" customFormat="1" ht="38.25" x14ac:dyDescent="0.25">
      <c r="A177" s="59" t="s">
        <v>295</v>
      </c>
      <c r="B177" s="30">
        <f t="shared" si="41"/>
        <v>82.9</v>
      </c>
      <c r="C177" s="30">
        <f t="shared" si="42"/>
        <v>33.28548</v>
      </c>
      <c r="D177" s="29">
        <f t="shared" si="40"/>
        <v>40.151363088057899</v>
      </c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>
        <v>82.9</v>
      </c>
      <c r="AY177" s="29">
        <v>33.28548</v>
      </c>
      <c r="AZ177" s="29">
        <f t="shared" si="39"/>
        <v>40.151363088057899</v>
      </c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</row>
    <row r="178" spans="1:64" s="91" customFormat="1" ht="38.25" x14ac:dyDescent="0.25">
      <c r="A178" s="59" t="s">
        <v>296</v>
      </c>
      <c r="B178" s="30">
        <f t="shared" si="41"/>
        <v>82.9</v>
      </c>
      <c r="C178" s="30">
        <f t="shared" si="42"/>
        <v>39.86412</v>
      </c>
      <c r="D178" s="29">
        <f t="shared" si="40"/>
        <v>48.086996381182146</v>
      </c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>
        <v>82.9</v>
      </c>
      <c r="AY178" s="29">
        <v>39.86412</v>
      </c>
      <c r="AZ178" s="29">
        <f t="shared" si="39"/>
        <v>48.086996381182146</v>
      </c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</row>
    <row r="179" spans="1:64" s="91" customFormat="1" ht="38.25" x14ac:dyDescent="0.25">
      <c r="A179" s="59" t="s">
        <v>297</v>
      </c>
      <c r="B179" s="30">
        <f t="shared" si="41"/>
        <v>207.3</v>
      </c>
      <c r="C179" s="30">
        <f t="shared" si="42"/>
        <v>100.79494</v>
      </c>
      <c r="D179" s="29">
        <f t="shared" si="40"/>
        <v>48.622739990352144</v>
      </c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>
        <v>207.3</v>
      </c>
      <c r="AY179" s="29">
        <v>100.79494</v>
      </c>
      <c r="AZ179" s="29">
        <f t="shared" si="39"/>
        <v>48.622739990352144</v>
      </c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</row>
    <row r="180" spans="1:64" s="91" customFormat="1" ht="38.25" x14ac:dyDescent="0.25">
      <c r="A180" s="59" t="s">
        <v>298</v>
      </c>
      <c r="B180" s="30">
        <f t="shared" si="41"/>
        <v>82.9</v>
      </c>
      <c r="C180" s="30">
        <f t="shared" si="42"/>
        <v>39.078919999999997</v>
      </c>
      <c r="D180" s="29">
        <f t="shared" si="40"/>
        <v>47.139831121833524</v>
      </c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>
        <v>82.9</v>
      </c>
      <c r="AY180" s="29">
        <v>39.078919999999997</v>
      </c>
      <c r="AZ180" s="29">
        <f t="shared" si="39"/>
        <v>47.139831121833524</v>
      </c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</row>
    <row r="181" spans="1:64" s="91" customFormat="1" ht="51" x14ac:dyDescent="0.25">
      <c r="A181" s="59" t="s">
        <v>299</v>
      </c>
      <c r="B181" s="30">
        <f t="shared" si="41"/>
        <v>82.9</v>
      </c>
      <c r="C181" s="30">
        <f t="shared" si="42"/>
        <v>37.645919999999997</v>
      </c>
      <c r="D181" s="29">
        <f t="shared" si="40"/>
        <v>45.411242460796132</v>
      </c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>
        <v>82.9</v>
      </c>
      <c r="AY181" s="29">
        <v>37.645919999999997</v>
      </c>
      <c r="AZ181" s="29">
        <f t="shared" si="39"/>
        <v>45.411242460796132</v>
      </c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</row>
    <row r="182" spans="1:64" s="91" customFormat="1" ht="38.25" x14ac:dyDescent="0.25">
      <c r="A182" s="59" t="s">
        <v>301</v>
      </c>
      <c r="B182" s="30">
        <f t="shared" si="41"/>
        <v>82.9</v>
      </c>
      <c r="C182" s="30">
        <f t="shared" si="42"/>
        <v>33.625190000000003</v>
      </c>
      <c r="D182" s="29">
        <f t="shared" si="40"/>
        <v>40.561145958986735</v>
      </c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>
        <v>82.9</v>
      </c>
      <c r="AY182" s="29">
        <v>33.625190000000003</v>
      </c>
      <c r="AZ182" s="29">
        <f t="shared" si="39"/>
        <v>40.561145958986735</v>
      </c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</row>
    <row r="183" spans="1:64" s="91" customFormat="1" ht="38.25" x14ac:dyDescent="0.25">
      <c r="A183" s="59" t="s">
        <v>302</v>
      </c>
      <c r="B183" s="30">
        <f t="shared" si="41"/>
        <v>82.9</v>
      </c>
      <c r="C183" s="30">
        <f t="shared" si="42"/>
        <v>30.670349999999999</v>
      </c>
      <c r="D183" s="29">
        <f t="shared" si="40"/>
        <v>36.996803377563324</v>
      </c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>
        <v>82.9</v>
      </c>
      <c r="AY183" s="29">
        <v>30.670349999999999</v>
      </c>
      <c r="AZ183" s="29">
        <f t="shared" si="39"/>
        <v>36.996803377563324</v>
      </c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</row>
    <row r="184" spans="1:64" s="91" customFormat="1" ht="38.25" x14ac:dyDescent="0.25">
      <c r="A184" s="59" t="s">
        <v>303</v>
      </c>
      <c r="B184" s="30">
        <f t="shared" si="41"/>
        <v>207.3</v>
      </c>
      <c r="C184" s="30">
        <f t="shared" si="42"/>
        <v>74.772840000000002</v>
      </c>
      <c r="D184" s="29">
        <f t="shared" si="40"/>
        <v>36.069869753979738</v>
      </c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>
        <v>207.3</v>
      </c>
      <c r="AY184" s="29">
        <v>74.772840000000002</v>
      </c>
      <c r="AZ184" s="29">
        <f t="shared" ref="AZ184:AZ247" si="43">AY184/AX184*100</f>
        <v>36.069869753979738</v>
      </c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</row>
    <row r="185" spans="1:64" s="91" customFormat="1" ht="38.25" x14ac:dyDescent="0.25">
      <c r="A185" s="59" t="s">
        <v>304</v>
      </c>
      <c r="B185" s="30">
        <f t="shared" si="41"/>
        <v>207.3</v>
      </c>
      <c r="C185" s="30">
        <f t="shared" si="42"/>
        <v>77.225850000000008</v>
      </c>
      <c r="D185" s="29">
        <f t="shared" si="40"/>
        <v>37.253183791606368</v>
      </c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>
        <v>207.3</v>
      </c>
      <c r="AY185" s="29">
        <v>77.225850000000008</v>
      </c>
      <c r="AZ185" s="29">
        <f t="shared" si="43"/>
        <v>37.253183791606368</v>
      </c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</row>
    <row r="186" spans="1:64" s="91" customFormat="1" ht="38.25" x14ac:dyDescent="0.25">
      <c r="A186" s="59" t="s">
        <v>305</v>
      </c>
      <c r="B186" s="30">
        <f t="shared" si="41"/>
        <v>207.3</v>
      </c>
      <c r="C186" s="30">
        <f t="shared" si="42"/>
        <v>30.217169999999999</v>
      </c>
      <c r="D186" s="29">
        <f t="shared" si="40"/>
        <v>14.576541244573082</v>
      </c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>
        <v>207.3</v>
      </c>
      <c r="AY186" s="29">
        <v>30.217169999999999</v>
      </c>
      <c r="AZ186" s="29">
        <f t="shared" si="43"/>
        <v>14.576541244573082</v>
      </c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</row>
    <row r="187" spans="1:64" s="91" customFormat="1" ht="38.25" x14ac:dyDescent="0.25">
      <c r="A187" s="59" t="s">
        <v>306</v>
      </c>
      <c r="B187" s="30">
        <f t="shared" si="41"/>
        <v>207.3</v>
      </c>
      <c r="C187" s="30">
        <f t="shared" si="42"/>
        <v>73.445850000000007</v>
      </c>
      <c r="D187" s="29">
        <f t="shared" si="40"/>
        <v>35.429739507959482</v>
      </c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>
        <v>207.3</v>
      </c>
      <c r="AY187" s="29">
        <v>73.445850000000007</v>
      </c>
      <c r="AZ187" s="29">
        <f t="shared" si="43"/>
        <v>35.429739507959482</v>
      </c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</row>
    <row r="188" spans="1:64" s="91" customFormat="1" ht="51" x14ac:dyDescent="0.25">
      <c r="A188" s="59" t="s">
        <v>307</v>
      </c>
      <c r="B188" s="30">
        <f t="shared" si="41"/>
        <v>82.9</v>
      </c>
      <c r="C188" s="30">
        <f t="shared" si="42"/>
        <v>30.95918</v>
      </c>
      <c r="D188" s="29">
        <f t="shared" si="40"/>
        <v>37.345211097708081</v>
      </c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>
        <v>82.9</v>
      </c>
      <c r="AY188" s="29">
        <v>30.95918</v>
      </c>
      <c r="AZ188" s="29">
        <f t="shared" si="43"/>
        <v>37.345211097708081</v>
      </c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</row>
    <row r="189" spans="1:64" s="91" customFormat="1" ht="38.25" x14ac:dyDescent="0.25">
      <c r="A189" s="59" t="s">
        <v>308</v>
      </c>
      <c r="B189" s="30">
        <f t="shared" si="41"/>
        <v>82.9</v>
      </c>
      <c r="C189" s="30">
        <f t="shared" si="42"/>
        <v>32.664200000000001</v>
      </c>
      <c r="D189" s="29">
        <f t="shared" si="40"/>
        <v>39.401930036188176</v>
      </c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>
        <v>82.9</v>
      </c>
      <c r="AY189" s="29">
        <v>32.664200000000001</v>
      </c>
      <c r="AZ189" s="29">
        <f t="shared" si="43"/>
        <v>39.401930036188176</v>
      </c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</row>
    <row r="190" spans="1:64" s="91" customFormat="1" ht="38.25" x14ac:dyDescent="0.25">
      <c r="A190" s="59" t="s">
        <v>309</v>
      </c>
      <c r="B190" s="30">
        <f t="shared" si="41"/>
        <v>82.9</v>
      </c>
      <c r="C190" s="30">
        <f t="shared" si="42"/>
        <v>38.273720000000004</v>
      </c>
      <c r="D190" s="29">
        <f t="shared" si="40"/>
        <v>46.168540410132692</v>
      </c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>
        <v>82.9</v>
      </c>
      <c r="AY190" s="29">
        <v>38.273720000000004</v>
      </c>
      <c r="AZ190" s="29">
        <f t="shared" si="43"/>
        <v>46.168540410132692</v>
      </c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</row>
    <row r="191" spans="1:64" s="91" customFormat="1" ht="38.25" x14ac:dyDescent="0.25">
      <c r="A191" s="59" t="s">
        <v>310</v>
      </c>
      <c r="B191" s="30">
        <f t="shared" si="41"/>
        <v>207.3</v>
      </c>
      <c r="C191" s="30">
        <f t="shared" si="42"/>
        <v>75.445449999999994</v>
      </c>
      <c r="D191" s="29">
        <f t="shared" si="40"/>
        <v>36.394331886155321</v>
      </c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>
        <v>207.3</v>
      </c>
      <c r="AY191" s="29">
        <v>75.445449999999994</v>
      </c>
      <c r="AZ191" s="29">
        <f t="shared" si="43"/>
        <v>36.394331886155321</v>
      </c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</row>
    <row r="192" spans="1:64" s="91" customFormat="1" ht="38.25" x14ac:dyDescent="0.25">
      <c r="A192" s="59" t="s">
        <v>312</v>
      </c>
      <c r="B192" s="30">
        <f t="shared" si="41"/>
        <v>82.9</v>
      </c>
      <c r="C192" s="30">
        <f t="shared" si="42"/>
        <v>31.178349999999998</v>
      </c>
      <c r="D192" s="29">
        <f t="shared" si="40"/>
        <v>37.609589867310007</v>
      </c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>
        <v>82.9</v>
      </c>
      <c r="AY192" s="29">
        <v>31.178349999999998</v>
      </c>
      <c r="AZ192" s="29">
        <f t="shared" si="43"/>
        <v>37.609589867310007</v>
      </c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</row>
    <row r="193" spans="1:64" s="91" customFormat="1" ht="38.25" x14ac:dyDescent="0.25">
      <c r="A193" s="59" t="s">
        <v>313</v>
      </c>
      <c r="B193" s="30">
        <f t="shared" si="41"/>
        <v>82.9</v>
      </c>
      <c r="C193" s="30">
        <f t="shared" si="42"/>
        <v>33.684400000000004</v>
      </c>
      <c r="D193" s="29">
        <f t="shared" si="40"/>
        <v>40.632569360675511</v>
      </c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>
        <v>82.9</v>
      </c>
      <c r="AY193" s="29">
        <v>33.684400000000004</v>
      </c>
      <c r="AZ193" s="29">
        <f t="shared" si="43"/>
        <v>40.632569360675511</v>
      </c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</row>
    <row r="194" spans="1:64" s="91" customFormat="1" ht="38.25" x14ac:dyDescent="0.25">
      <c r="A194" s="59" t="s">
        <v>314</v>
      </c>
      <c r="B194" s="30">
        <f t="shared" si="41"/>
        <v>82.9</v>
      </c>
      <c r="C194" s="30">
        <f t="shared" si="42"/>
        <v>38.266220000000004</v>
      </c>
      <c r="D194" s="29">
        <f t="shared" si="40"/>
        <v>46.159493365500602</v>
      </c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>
        <v>82.9</v>
      </c>
      <c r="AY194" s="29">
        <v>38.266220000000004</v>
      </c>
      <c r="AZ194" s="29">
        <f t="shared" si="43"/>
        <v>46.159493365500602</v>
      </c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</row>
    <row r="195" spans="1:64" s="91" customFormat="1" ht="51" x14ac:dyDescent="0.25">
      <c r="A195" s="59" t="s">
        <v>315</v>
      </c>
      <c r="B195" s="30">
        <f t="shared" si="41"/>
        <v>82.9</v>
      </c>
      <c r="C195" s="30">
        <f t="shared" si="42"/>
        <v>31.173099999999998</v>
      </c>
      <c r="D195" s="29">
        <f t="shared" si="40"/>
        <v>37.603256936067545</v>
      </c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>
        <v>82.9</v>
      </c>
      <c r="AY195" s="29">
        <v>31.173099999999998</v>
      </c>
      <c r="AZ195" s="29">
        <f t="shared" si="43"/>
        <v>37.603256936067545</v>
      </c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</row>
    <row r="196" spans="1:64" s="91" customFormat="1" ht="38.25" x14ac:dyDescent="0.25">
      <c r="A196" s="59" t="s">
        <v>316</v>
      </c>
      <c r="B196" s="30">
        <f t="shared" si="41"/>
        <v>82.9</v>
      </c>
      <c r="C196" s="30">
        <f t="shared" si="42"/>
        <v>41.06438</v>
      </c>
      <c r="D196" s="29">
        <f t="shared" si="40"/>
        <v>49.534837153196619</v>
      </c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>
        <v>82.9</v>
      </c>
      <c r="AY196" s="29">
        <v>41.06438</v>
      </c>
      <c r="AZ196" s="29">
        <f t="shared" si="43"/>
        <v>49.534837153196619</v>
      </c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</row>
    <row r="197" spans="1:64" s="91" customFormat="1" ht="38.25" x14ac:dyDescent="0.25">
      <c r="A197" s="59" t="s">
        <v>317</v>
      </c>
      <c r="B197" s="30">
        <f t="shared" si="41"/>
        <v>207.3</v>
      </c>
      <c r="C197" s="30">
        <f t="shared" si="42"/>
        <v>90.958529999999996</v>
      </c>
      <c r="D197" s="29">
        <f t="shared" si="40"/>
        <v>43.877727930535457</v>
      </c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>
        <v>207.3</v>
      </c>
      <c r="AY197" s="29">
        <v>90.958529999999996</v>
      </c>
      <c r="AZ197" s="29">
        <f t="shared" si="43"/>
        <v>43.877727930535457</v>
      </c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</row>
    <row r="198" spans="1:64" s="91" customFormat="1" ht="38.25" x14ac:dyDescent="0.25">
      <c r="A198" s="59" t="s">
        <v>318</v>
      </c>
      <c r="B198" s="30">
        <f t="shared" si="41"/>
        <v>82.9</v>
      </c>
      <c r="C198" s="30">
        <f t="shared" si="42"/>
        <v>31.173099999999998</v>
      </c>
      <c r="D198" s="29">
        <f t="shared" si="40"/>
        <v>37.603256936067545</v>
      </c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>
        <v>82.9</v>
      </c>
      <c r="AY198" s="29">
        <v>31.173099999999998</v>
      </c>
      <c r="AZ198" s="29">
        <f t="shared" si="43"/>
        <v>37.603256936067545</v>
      </c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</row>
    <row r="199" spans="1:64" s="91" customFormat="1" ht="38.25" x14ac:dyDescent="0.25">
      <c r="A199" s="59" t="s">
        <v>319</v>
      </c>
      <c r="B199" s="30">
        <f t="shared" si="41"/>
        <v>82.9</v>
      </c>
      <c r="C199" s="30">
        <f t="shared" si="42"/>
        <v>31.173099999999998</v>
      </c>
      <c r="D199" s="29">
        <f t="shared" si="40"/>
        <v>37.603256936067545</v>
      </c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>
        <v>82.9</v>
      </c>
      <c r="AY199" s="29">
        <v>31.173099999999998</v>
      </c>
      <c r="AZ199" s="29">
        <f t="shared" si="43"/>
        <v>37.603256936067545</v>
      </c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</row>
    <row r="200" spans="1:64" s="91" customFormat="1" ht="38.25" x14ac:dyDescent="0.25">
      <c r="A200" s="59" t="s">
        <v>320</v>
      </c>
      <c r="B200" s="30">
        <f t="shared" si="41"/>
        <v>207.3</v>
      </c>
      <c r="C200" s="30">
        <f t="shared" si="42"/>
        <v>102.78197999999999</v>
      </c>
      <c r="D200" s="29">
        <f t="shared" si="40"/>
        <v>49.58127351664254</v>
      </c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>
        <v>207.3</v>
      </c>
      <c r="AY200" s="29">
        <v>102.78197999999999</v>
      </c>
      <c r="AZ200" s="29">
        <f t="shared" si="43"/>
        <v>49.58127351664254</v>
      </c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</row>
    <row r="201" spans="1:64" s="91" customFormat="1" ht="38.25" x14ac:dyDescent="0.25">
      <c r="A201" s="59" t="s">
        <v>321</v>
      </c>
      <c r="B201" s="30">
        <f t="shared" si="41"/>
        <v>207.3</v>
      </c>
      <c r="C201" s="30">
        <f t="shared" si="42"/>
        <v>89.753160000000008</v>
      </c>
      <c r="D201" s="29">
        <f t="shared" si="40"/>
        <v>43.296266280752533</v>
      </c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>
        <v>207.3</v>
      </c>
      <c r="AY201" s="29">
        <v>89.753160000000008</v>
      </c>
      <c r="AZ201" s="29">
        <f t="shared" si="43"/>
        <v>43.296266280752533</v>
      </c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</row>
    <row r="202" spans="1:64" s="91" customFormat="1" ht="38.25" x14ac:dyDescent="0.25">
      <c r="A202" s="59" t="s">
        <v>322</v>
      </c>
      <c r="B202" s="30">
        <f t="shared" si="41"/>
        <v>207.3</v>
      </c>
      <c r="C202" s="30">
        <f t="shared" si="42"/>
        <v>77.942800000000005</v>
      </c>
      <c r="D202" s="29">
        <f t="shared" ref="D202:D265" si="44">C202/B202*100</f>
        <v>37.599035214664738</v>
      </c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>
        <v>207.3</v>
      </c>
      <c r="AY202" s="29">
        <v>77.942800000000005</v>
      </c>
      <c r="AZ202" s="29">
        <f t="shared" si="43"/>
        <v>37.599035214664738</v>
      </c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</row>
    <row r="203" spans="1:64" s="91" customFormat="1" ht="51" x14ac:dyDescent="0.25">
      <c r="A203" s="59" t="s">
        <v>323</v>
      </c>
      <c r="B203" s="30">
        <f t="shared" si="41"/>
        <v>414.6</v>
      </c>
      <c r="C203" s="30">
        <f t="shared" si="42"/>
        <v>173.23521</v>
      </c>
      <c r="D203" s="29">
        <f t="shared" si="44"/>
        <v>41.783697539797394</v>
      </c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>
        <v>414.6</v>
      </c>
      <c r="AY203" s="29">
        <v>173.23521</v>
      </c>
      <c r="AZ203" s="29">
        <f t="shared" si="43"/>
        <v>41.783697539797394</v>
      </c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</row>
    <row r="204" spans="1:64" s="91" customFormat="1" ht="51" x14ac:dyDescent="0.25">
      <c r="A204" s="59" t="s">
        <v>324</v>
      </c>
      <c r="B204" s="30">
        <f t="shared" ref="B204:B267" si="45">E204+H204+K204+N204+Q204+T204+W204+Z204+AC204+AF204+AI204+AL204+AO204+AR204+AU204+AX204+BA204+BD204+BG204+BJ204</f>
        <v>207.3</v>
      </c>
      <c r="C204" s="30">
        <f t="shared" ref="C204:C267" si="46">F204+I204+L204+O204+R204+U204+X204+AA204+AD204+AG204+AJ204+AM204+AP204+AS204+AV204+AY204+BB204+BE204+BH204+BK204</f>
        <v>83.367310000000003</v>
      </c>
      <c r="D204" s="29">
        <f t="shared" si="44"/>
        <v>40.215779064158227</v>
      </c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>
        <v>207.3</v>
      </c>
      <c r="AY204" s="29">
        <v>83.367310000000003</v>
      </c>
      <c r="AZ204" s="29">
        <f t="shared" si="43"/>
        <v>40.215779064158227</v>
      </c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</row>
    <row r="205" spans="1:64" s="91" customFormat="1" ht="51" x14ac:dyDescent="0.25">
      <c r="A205" s="59" t="s">
        <v>325</v>
      </c>
      <c r="B205" s="30">
        <f t="shared" si="45"/>
        <v>82.9</v>
      </c>
      <c r="C205" s="30">
        <f t="shared" si="46"/>
        <v>36.322679999999998</v>
      </c>
      <c r="D205" s="29">
        <f t="shared" si="44"/>
        <v>43.815054282267788</v>
      </c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>
        <v>82.9</v>
      </c>
      <c r="AY205" s="29">
        <v>36.322679999999998</v>
      </c>
      <c r="AZ205" s="29">
        <f t="shared" si="43"/>
        <v>43.815054282267788</v>
      </c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</row>
    <row r="206" spans="1:64" s="91" customFormat="1" ht="51" x14ac:dyDescent="0.25">
      <c r="A206" s="59" t="s">
        <v>326</v>
      </c>
      <c r="B206" s="30">
        <f t="shared" si="45"/>
        <v>82.9</v>
      </c>
      <c r="C206" s="30">
        <f t="shared" si="46"/>
        <v>36.827669999999998</v>
      </c>
      <c r="D206" s="29">
        <f t="shared" si="44"/>
        <v>44.42420989143546</v>
      </c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>
        <v>82.9</v>
      </c>
      <c r="AY206" s="29">
        <v>36.827669999999998</v>
      </c>
      <c r="AZ206" s="29">
        <f t="shared" si="43"/>
        <v>44.42420989143546</v>
      </c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</row>
    <row r="207" spans="1:64" s="91" customFormat="1" ht="51" x14ac:dyDescent="0.25">
      <c r="A207" s="59" t="s">
        <v>327</v>
      </c>
      <c r="B207" s="30">
        <f t="shared" si="45"/>
        <v>82.9</v>
      </c>
      <c r="C207" s="30">
        <f t="shared" si="46"/>
        <v>36.49147</v>
      </c>
      <c r="D207" s="29">
        <f t="shared" si="44"/>
        <v>44.018661037394445</v>
      </c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>
        <v>82.9</v>
      </c>
      <c r="AY207" s="29">
        <v>36.49147</v>
      </c>
      <c r="AZ207" s="29">
        <f t="shared" si="43"/>
        <v>44.018661037394445</v>
      </c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</row>
    <row r="208" spans="1:64" s="91" customFormat="1" ht="38.25" x14ac:dyDescent="0.25">
      <c r="A208" s="59" t="s">
        <v>328</v>
      </c>
      <c r="B208" s="30">
        <f t="shared" si="45"/>
        <v>82.9</v>
      </c>
      <c r="C208" s="30">
        <f t="shared" si="46"/>
        <v>36.646239999999999</v>
      </c>
      <c r="D208" s="29">
        <f t="shared" si="44"/>
        <v>44.205355850422187</v>
      </c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>
        <v>82.9</v>
      </c>
      <c r="AY208" s="29">
        <v>36.646239999999999</v>
      </c>
      <c r="AZ208" s="29">
        <f t="shared" si="43"/>
        <v>44.205355850422187</v>
      </c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</row>
    <row r="209" spans="1:64" s="91" customFormat="1" ht="38.25" x14ac:dyDescent="0.25">
      <c r="A209" s="59" t="s">
        <v>329</v>
      </c>
      <c r="B209" s="30">
        <f t="shared" si="45"/>
        <v>82.9</v>
      </c>
      <c r="C209" s="30">
        <f t="shared" si="46"/>
        <v>39.341339999999995</v>
      </c>
      <c r="D209" s="29">
        <f t="shared" si="44"/>
        <v>47.456381182147155</v>
      </c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>
        <v>82.9</v>
      </c>
      <c r="AY209" s="29">
        <v>39.341339999999995</v>
      </c>
      <c r="AZ209" s="29">
        <f t="shared" si="43"/>
        <v>47.456381182147155</v>
      </c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</row>
    <row r="210" spans="1:64" s="91" customFormat="1" ht="38.25" x14ac:dyDescent="0.25">
      <c r="A210" s="59" t="s">
        <v>330</v>
      </c>
      <c r="B210" s="30">
        <f t="shared" si="45"/>
        <v>207.3</v>
      </c>
      <c r="C210" s="30">
        <f t="shared" si="46"/>
        <v>87.227199999999996</v>
      </c>
      <c r="D210" s="29">
        <f t="shared" si="44"/>
        <v>42.077761698022186</v>
      </c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>
        <v>207.3</v>
      </c>
      <c r="AY210" s="29">
        <v>87.227199999999996</v>
      </c>
      <c r="AZ210" s="29">
        <f t="shared" si="43"/>
        <v>42.077761698022186</v>
      </c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</row>
    <row r="211" spans="1:64" s="91" customFormat="1" ht="38.25" x14ac:dyDescent="0.25">
      <c r="A211" s="59" t="s">
        <v>331</v>
      </c>
      <c r="B211" s="30">
        <f t="shared" si="45"/>
        <v>82.9</v>
      </c>
      <c r="C211" s="30">
        <f t="shared" si="46"/>
        <v>39.05012</v>
      </c>
      <c r="D211" s="29">
        <f t="shared" si="44"/>
        <v>47.105090470446314</v>
      </c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>
        <v>82.9</v>
      </c>
      <c r="AY211" s="29">
        <v>39.05012</v>
      </c>
      <c r="AZ211" s="29">
        <f t="shared" si="43"/>
        <v>47.105090470446314</v>
      </c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</row>
    <row r="212" spans="1:64" s="91" customFormat="1" ht="38.25" x14ac:dyDescent="0.25">
      <c r="A212" s="59" t="s">
        <v>332</v>
      </c>
      <c r="B212" s="30">
        <f t="shared" si="45"/>
        <v>82.9</v>
      </c>
      <c r="C212" s="30">
        <f t="shared" si="46"/>
        <v>35.286519999999996</v>
      </c>
      <c r="D212" s="29">
        <f t="shared" si="44"/>
        <v>42.565162846803368</v>
      </c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>
        <v>82.9</v>
      </c>
      <c r="AY212" s="29">
        <v>35.286519999999996</v>
      </c>
      <c r="AZ212" s="29">
        <f t="shared" si="43"/>
        <v>42.565162846803368</v>
      </c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</row>
    <row r="213" spans="1:64" s="91" customFormat="1" ht="38.25" x14ac:dyDescent="0.25">
      <c r="A213" s="59" t="s">
        <v>333</v>
      </c>
      <c r="B213" s="30">
        <f t="shared" si="45"/>
        <v>82.9</v>
      </c>
      <c r="C213" s="30">
        <f t="shared" si="46"/>
        <v>34.855820000000001</v>
      </c>
      <c r="D213" s="29">
        <f t="shared" si="44"/>
        <v>42.045621230398069</v>
      </c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>
        <v>82.9</v>
      </c>
      <c r="AY213" s="29">
        <v>34.855820000000001</v>
      </c>
      <c r="AZ213" s="29">
        <f t="shared" si="43"/>
        <v>42.045621230398069</v>
      </c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</row>
    <row r="214" spans="1:64" s="91" customFormat="1" ht="51" x14ac:dyDescent="0.25">
      <c r="A214" s="59" t="s">
        <v>334</v>
      </c>
      <c r="B214" s="30">
        <f t="shared" si="45"/>
        <v>207.3</v>
      </c>
      <c r="C214" s="30">
        <f t="shared" si="46"/>
        <v>97.598679999999987</v>
      </c>
      <c r="D214" s="29">
        <f t="shared" si="44"/>
        <v>47.080887602508433</v>
      </c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>
        <v>207.3</v>
      </c>
      <c r="AY214" s="29">
        <v>97.598679999999987</v>
      </c>
      <c r="AZ214" s="29">
        <f t="shared" si="43"/>
        <v>47.080887602508433</v>
      </c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</row>
    <row r="215" spans="1:64" s="91" customFormat="1" ht="38.25" x14ac:dyDescent="0.25">
      <c r="A215" s="59" t="s">
        <v>336</v>
      </c>
      <c r="B215" s="30">
        <f t="shared" si="45"/>
        <v>207.3</v>
      </c>
      <c r="C215" s="30">
        <f t="shared" si="46"/>
        <v>82.329499999999996</v>
      </c>
      <c r="D215" s="29">
        <f t="shared" si="44"/>
        <v>39.715147129763622</v>
      </c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>
        <v>207.3</v>
      </c>
      <c r="AY215" s="29">
        <v>82.329499999999996</v>
      </c>
      <c r="AZ215" s="29">
        <f t="shared" si="43"/>
        <v>39.715147129763622</v>
      </c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</row>
    <row r="216" spans="1:64" s="91" customFormat="1" ht="38.25" x14ac:dyDescent="0.25">
      <c r="A216" s="59" t="s">
        <v>337</v>
      </c>
      <c r="B216" s="30">
        <f t="shared" si="45"/>
        <v>207.3</v>
      </c>
      <c r="C216" s="30">
        <f t="shared" si="46"/>
        <v>71.314009999999996</v>
      </c>
      <c r="D216" s="29">
        <f t="shared" si="44"/>
        <v>34.401355523396042</v>
      </c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>
        <v>207.3</v>
      </c>
      <c r="AY216" s="29">
        <v>71.314009999999996</v>
      </c>
      <c r="AZ216" s="29">
        <f t="shared" si="43"/>
        <v>34.401355523396042</v>
      </c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</row>
    <row r="217" spans="1:64" s="91" customFormat="1" ht="38.25" x14ac:dyDescent="0.25">
      <c r="A217" s="59" t="s">
        <v>338</v>
      </c>
      <c r="B217" s="30">
        <f t="shared" si="45"/>
        <v>207.3</v>
      </c>
      <c r="C217" s="30">
        <f t="shared" si="46"/>
        <v>84.98818</v>
      </c>
      <c r="D217" s="29">
        <f t="shared" si="44"/>
        <v>40.997674867342013</v>
      </c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>
        <v>207.3</v>
      </c>
      <c r="AY217" s="29">
        <v>84.98818</v>
      </c>
      <c r="AZ217" s="29">
        <f t="shared" si="43"/>
        <v>40.997674867342013</v>
      </c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</row>
    <row r="218" spans="1:64" s="91" customFormat="1" ht="38.25" x14ac:dyDescent="0.25">
      <c r="A218" s="59" t="s">
        <v>339</v>
      </c>
      <c r="B218" s="30">
        <f t="shared" si="45"/>
        <v>207.3</v>
      </c>
      <c r="C218" s="30">
        <f t="shared" si="46"/>
        <v>98.781859999999995</v>
      </c>
      <c r="D218" s="29">
        <f t="shared" si="44"/>
        <v>47.65164495899662</v>
      </c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>
        <v>207.3</v>
      </c>
      <c r="AY218" s="29">
        <v>98.781859999999995</v>
      </c>
      <c r="AZ218" s="29">
        <f t="shared" si="43"/>
        <v>47.65164495899662</v>
      </c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</row>
    <row r="219" spans="1:64" s="91" customFormat="1" ht="38.25" x14ac:dyDescent="0.25">
      <c r="A219" s="59" t="s">
        <v>340</v>
      </c>
      <c r="B219" s="30">
        <f t="shared" si="45"/>
        <v>414.6</v>
      </c>
      <c r="C219" s="30">
        <f t="shared" si="46"/>
        <v>165.52001999999999</v>
      </c>
      <c r="D219" s="29">
        <f t="shared" si="44"/>
        <v>39.922821997105643</v>
      </c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>
        <v>414.6</v>
      </c>
      <c r="AY219" s="29">
        <v>165.52001999999999</v>
      </c>
      <c r="AZ219" s="29">
        <f t="shared" si="43"/>
        <v>39.922821997105643</v>
      </c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</row>
    <row r="220" spans="1:64" s="91" customFormat="1" ht="38.25" x14ac:dyDescent="0.25">
      <c r="A220" s="59" t="s">
        <v>341</v>
      </c>
      <c r="B220" s="30">
        <f t="shared" si="45"/>
        <v>207.3</v>
      </c>
      <c r="C220" s="30">
        <f t="shared" si="46"/>
        <v>81.546300000000002</v>
      </c>
      <c r="D220" s="29">
        <f t="shared" si="44"/>
        <v>39.337337192474678</v>
      </c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>
        <v>207.3</v>
      </c>
      <c r="AY220" s="29">
        <v>81.546300000000002</v>
      </c>
      <c r="AZ220" s="29">
        <f t="shared" si="43"/>
        <v>39.337337192474678</v>
      </c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</row>
    <row r="221" spans="1:64" s="91" customFormat="1" ht="38.25" x14ac:dyDescent="0.25">
      <c r="A221" s="59" t="s">
        <v>342</v>
      </c>
      <c r="B221" s="30">
        <f t="shared" si="45"/>
        <v>207.3</v>
      </c>
      <c r="C221" s="30">
        <f t="shared" si="46"/>
        <v>87.709710000000001</v>
      </c>
      <c r="D221" s="29">
        <f t="shared" si="44"/>
        <v>42.310520984081037</v>
      </c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>
        <v>207.3</v>
      </c>
      <c r="AY221" s="29">
        <v>87.709710000000001</v>
      </c>
      <c r="AZ221" s="29">
        <f t="shared" si="43"/>
        <v>42.310520984081037</v>
      </c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</row>
    <row r="222" spans="1:64" s="91" customFormat="1" ht="38.25" x14ac:dyDescent="0.25">
      <c r="A222" s="59" t="s">
        <v>343</v>
      </c>
      <c r="B222" s="30">
        <f t="shared" si="45"/>
        <v>0</v>
      </c>
      <c r="C222" s="30">
        <f t="shared" si="46"/>
        <v>0</v>
      </c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</row>
    <row r="223" spans="1:64" s="91" customFormat="1" ht="38.25" x14ac:dyDescent="0.25">
      <c r="A223" s="59" t="s">
        <v>344</v>
      </c>
      <c r="B223" s="30">
        <f t="shared" si="45"/>
        <v>0</v>
      </c>
      <c r="C223" s="30">
        <f t="shared" si="46"/>
        <v>0</v>
      </c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</row>
    <row r="224" spans="1:64" s="91" customFormat="1" ht="38.25" x14ac:dyDescent="0.25">
      <c r="A224" s="59" t="s">
        <v>345</v>
      </c>
      <c r="B224" s="30">
        <f t="shared" si="45"/>
        <v>414.6</v>
      </c>
      <c r="C224" s="30">
        <f t="shared" si="46"/>
        <v>141.06682999999998</v>
      </c>
      <c r="D224" s="29">
        <f t="shared" si="44"/>
        <v>34.024802219006268</v>
      </c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>
        <v>414.6</v>
      </c>
      <c r="AY224" s="29">
        <v>141.06682999999998</v>
      </c>
      <c r="AZ224" s="29">
        <f t="shared" si="43"/>
        <v>34.024802219006268</v>
      </c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</row>
    <row r="225" spans="1:64" s="91" customFormat="1" ht="38.25" x14ac:dyDescent="0.25">
      <c r="A225" s="59" t="s">
        <v>346</v>
      </c>
      <c r="B225" s="30">
        <f t="shared" si="45"/>
        <v>207.3</v>
      </c>
      <c r="C225" s="30">
        <f t="shared" si="46"/>
        <v>82.268429999999995</v>
      </c>
      <c r="D225" s="29">
        <f t="shared" si="44"/>
        <v>39.68568740955137</v>
      </c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>
        <v>207.3</v>
      </c>
      <c r="AY225" s="29">
        <v>82.268429999999995</v>
      </c>
      <c r="AZ225" s="29">
        <f t="shared" si="43"/>
        <v>39.68568740955137</v>
      </c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</row>
    <row r="226" spans="1:64" s="91" customFormat="1" ht="38.25" x14ac:dyDescent="0.25">
      <c r="A226" s="59" t="s">
        <v>348</v>
      </c>
      <c r="B226" s="30">
        <f t="shared" si="45"/>
        <v>207.3</v>
      </c>
      <c r="C226" s="30">
        <f t="shared" si="46"/>
        <v>96.996169999999992</v>
      </c>
      <c r="D226" s="29">
        <f t="shared" si="44"/>
        <v>46.79024119633381</v>
      </c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>
        <v>207.3</v>
      </c>
      <c r="AY226" s="29">
        <v>96.996169999999992</v>
      </c>
      <c r="AZ226" s="29">
        <f t="shared" si="43"/>
        <v>46.79024119633381</v>
      </c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</row>
    <row r="227" spans="1:64" s="91" customFormat="1" ht="38.25" x14ac:dyDescent="0.25">
      <c r="A227" s="59" t="s">
        <v>349</v>
      </c>
      <c r="B227" s="30">
        <f t="shared" si="45"/>
        <v>82.9</v>
      </c>
      <c r="C227" s="30">
        <f t="shared" si="46"/>
        <v>30.873099999999997</v>
      </c>
      <c r="D227" s="29">
        <f t="shared" si="44"/>
        <v>37.241375150784073</v>
      </c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>
        <v>82.9</v>
      </c>
      <c r="AY227" s="29">
        <v>30.873099999999997</v>
      </c>
      <c r="AZ227" s="29">
        <f t="shared" si="43"/>
        <v>37.241375150784073</v>
      </c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</row>
    <row r="228" spans="1:64" s="91" customFormat="1" ht="38.25" x14ac:dyDescent="0.25">
      <c r="A228" s="59" t="s">
        <v>350</v>
      </c>
      <c r="B228" s="30">
        <f t="shared" si="45"/>
        <v>82.9</v>
      </c>
      <c r="C228" s="30">
        <f t="shared" si="46"/>
        <v>30.873099999999997</v>
      </c>
      <c r="D228" s="29">
        <f t="shared" si="44"/>
        <v>37.241375150784073</v>
      </c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>
        <v>82.9</v>
      </c>
      <c r="AY228" s="29">
        <v>30.873099999999997</v>
      </c>
      <c r="AZ228" s="29">
        <f t="shared" si="43"/>
        <v>37.241375150784073</v>
      </c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</row>
    <row r="229" spans="1:64" s="91" customFormat="1" ht="38.25" x14ac:dyDescent="0.25">
      <c r="A229" s="59" t="s">
        <v>351</v>
      </c>
      <c r="B229" s="30">
        <f t="shared" si="45"/>
        <v>82.9</v>
      </c>
      <c r="C229" s="30">
        <f t="shared" si="46"/>
        <v>30.873099999999997</v>
      </c>
      <c r="D229" s="29">
        <f t="shared" si="44"/>
        <v>37.241375150784073</v>
      </c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>
        <v>82.9</v>
      </c>
      <c r="AY229" s="29">
        <v>30.873099999999997</v>
      </c>
      <c r="AZ229" s="29">
        <f t="shared" si="43"/>
        <v>37.241375150784073</v>
      </c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</row>
    <row r="230" spans="1:64" s="91" customFormat="1" ht="38.25" x14ac:dyDescent="0.25">
      <c r="A230" s="59" t="s">
        <v>352</v>
      </c>
      <c r="B230" s="30">
        <f t="shared" si="45"/>
        <v>82.9</v>
      </c>
      <c r="C230" s="30">
        <f t="shared" si="46"/>
        <v>30.21885</v>
      </c>
      <c r="D230" s="29">
        <f t="shared" si="44"/>
        <v>36.452171290711696</v>
      </c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>
        <v>82.9</v>
      </c>
      <c r="AY230" s="29">
        <v>30.21885</v>
      </c>
      <c r="AZ230" s="29">
        <f t="shared" si="43"/>
        <v>36.452171290711696</v>
      </c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</row>
    <row r="231" spans="1:64" s="91" customFormat="1" ht="38.25" x14ac:dyDescent="0.25">
      <c r="A231" s="59" t="s">
        <v>353</v>
      </c>
      <c r="B231" s="30">
        <f t="shared" si="45"/>
        <v>207.3</v>
      </c>
      <c r="C231" s="30">
        <f t="shared" si="46"/>
        <v>88.161259999999999</v>
      </c>
      <c r="D231" s="29">
        <f t="shared" si="44"/>
        <v>42.528345393150019</v>
      </c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>
        <v>207.3</v>
      </c>
      <c r="AY231" s="29">
        <v>88.161259999999999</v>
      </c>
      <c r="AZ231" s="29">
        <f t="shared" si="43"/>
        <v>42.528345393150019</v>
      </c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</row>
    <row r="232" spans="1:64" s="91" customFormat="1" ht="38.25" x14ac:dyDescent="0.25">
      <c r="A232" s="59" t="s">
        <v>354</v>
      </c>
      <c r="B232" s="30">
        <f t="shared" si="45"/>
        <v>82.9</v>
      </c>
      <c r="C232" s="30">
        <f t="shared" si="46"/>
        <v>30.873099999999997</v>
      </c>
      <c r="D232" s="29">
        <f t="shared" si="44"/>
        <v>37.241375150784073</v>
      </c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>
        <v>82.9</v>
      </c>
      <c r="AY232" s="29">
        <v>30.873099999999997</v>
      </c>
      <c r="AZ232" s="29">
        <f t="shared" si="43"/>
        <v>37.241375150784073</v>
      </c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</row>
    <row r="233" spans="1:64" s="91" customFormat="1" ht="38.25" customHeight="1" x14ac:dyDescent="0.25">
      <c r="A233" s="59" t="s">
        <v>355</v>
      </c>
      <c r="B233" s="30">
        <f t="shared" si="45"/>
        <v>82.9</v>
      </c>
      <c r="C233" s="30">
        <f t="shared" si="46"/>
        <v>38.055510000000005</v>
      </c>
      <c r="D233" s="29">
        <f t="shared" si="44"/>
        <v>45.90531966224367</v>
      </c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>
        <v>82.9</v>
      </c>
      <c r="AY233" s="29">
        <v>38.055510000000005</v>
      </c>
      <c r="AZ233" s="29">
        <f t="shared" si="43"/>
        <v>45.90531966224367</v>
      </c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</row>
    <row r="234" spans="1:64" s="91" customFormat="1" ht="38.25" x14ac:dyDescent="0.25">
      <c r="A234" s="59" t="s">
        <v>356</v>
      </c>
      <c r="B234" s="30">
        <f t="shared" si="45"/>
        <v>82.9</v>
      </c>
      <c r="C234" s="30">
        <f t="shared" si="46"/>
        <v>30.873099999999997</v>
      </c>
      <c r="D234" s="29">
        <f t="shared" si="44"/>
        <v>37.241375150784073</v>
      </c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>
        <v>82.9</v>
      </c>
      <c r="AY234" s="29">
        <v>30.873099999999997</v>
      </c>
      <c r="AZ234" s="29">
        <f t="shared" si="43"/>
        <v>37.241375150784073</v>
      </c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</row>
    <row r="235" spans="1:64" s="91" customFormat="1" ht="38.25" x14ac:dyDescent="0.25">
      <c r="A235" s="59" t="s">
        <v>357</v>
      </c>
      <c r="B235" s="30">
        <f t="shared" si="45"/>
        <v>207.3</v>
      </c>
      <c r="C235" s="30">
        <f t="shared" si="46"/>
        <v>85.395859999999999</v>
      </c>
      <c r="D235" s="29">
        <f t="shared" si="44"/>
        <v>41.194336710082005</v>
      </c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>
        <v>207.3</v>
      </c>
      <c r="AY235" s="29">
        <v>85.395859999999999</v>
      </c>
      <c r="AZ235" s="29">
        <f t="shared" si="43"/>
        <v>41.194336710082005</v>
      </c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</row>
    <row r="236" spans="1:64" s="91" customFormat="1" ht="38.25" x14ac:dyDescent="0.25">
      <c r="A236" s="59" t="s">
        <v>358</v>
      </c>
      <c r="B236" s="30">
        <f t="shared" si="45"/>
        <v>82.9</v>
      </c>
      <c r="C236" s="30">
        <f t="shared" si="46"/>
        <v>30.875</v>
      </c>
      <c r="D236" s="29">
        <f t="shared" si="44"/>
        <v>37.243667068757539</v>
      </c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>
        <v>82.9</v>
      </c>
      <c r="AY236" s="29">
        <v>30.875</v>
      </c>
      <c r="AZ236" s="29">
        <f t="shared" si="43"/>
        <v>37.243667068757539</v>
      </c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</row>
    <row r="237" spans="1:64" s="91" customFormat="1" ht="38.25" x14ac:dyDescent="0.25">
      <c r="A237" s="59" t="s">
        <v>359</v>
      </c>
      <c r="B237" s="30">
        <f t="shared" si="45"/>
        <v>82.9</v>
      </c>
      <c r="C237" s="30">
        <f t="shared" si="46"/>
        <v>30.875</v>
      </c>
      <c r="D237" s="29">
        <f t="shared" si="44"/>
        <v>37.243667068757539</v>
      </c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>
        <v>82.9</v>
      </c>
      <c r="AY237" s="29">
        <v>30.875</v>
      </c>
      <c r="AZ237" s="29">
        <f t="shared" si="43"/>
        <v>37.243667068757539</v>
      </c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</row>
    <row r="238" spans="1:64" s="91" customFormat="1" ht="38.25" x14ac:dyDescent="0.25">
      <c r="A238" s="59" t="s">
        <v>360</v>
      </c>
      <c r="B238" s="30">
        <f t="shared" si="45"/>
        <v>82.9</v>
      </c>
      <c r="C238" s="30">
        <f t="shared" si="46"/>
        <v>31.759</v>
      </c>
      <c r="D238" s="29">
        <f t="shared" si="44"/>
        <v>38.310012062726173</v>
      </c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>
        <v>82.9</v>
      </c>
      <c r="AY238" s="29">
        <v>31.759</v>
      </c>
      <c r="AZ238" s="29">
        <f t="shared" si="43"/>
        <v>38.310012062726173</v>
      </c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</row>
    <row r="239" spans="1:64" s="91" customFormat="1" ht="38.25" x14ac:dyDescent="0.25">
      <c r="A239" s="59" t="s">
        <v>361</v>
      </c>
      <c r="B239" s="30">
        <f t="shared" si="45"/>
        <v>82.9</v>
      </c>
      <c r="C239" s="30">
        <f t="shared" si="46"/>
        <v>30.875</v>
      </c>
      <c r="D239" s="29">
        <f t="shared" si="44"/>
        <v>37.243667068757539</v>
      </c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>
        <v>82.9</v>
      </c>
      <c r="AY239" s="29">
        <v>30.875</v>
      </c>
      <c r="AZ239" s="29">
        <f t="shared" si="43"/>
        <v>37.243667068757539</v>
      </c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</row>
    <row r="240" spans="1:64" s="91" customFormat="1" ht="38.25" x14ac:dyDescent="0.25">
      <c r="A240" s="59" t="s">
        <v>362</v>
      </c>
      <c r="B240" s="30">
        <f t="shared" si="45"/>
        <v>82.9</v>
      </c>
      <c r="C240" s="30">
        <f t="shared" si="46"/>
        <v>30.875</v>
      </c>
      <c r="D240" s="29">
        <f t="shared" si="44"/>
        <v>37.243667068757539</v>
      </c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>
        <v>82.9</v>
      </c>
      <c r="AY240" s="29">
        <v>30.875</v>
      </c>
      <c r="AZ240" s="29">
        <f t="shared" si="43"/>
        <v>37.243667068757539</v>
      </c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</row>
    <row r="241" spans="1:64" s="91" customFormat="1" ht="38.25" x14ac:dyDescent="0.25">
      <c r="A241" s="59" t="s">
        <v>363</v>
      </c>
      <c r="B241" s="30">
        <f t="shared" si="45"/>
        <v>414.6</v>
      </c>
      <c r="C241" s="30">
        <f t="shared" si="46"/>
        <v>163.3049</v>
      </c>
      <c r="D241" s="29">
        <f t="shared" si="44"/>
        <v>39.388543174143756</v>
      </c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>
        <v>414.6</v>
      </c>
      <c r="AY241" s="29">
        <v>163.3049</v>
      </c>
      <c r="AZ241" s="29">
        <f t="shared" si="43"/>
        <v>39.388543174143756</v>
      </c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</row>
    <row r="242" spans="1:64" s="91" customFormat="1" ht="38.25" x14ac:dyDescent="0.25">
      <c r="A242" s="59" t="s">
        <v>364</v>
      </c>
      <c r="B242" s="30">
        <f t="shared" si="45"/>
        <v>82.9</v>
      </c>
      <c r="C242" s="30">
        <f t="shared" si="46"/>
        <v>31.812000000000001</v>
      </c>
      <c r="D242" s="29">
        <f t="shared" si="44"/>
        <v>38.373944511459591</v>
      </c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>
        <v>82.9</v>
      </c>
      <c r="AY242" s="29">
        <v>31.812000000000001</v>
      </c>
      <c r="AZ242" s="29">
        <f t="shared" si="43"/>
        <v>38.373944511459591</v>
      </c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</row>
    <row r="243" spans="1:64" s="91" customFormat="1" ht="38.25" x14ac:dyDescent="0.25">
      <c r="A243" s="59" t="s">
        <v>365</v>
      </c>
      <c r="B243" s="30">
        <f t="shared" si="45"/>
        <v>82.9</v>
      </c>
      <c r="C243" s="30">
        <f t="shared" si="46"/>
        <v>30.875</v>
      </c>
      <c r="D243" s="29">
        <f t="shared" si="44"/>
        <v>37.243667068757539</v>
      </c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>
        <v>82.9</v>
      </c>
      <c r="AY243" s="29">
        <v>30.875</v>
      </c>
      <c r="AZ243" s="29">
        <f t="shared" si="43"/>
        <v>37.243667068757539</v>
      </c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</row>
    <row r="244" spans="1:64" s="91" customFormat="1" ht="51" x14ac:dyDescent="0.25">
      <c r="A244" s="59" t="s">
        <v>366</v>
      </c>
      <c r="B244" s="30">
        <f t="shared" si="45"/>
        <v>82.9</v>
      </c>
      <c r="C244" s="30">
        <f t="shared" si="46"/>
        <v>30.875</v>
      </c>
      <c r="D244" s="29">
        <f t="shared" si="44"/>
        <v>37.243667068757539</v>
      </c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>
        <v>82.9</v>
      </c>
      <c r="AY244" s="29">
        <v>30.875</v>
      </c>
      <c r="AZ244" s="29">
        <f t="shared" si="43"/>
        <v>37.243667068757539</v>
      </c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</row>
    <row r="245" spans="1:64" s="91" customFormat="1" ht="38.25" x14ac:dyDescent="0.25">
      <c r="A245" s="59" t="s">
        <v>367</v>
      </c>
      <c r="B245" s="30">
        <f t="shared" si="45"/>
        <v>82.9</v>
      </c>
      <c r="C245" s="30">
        <f t="shared" si="46"/>
        <v>30.875</v>
      </c>
      <c r="D245" s="29">
        <f t="shared" si="44"/>
        <v>37.243667068757539</v>
      </c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>
        <v>82.9</v>
      </c>
      <c r="AY245" s="29">
        <v>30.875</v>
      </c>
      <c r="AZ245" s="29">
        <f t="shared" si="43"/>
        <v>37.243667068757539</v>
      </c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</row>
    <row r="246" spans="1:64" s="91" customFormat="1" ht="38.25" x14ac:dyDescent="0.25">
      <c r="A246" s="59" t="s">
        <v>368</v>
      </c>
      <c r="B246" s="30">
        <f t="shared" si="45"/>
        <v>82.9</v>
      </c>
      <c r="C246" s="30">
        <f t="shared" si="46"/>
        <v>22.064360000000001</v>
      </c>
      <c r="D246" s="29">
        <f t="shared" si="44"/>
        <v>26.615633293124247</v>
      </c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>
        <v>82.9</v>
      </c>
      <c r="AY246" s="29">
        <v>22.064360000000001</v>
      </c>
      <c r="AZ246" s="29">
        <f t="shared" si="43"/>
        <v>26.615633293124247</v>
      </c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</row>
    <row r="247" spans="1:64" s="91" customFormat="1" ht="51" x14ac:dyDescent="0.25">
      <c r="A247" s="59" t="s">
        <v>369</v>
      </c>
      <c r="B247" s="30">
        <f t="shared" si="45"/>
        <v>82.9</v>
      </c>
      <c r="C247" s="30">
        <f t="shared" si="46"/>
        <v>30.373099999999997</v>
      </c>
      <c r="D247" s="29">
        <f t="shared" si="44"/>
        <v>36.638238841978286</v>
      </c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>
        <v>82.9</v>
      </c>
      <c r="AY247" s="29">
        <v>30.373099999999997</v>
      </c>
      <c r="AZ247" s="29">
        <f t="shared" si="43"/>
        <v>36.638238841978286</v>
      </c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</row>
    <row r="248" spans="1:64" s="91" customFormat="1" ht="38.25" x14ac:dyDescent="0.25">
      <c r="A248" s="59" t="s">
        <v>370</v>
      </c>
      <c r="B248" s="30">
        <f t="shared" si="45"/>
        <v>82.9</v>
      </c>
      <c r="C248" s="30">
        <f t="shared" si="46"/>
        <v>30.778099999999998</v>
      </c>
      <c r="D248" s="29">
        <f t="shared" si="44"/>
        <v>37.126779252110978</v>
      </c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>
        <v>82.9</v>
      </c>
      <c r="AY248" s="29">
        <v>30.778099999999998</v>
      </c>
      <c r="AZ248" s="29">
        <f t="shared" ref="AZ248:AZ311" si="47">AY248/AX248*100</f>
        <v>37.126779252110978</v>
      </c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</row>
    <row r="249" spans="1:64" s="91" customFormat="1" ht="38.25" x14ac:dyDescent="0.25">
      <c r="A249" s="59" t="s">
        <v>371</v>
      </c>
      <c r="B249" s="30">
        <f t="shared" si="45"/>
        <v>82.9</v>
      </c>
      <c r="C249" s="30">
        <f t="shared" si="46"/>
        <v>30.373099999999997</v>
      </c>
      <c r="D249" s="29">
        <f t="shared" si="44"/>
        <v>36.638238841978286</v>
      </c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>
        <v>82.9</v>
      </c>
      <c r="AY249" s="29">
        <v>30.373099999999997</v>
      </c>
      <c r="AZ249" s="29">
        <f t="shared" si="47"/>
        <v>36.638238841978286</v>
      </c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</row>
    <row r="250" spans="1:64" s="91" customFormat="1" ht="38.25" x14ac:dyDescent="0.25">
      <c r="A250" s="59" t="s">
        <v>372</v>
      </c>
      <c r="B250" s="30">
        <f t="shared" si="45"/>
        <v>82.9</v>
      </c>
      <c r="C250" s="30">
        <f t="shared" si="46"/>
        <v>30.373099999999997</v>
      </c>
      <c r="D250" s="29">
        <f t="shared" si="44"/>
        <v>36.638238841978286</v>
      </c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>
        <v>82.9</v>
      </c>
      <c r="AY250" s="29">
        <v>30.373099999999997</v>
      </c>
      <c r="AZ250" s="29">
        <f t="shared" si="47"/>
        <v>36.638238841978286</v>
      </c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</row>
    <row r="251" spans="1:64" s="91" customFormat="1" ht="38.25" customHeight="1" x14ac:dyDescent="0.25">
      <c r="A251" s="59" t="s">
        <v>373</v>
      </c>
      <c r="B251" s="30">
        <f t="shared" si="45"/>
        <v>82.9</v>
      </c>
      <c r="C251" s="30">
        <f t="shared" si="46"/>
        <v>30.373099999999997</v>
      </c>
      <c r="D251" s="29">
        <f t="shared" si="44"/>
        <v>36.638238841978286</v>
      </c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>
        <v>82.9</v>
      </c>
      <c r="AY251" s="29">
        <v>30.373099999999997</v>
      </c>
      <c r="AZ251" s="29">
        <f t="shared" si="47"/>
        <v>36.638238841978286</v>
      </c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</row>
    <row r="252" spans="1:64" s="91" customFormat="1" ht="51" x14ac:dyDescent="0.25">
      <c r="A252" s="59" t="s">
        <v>374</v>
      </c>
      <c r="B252" s="30">
        <f t="shared" si="45"/>
        <v>82.9</v>
      </c>
      <c r="C252" s="30">
        <f t="shared" si="46"/>
        <v>30.373099999999997</v>
      </c>
      <c r="D252" s="29">
        <f t="shared" si="44"/>
        <v>36.638238841978286</v>
      </c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>
        <v>82.9</v>
      </c>
      <c r="AY252" s="29">
        <v>30.373099999999997</v>
      </c>
      <c r="AZ252" s="29">
        <f t="shared" si="47"/>
        <v>36.638238841978286</v>
      </c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</row>
    <row r="253" spans="1:64" s="91" customFormat="1" ht="38.25" x14ac:dyDescent="0.25">
      <c r="A253" s="59" t="s">
        <v>375</v>
      </c>
      <c r="B253" s="30">
        <f t="shared" si="45"/>
        <v>82.9</v>
      </c>
      <c r="C253" s="30">
        <f t="shared" si="46"/>
        <v>30.373099999999997</v>
      </c>
      <c r="D253" s="29">
        <f t="shared" si="44"/>
        <v>36.638238841978286</v>
      </c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>
        <v>82.9</v>
      </c>
      <c r="AY253" s="29">
        <v>30.373099999999997</v>
      </c>
      <c r="AZ253" s="29">
        <f t="shared" si="47"/>
        <v>36.638238841978286</v>
      </c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</row>
    <row r="254" spans="1:64" s="91" customFormat="1" ht="38.25" x14ac:dyDescent="0.25">
      <c r="A254" s="59" t="s">
        <v>376</v>
      </c>
      <c r="B254" s="30">
        <f t="shared" si="45"/>
        <v>82.9</v>
      </c>
      <c r="C254" s="30">
        <f t="shared" si="46"/>
        <v>30.373099999999997</v>
      </c>
      <c r="D254" s="29">
        <f t="shared" si="44"/>
        <v>36.638238841978286</v>
      </c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>
        <v>82.9</v>
      </c>
      <c r="AY254" s="29">
        <v>30.373099999999997</v>
      </c>
      <c r="AZ254" s="29">
        <f t="shared" si="47"/>
        <v>36.638238841978286</v>
      </c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</row>
    <row r="255" spans="1:64" s="91" customFormat="1" ht="38.25" x14ac:dyDescent="0.25">
      <c r="A255" s="59" t="s">
        <v>377</v>
      </c>
      <c r="B255" s="30">
        <f t="shared" si="45"/>
        <v>207.3</v>
      </c>
      <c r="C255" s="30">
        <f t="shared" si="46"/>
        <v>88.11936</v>
      </c>
      <c r="D255" s="29">
        <f t="shared" si="44"/>
        <v>42.508133140376266</v>
      </c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>
        <v>207.3</v>
      </c>
      <c r="AY255" s="29">
        <v>88.11936</v>
      </c>
      <c r="AZ255" s="29">
        <f t="shared" si="47"/>
        <v>42.508133140376266</v>
      </c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</row>
    <row r="256" spans="1:64" s="91" customFormat="1" ht="38.25" x14ac:dyDescent="0.25">
      <c r="A256" s="59" t="s">
        <v>378</v>
      </c>
      <c r="B256" s="30">
        <f t="shared" si="45"/>
        <v>82.9</v>
      </c>
      <c r="C256" s="30">
        <f t="shared" si="46"/>
        <v>30.515099999999997</v>
      </c>
      <c r="D256" s="29">
        <f t="shared" si="44"/>
        <v>36.809529553679127</v>
      </c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>
        <v>82.9</v>
      </c>
      <c r="AY256" s="29">
        <v>30.515099999999997</v>
      </c>
      <c r="AZ256" s="29">
        <f t="shared" si="47"/>
        <v>36.809529553679127</v>
      </c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</row>
    <row r="257" spans="1:64" s="91" customFormat="1" ht="38.25" x14ac:dyDescent="0.25">
      <c r="A257" s="59" t="s">
        <v>379</v>
      </c>
      <c r="B257" s="30">
        <f t="shared" si="45"/>
        <v>82.9</v>
      </c>
      <c r="C257" s="30">
        <f t="shared" si="46"/>
        <v>30.373099999999997</v>
      </c>
      <c r="D257" s="29">
        <f t="shared" si="44"/>
        <v>36.638238841978286</v>
      </c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>
        <v>82.9</v>
      </c>
      <c r="AY257" s="29">
        <v>30.373099999999997</v>
      </c>
      <c r="AZ257" s="29">
        <f t="shared" si="47"/>
        <v>36.638238841978286</v>
      </c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</row>
    <row r="258" spans="1:64" s="91" customFormat="1" ht="38.25" x14ac:dyDescent="0.25">
      <c r="A258" s="59" t="s">
        <v>380</v>
      </c>
      <c r="B258" s="30">
        <f t="shared" si="45"/>
        <v>82.9</v>
      </c>
      <c r="C258" s="30">
        <f t="shared" si="46"/>
        <v>30.373099999999997</v>
      </c>
      <c r="D258" s="29">
        <f t="shared" si="44"/>
        <v>36.638238841978286</v>
      </c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>
        <v>82.9</v>
      </c>
      <c r="AY258" s="29">
        <v>30.373099999999997</v>
      </c>
      <c r="AZ258" s="29">
        <f t="shared" si="47"/>
        <v>36.638238841978286</v>
      </c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</row>
    <row r="259" spans="1:64" s="91" customFormat="1" ht="38.25" x14ac:dyDescent="0.25">
      <c r="A259" s="59" t="s">
        <v>382</v>
      </c>
      <c r="B259" s="30">
        <f t="shared" si="45"/>
        <v>207.3</v>
      </c>
      <c r="C259" s="30">
        <f t="shared" si="46"/>
        <v>96.175449999999998</v>
      </c>
      <c r="D259" s="29">
        <f t="shared" si="44"/>
        <v>46.394331886155328</v>
      </c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>
        <v>207.3</v>
      </c>
      <c r="AY259" s="29">
        <v>96.175449999999998</v>
      </c>
      <c r="AZ259" s="29">
        <f t="shared" si="47"/>
        <v>46.394331886155328</v>
      </c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</row>
    <row r="260" spans="1:64" s="91" customFormat="1" ht="38.25" x14ac:dyDescent="0.25">
      <c r="A260" s="59" t="s">
        <v>383</v>
      </c>
      <c r="B260" s="30">
        <f t="shared" si="45"/>
        <v>207.3</v>
      </c>
      <c r="C260" s="30">
        <f t="shared" si="46"/>
        <v>77.832800000000006</v>
      </c>
      <c r="D260" s="29">
        <f t="shared" si="44"/>
        <v>37.545972021225275</v>
      </c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>
        <v>207.3</v>
      </c>
      <c r="AY260" s="29">
        <v>77.832800000000006</v>
      </c>
      <c r="AZ260" s="29">
        <f t="shared" si="47"/>
        <v>37.545972021225275</v>
      </c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</row>
    <row r="261" spans="1:64" s="91" customFormat="1" ht="51" x14ac:dyDescent="0.25">
      <c r="A261" s="59" t="s">
        <v>384</v>
      </c>
      <c r="B261" s="30">
        <f t="shared" si="45"/>
        <v>207.3</v>
      </c>
      <c r="C261" s="30">
        <f t="shared" si="46"/>
        <v>88.397440000000003</v>
      </c>
      <c r="D261" s="29">
        <f t="shared" si="44"/>
        <v>42.64227689339122</v>
      </c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>
        <v>207.3</v>
      </c>
      <c r="AY261" s="29">
        <v>88.397440000000003</v>
      </c>
      <c r="AZ261" s="29">
        <f t="shared" si="47"/>
        <v>42.64227689339122</v>
      </c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</row>
    <row r="262" spans="1:64" s="91" customFormat="1" ht="38.25" x14ac:dyDescent="0.25">
      <c r="A262" s="59" t="s">
        <v>385</v>
      </c>
      <c r="B262" s="30">
        <f t="shared" si="45"/>
        <v>207.3</v>
      </c>
      <c r="C262" s="30">
        <f t="shared" si="46"/>
        <v>77.832800000000006</v>
      </c>
      <c r="D262" s="29">
        <f t="shared" si="44"/>
        <v>37.545972021225275</v>
      </c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>
        <v>207.3</v>
      </c>
      <c r="AY262" s="29">
        <v>77.832800000000006</v>
      </c>
      <c r="AZ262" s="29">
        <f t="shared" si="47"/>
        <v>37.545972021225275</v>
      </c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</row>
    <row r="263" spans="1:64" s="91" customFormat="1" ht="38.25" x14ac:dyDescent="0.25">
      <c r="A263" s="59" t="s">
        <v>386</v>
      </c>
      <c r="B263" s="30">
        <f t="shared" si="45"/>
        <v>207.3</v>
      </c>
      <c r="C263" s="30">
        <f t="shared" si="46"/>
        <v>77.832800000000006</v>
      </c>
      <c r="D263" s="29">
        <f t="shared" si="44"/>
        <v>37.545972021225275</v>
      </c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>
        <v>207.3</v>
      </c>
      <c r="AY263" s="29">
        <v>77.832800000000006</v>
      </c>
      <c r="AZ263" s="29">
        <f t="shared" si="47"/>
        <v>37.545972021225275</v>
      </c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</row>
    <row r="264" spans="1:64" s="91" customFormat="1" ht="38.25" x14ac:dyDescent="0.25">
      <c r="A264" s="59" t="s">
        <v>387</v>
      </c>
      <c r="B264" s="30">
        <f t="shared" si="45"/>
        <v>82.9</v>
      </c>
      <c r="C264" s="30">
        <f t="shared" si="46"/>
        <v>34.479279999999996</v>
      </c>
      <c r="D264" s="29">
        <f t="shared" si="44"/>
        <v>41.591411338962594</v>
      </c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>
        <v>82.9</v>
      </c>
      <c r="AY264" s="29">
        <v>34.479279999999996</v>
      </c>
      <c r="AZ264" s="29">
        <f t="shared" si="47"/>
        <v>41.591411338962594</v>
      </c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</row>
    <row r="265" spans="1:64" s="91" customFormat="1" ht="38.25" customHeight="1" x14ac:dyDescent="0.25">
      <c r="A265" s="59" t="s">
        <v>388</v>
      </c>
      <c r="B265" s="30">
        <f t="shared" si="45"/>
        <v>82.9</v>
      </c>
      <c r="C265" s="30">
        <f t="shared" si="46"/>
        <v>34.47927</v>
      </c>
      <c r="D265" s="29">
        <f t="shared" si="44"/>
        <v>41.591399276236423</v>
      </c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>
        <v>82.9</v>
      </c>
      <c r="AY265" s="29">
        <v>34.47927</v>
      </c>
      <c r="AZ265" s="29">
        <f t="shared" si="47"/>
        <v>41.591399276236423</v>
      </c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</row>
    <row r="266" spans="1:64" s="91" customFormat="1" ht="38.25" x14ac:dyDescent="0.25">
      <c r="A266" s="59" t="s">
        <v>389</v>
      </c>
      <c r="B266" s="30">
        <f t="shared" si="45"/>
        <v>82.9</v>
      </c>
      <c r="C266" s="30">
        <f t="shared" si="46"/>
        <v>34.481819999999999</v>
      </c>
      <c r="D266" s="29">
        <f t="shared" ref="D266:D329" si="48">C266/B266*100</f>
        <v>41.594475271411333</v>
      </c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>
        <v>82.9</v>
      </c>
      <c r="AY266" s="29">
        <v>34.481819999999999</v>
      </c>
      <c r="AZ266" s="29">
        <f t="shared" si="47"/>
        <v>41.594475271411333</v>
      </c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</row>
    <row r="267" spans="1:64" s="91" customFormat="1" ht="38.25" x14ac:dyDescent="0.25">
      <c r="A267" s="59" t="s">
        <v>390</v>
      </c>
      <c r="B267" s="30">
        <f t="shared" si="45"/>
        <v>207.3</v>
      </c>
      <c r="C267" s="30">
        <f t="shared" si="46"/>
        <v>73.450199999999995</v>
      </c>
      <c r="D267" s="29">
        <f t="shared" si="48"/>
        <v>35.431837916063671</v>
      </c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>
        <v>207.3</v>
      </c>
      <c r="AY267" s="29">
        <v>73.450199999999995</v>
      </c>
      <c r="AZ267" s="29">
        <f t="shared" si="47"/>
        <v>35.431837916063671</v>
      </c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</row>
    <row r="268" spans="1:64" s="91" customFormat="1" ht="38.25" x14ac:dyDescent="0.25">
      <c r="A268" s="59" t="s">
        <v>391</v>
      </c>
      <c r="B268" s="30">
        <f t="shared" ref="B268:B331" si="49">E268+H268+K268+N268+Q268+T268+W268+Z268+AC268+AF268+AI268+AL268+AO268+AR268+AU268+AX268+BA268+BD268+BG268+BJ268</f>
        <v>82.9</v>
      </c>
      <c r="C268" s="30">
        <f t="shared" ref="C268:C331" si="50">F268+I268+L268+O268+R268+U268+X268+AA268+AD268+AG268+AJ268+AM268+AP268+AS268+AV268+AY268+BB268+BE268+BH268+BK268</f>
        <v>34.516390000000001</v>
      </c>
      <c r="D268" s="29">
        <f t="shared" si="48"/>
        <v>41.636176115802172</v>
      </c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>
        <v>82.9</v>
      </c>
      <c r="AY268" s="29">
        <v>34.516390000000001</v>
      </c>
      <c r="AZ268" s="29">
        <f t="shared" si="47"/>
        <v>41.636176115802172</v>
      </c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</row>
    <row r="269" spans="1:64" s="91" customFormat="1" ht="38.25" x14ac:dyDescent="0.25">
      <c r="A269" s="59" t="s">
        <v>392</v>
      </c>
      <c r="B269" s="30">
        <f t="shared" si="49"/>
        <v>207.3</v>
      </c>
      <c r="C269" s="30">
        <f t="shared" si="50"/>
        <v>72.321179999999998</v>
      </c>
      <c r="D269" s="29">
        <f t="shared" si="48"/>
        <v>34.887206946454413</v>
      </c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>
        <v>207.3</v>
      </c>
      <c r="AY269" s="29">
        <v>72.321179999999998</v>
      </c>
      <c r="AZ269" s="29">
        <f t="shared" si="47"/>
        <v>34.887206946454413</v>
      </c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</row>
    <row r="270" spans="1:64" s="91" customFormat="1" ht="38.25" x14ac:dyDescent="0.25">
      <c r="A270" s="59" t="s">
        <v>393</v>
      </c>
      <c r="B270" s="30">
        <f t="shared" si="49"/>
        <v>82.9</v>
      </c>
      <c r="C270" s="30">
        <f t="shared" si="50"/>
        <v>34.480550000000001</v>
      </c>
      <c r="D270" s="29">
        <f t="shared" si="48"/>
        <v>41.592943305186971</v>
      </c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>
        <v>82.9</v>
      </c>
      <c r="AY270" s="29">
        <v>34.480550000000001</v>
      </c>
      <c r="AZ270" s="29">
        <f t="shared" si="47"/>
        <v>41.592943305186971</v>
      </c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</row>
    <row r="271" spans="1:64" s="91" customFormat="1" ht="38.25" x14ac:dyDescent="0.25">
      <c r="A271" s="59" t="s">
        <v>394</v>
      </c>
      <c r="B271" s="30">
        <f t="shared" si="49"/>
        <v>207.3</v>
      </c>
      <c r="C271" s="30">
        <f t="shared" si="50"/>
        <v>74.1173</v>
      </c>
      <c r="D271" s="29">
        <f t="shared" si="48"/>
        <v>35.753642064640616</v>
      </c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>
        <v>207.3</v>
      </c>
      <c r="AY271" s="29">
        <v>74.1173</v>
      </c>
      <c r="AZ271" s="29">
        <f t="shared" si="47"/>
        <v>35.753642064640616</v>
      </c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</row>
    <row r="272" spans="1:64" s="91" customFormat="1" ht="38.25" x14ac:dyDescent="0.25">
      <c r="A272" s="59" t="s">
        <v>396</v>
      </c>
      <c r="B272" s="30">
        <f t="shared" si="49"/>
        <v>207.3</v>
      </c>
      <c r="C272" s="30">
        <f t="shared" si="50"/>
        <v>91.339370000000002</v>
      </c>
      <c r="D272" s="29">
        <f t="shared" si="48"/>
        <v>44.06144235407622</v>
      </c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>
        <v>207.3</v>
      </c>
      <c r="AY272" s="29">
        <v>91.339370000000002</v>
      </c>
      <c r="AZ272" s="29">
        <f t="shared" si="47"/>
        <v>44.06144235407622</v>
      </c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</row>
    <row r="273" spans="1:64" s="91" customFormat="1" ht="38.25" x14ac:dyDescent="0.25">
      <c r="A273" s="59" t="s">
        <v>397</v>
      </c>
      <c r="B273" s="30">
        <f t="shared" si="49"/>
        <v>207.3</v>
      </c>
      <c r="C273" s="30">
        <f t="shared" si="50"/>
        <v>88.539240000000007</v>
      </c>
      <c r="D273" s="29">
        <f t="shared" si="48"/>
        <v>42.710680173661366</v>
      </c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>
        <v>207.3</v>
      </c>
      <c r="AY273" s="29">
        <v>88.539240000000007</v>
      </c>
      <c r="AZ273" s="29">
        <f t="shared" si="47"/>
        <v>42.710680173661366</v>
      </c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</row>
    <row r="274" spans="1:64" s="91" customFormat="1" ht="38.25" x14ac:dyDescent="0.25">
      <c r="A274" s="59" t="s">
        <v>398</v>
      </c>
      <c r="B274" s="30">
        <f t="shared" si="49"/>
        <v>82.9</v>
      </c>
      <c r="C274" s="30">
        <f t="shared" si="50"/>
        <v>26.444050000000001</v>
      </c>
      <c r="D274" s="29">
        <f t="shared" si="48"/>
        <v>31.898733413751508</v>
      </c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>
        <v>82.9</v>
      </c>
      <c r="AY274" s="29">
        <v>26.444050000000001</v>
      </c>
      <c r="AZ274" s="29">
        <f t="shared" si="47"/>
        <v>31.898733413751508</v>
      </c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</row>
    <row r="275" spans="1:64" s="91" customFormat="1" ht="38.25" x14ac:dyDescent="0.25">
      <c r="A275" s="59" t="s">
        <v>399</v>
      </c>
      <c r="B275" s="30">
        <f t="shared" si="49"/>
        <v>207.3</v>
      </c>
      <c r="C275" s="30">
        <f t="shared" si="50"/>
        <v>80.629979999999989</v>
      </c>
      <c r="D275" s="29">
        <f t="shared" si="48"/>
        <v>38.895311143270618</v>
      </c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>
        <v>207.3</v>
      </c>
      <c r="AY275" s="29">
        <v>80.629979999999989</v>
      </c>
      <c r="AZ275" s="29">
        <f t="shared" si="47"/>
        <v>38.895311143270618</v>
      </c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</row>
    <row r="276" spans="1:64" s="91" customFormat="1" ht="38.25" x14ac:dyDescent="0.25">
      <c r="A276" s="59" t="s">
        <v>400</v>
      </c>
      <c r="B276" s="30">
        <f t="shared" si="49"/>
        <v>82.9</v>
      </c>
      <c r="C276" s="30">
        <f t="shared" si="50"/>
        <v>37.565769999999993</v>
      </c>
      <c r="D276" s="29">
        <f t="shared" si="48"/>
        <v>45.314559710494564</v>
      </c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>
        <v>82.9</v>
      </c>
      <c r="AY276" s="29">
        <v>37.565769999999993</v>
      </c>
      <c r="AZ276" s="29">
        <f t="shared" si="47"/>
        <v>45.314559710494564</v>
      </c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</row>
    <row r="277" spans="1:64" s="91" customFormat="1" ht="38.25" customHeight="1" x14ac:dyDescent="0.25">
      <c r="A277" s="59" t="s">
        <v>401</v>
      </c>
      <c r="B277" s="30">
        <f t="shared" si="49"/>
        <v>207.3</v>
      </c>
      <c r="C277" s="30">
        <f t="shared" si="50"/>
        <v>100.65187</v>
      </c>
      <c r="D277" s="29">
        <f t="shared" si="48"/>
        <v>48.553724071394115</v>
      </c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>
        <v>207.3</v>
      </c>
      <c r="AY277" s="29">
        <v>100.65187</v>
      </c>
      <c r="AZ277" s="29">
        <f t="shared" si="47"/>
        <v>48.553724071394115</v>
      </c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</row>
    <row r="278" spans="1:64" s="91" customFormat="1" ht="38.25" x14ac:dyDescent="0.25">
      <c r="A278" s="59" t="s">
        <v>402</v>
      </c>
      <c r="B278" s="30">
        <f t="shared" si="49"/>
        <v>207.3</v>
      </c>
      <c r="C278" s="30">
        <f t="shared" si="50"/>
        <v>77.9328</v>
      </c>
      <c r="D278" s="29">
        <f t="shared" si="48"/>
        <v>37.594211287988422</v>
      </c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>
        <v>207.3</v>
      </c>
      <c r="AY278" s="29">
        <v>77.9328</v>
      </c>
      <c r="AZ278" s="29">
        <f t="shared" si="47"/>
        <v>37.594211287988422</v>
      </c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</row>
    <row r="279" spans="1:64" s="91" customFormat="1" ht="51" x14ac:dyDescent="0.25">
      <c r="A279" s="59" t="s">
        <v>403</v>
      </c>
      <c r="B279" s="30">
        <f t="shared" si="49"/>
        <v>207.3</v>
      </c>
      <c r="C279" s="30">
        <f t="shared" si="50"/>
        <v>77.993179999999995</v>
      </c>
      <c r="D279" s="29">
        <f t="shared" si="48"/>
        <v>37.623338157260008</v>
      </c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>
        <v>207.3</v>
      </c>
      <c r="AY279" s="29">
        <v>77.993179999999995</v>
      </c>
      <c r="AZ279" s="29">
        <f t="shared" si="47"/>
        <v>37.623338157260008</v>
      </c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</row>
    <row r="280" spans="1:64" s="91" customFormat="1" ht="38.25" x14ac:dyDescent="0.25">
      <c r="A280" s="59" t="s">
        <v>404</v>
      </c>
      <c r="B280" s="30">
        <f t="shared" si="49"/>
        <v>82.9</v>
      </c>
      <c r="C280" s="30">
        <f t="shared" si="50"/>
        <v>35.023099999999999</v>
      </c>
      <c r="D280" s="29">
        <f t="shared" si="48"/>
        <v>42.247406513872136</v>
      </c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>
        <v>82.9</v>
      </c>
      <c r="AY280" s="29">
        <v>35.023099999999999</v>
      </c>
      <c r="AZ280" s="29">
        <f t="shared" si="47"/>
        <v>42.247406513872136</v>
      </c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</row>
    <row r="281" spans="1:64" s="91" customFormat="1" ht="38.25" x14ac:dyDescent="0.25">
      <c r="A281" s="59" t="s">
        <v>405</v>
      </c>
      <c r="B281" s="30">
        <f t="shared" si="49"/>
        <v>82.9</v>
      </c>
      <c r="C281" s="30">
        <f t="shared" si="50"/>
        <v>35.023099999999999</v>
      </c>
      <c r="D281" s="29">
        <f t="shared" si="48"/>
        <v>42.247406513872136</v>
      </c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>
        <v>82.9</v>
      </c>
      <c r="AY281" s="29">
        <v>35.023099999999999</v>
      </c>
      <c r="AZ281" s="29">
        <f t="shared" si="47"/>
        <v>42.247406513872136</v>
      </c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</row>
    <row r="282" spans="1:64" s="91" customFormat="1" ht="38.25" x14ac:dyDescent="0.25">
      <c r="A282" s="59" t="s">
        <v>406</v>
      </c>
      <c r="B282" s="30">
        <f t="shared" si="49"/>
        <v>82.9</v>
      </c>
      <c r="C282" s="30">
        <f t="shared" si="50"/>
        <v>33.58</v>
      </c>
      <c r="D282" s="29">
        <f t="shared" si="48"/>
        <v>40.50663449939686</v>
      </c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>
        <v>82.9</v>
      </c>
      <c r="AY282" s="29">
        <v>33.58</v>
      </c>
      <c r="AZ282" s="29">
        <f t="shared" si="47"/>
        <v>40.50663449939686</v>
      </c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</row>
    <row r="283" spans="1:64" s="91" customFormat="1" ht="38.25" x14ac:dyDescent="0.25">
      <c r="A283" s="59" t="s">
        <v>407</v>
      </c>
      <c r="B283" s="30">
        <f t="shared" si="49"/>
        <v>207.3</v>
      </c>
      <c r="C283" s="30">
        <f t="shared" si="50"/>
        <v>99.902889999999999</v>
      </c>
      <c r="D283" s="29">
        <f t="shared" si="48"/>
        <v>48.192421611191506</v>
      </c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>
        <v>207.3</v>
      </c>
      <c r="AY283" s="29">
        <v>99.902889999999999</v>
      </c>
      <c r="AZ283" s="29">
        <f t="shared" si="47"/>
        <v>48.192421611191506</v>
      </c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</row>
    <row r="284" spans="1:64" s="91" customFormat="1" ht="38.25" x14ac:dyDescent="0.25">
      <c r="A284" s="59" t="s">
        <v>408</v>
      </c>
      <c r="B284" s="30">
        <f t="shared" si="49"/>
        <v>207.3</v>
      </c>
      <c r="C284" s="30">
        <f t="shared" si="50"/>
        <v>95.247869999999992</v>
      </c>
      <c r="D284" s="29">
        <f t="shared" si="48"/>
        <v>45.946874095513742</v>
      </c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>
        <v>207.3</v>
      </c>
      <c r="AY284" s="29">
        <v>95.247869999999992</v>
      </c>
      <c r="AZ284" s="29">
        <f t="shared" si="47"/>
        <v>45.946874095513742</v>
      </c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</row>
    <row r="285" spans="1:64" s="91" customFormat="1" ht="38.25" x14ac:dyDescent="0.25">
      <c r="A285" s="59" t="s">
        <v>409</v>
      </c>
      <c r="B285" s="30">
        <f t="shared" si="49"/>
        <v>82.9</v>
      </c>
      <c r="C285" s="30">
        <f t="shared" si="50"/>
        <v>29.373099999999997</v>
      </c>
      <c r="D285" s="29">
        <f t="shared" si="48"/>
        <v>35.431966224366704</v>
      </c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>
        <v>82.9</v>
      </c>
      <c r="AY285" s="29">
        <v>29.373099999999997</v>
      </c>
      <c r="AZ285" s="29">
        <f t="shared" si="47"/>
        <v>35.431966224366704</v>
      </c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</row>
    <row r="286" spans="1:64" s="91" customFormat="1" ht="38.25" x14ac:dyDescent="0.25">
      <c r="A286" s="59" t="s">
        <v>411</v>
      </c>
      <c r="B286" s="30">
        <f t="shared" si="49"/>
        <v>82.9</v>
      </c>
      <c r="C286" s="30">
        <f t="shared" si="50"/>
        <v>35.023099999999999</v>
      </c>
      <c r="D286" s="29">
        <f t="shared" si="48"/>
        <v>42.247406513872136</v>
      </c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>
        <v>82.9</v>
      </c>
      <c r="AY286" s="29">
        <v>35.023099999999999</v>
      </c>
      <c r="AZ286" s="29">
        <f t="shared" si="47"/>
        <v>42.247406513872136</v>
      </c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</row>
    <row r="287" spans="1:64" s="91" customFormat="1" ht="38.25" x14ac:dyDescent="0.25">
      <c r="A287" s="59" t="s">
        <v>412</v>
      </c>
      <c r="B287" s="30">
        <f t="shared" si="49"/>
        <v>82.9</v>
      </c>
      <c r="C287" s="30">
        <f t="shared" si="50"/>
        <v>37.65</v>
      </c>
      <c r="D287" s="29">
        <f t="shared" si="48"/>
        <v>45.416164053075988</v>
      </c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>
        <v>82.9</v>
      </c>
      <c r="AY287" s="29">
        <v>37.65</v>
      </c>
      <c r="AZ287" s="29">
        <f t="shared" si="47"/>
        <v>45.416164053075988</v>
      </c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</row>
    <row r="288" spans="1:64" s="91" customFormat="1" ht="38.25" x14ac:dyDescent="0.25">
      <c r="A288" s="59" t="s">
        <v>413</v>
      </c>
      <c r="B288" s="30">
        <f t="shared" si="49"/>
        <v>82.9</v>
      </c>
      <c r="C288" s="30">
        <f t="shared" si="50"/>
        <v>29.379720000000002</v>
      </c>
      <c r="D288" s="29">
        <f t="shared" si="48"/>
        <v>35.439951749095293</v>
      </c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>
        <v>82.9</v>
      </c>
      <c r="AY288" s="29">
        <v>29.379720000000002</v>
      </c>
      <c r="AZ288" s="29">
        <f t="shared" si="47"/>
        <v>35.439951749095293</v>
      </c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</row>
    <row r="289" spans="1:64" s="91" customFormat="1" ht="38.25" x14ac:dyDescent="0.25">
      <c r="A289" s="59" t="s">
        <v>414</v>
      </c>
      <c r="B289" s="30">
        <f t="shared" si="49"/>
        <v>82.9</v>
      </c>
      <c r="C289" s="30">
        <f t="shared" si="50"/>
        <v>29.379720000000002</v>
      </c>
      <c r="D289" s="29">
        <f t="shared" si="48"/>
        <v>35.439951749095293</v>
      </c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>
        <v>82.9</v>
      </c>
      <c r="AY289" s="29">
        <v>29.379720000000002</v>
      </c>
      <c r="AZ289" s="29">
        <f t="shared" si="47"/>
        <v>35.439951749095293</v>
      </c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</row>
    <row r="290" spans="1:64" s="91" customFormat="1" ht="51" x14ac:dyDescent="0.25">
      <c r="A290" s="59" t="s">
        <v>415</v>
      </c>
      <c r="B290" s="30">
        <f t="shared" si="49"/>
        <v>82.9</v>
      </c>
      <c r="C290" s="30">
        <f t="shared" si="50"/>
        <v>29.379720000000002</v>
      </c>
      <c r="D290" s="29">
        <f t="shared" si="48"/>
        <v>35.439951749095293</v>
      </c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>
        <v>82.9</v>
      </c>
      <c r="AY290" s="29">
        <v>29.379720000000002</v>
      </c>
      <c r="AZ290" s="29">
        <f t="shared" si="47"/>
        <v>35.439951749095293</v>
      </c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</row>
    <row r="291" spans="1:64" s="91" customFormat="1" ht="38.25" x14ac:dyDescent="0.25">
      <c r="A291" s="59" t="s">
        <v>416</v>
      </c>
      <c r="B291" s="30">
        <f t="shared" si="49"/>
        <v>82.9</v>
      </c>
      <c r="C291" s="30">
        <f t="shared" si="50"/>
        <v>31.914450000000002</v>
      </c>
      <c r="D291" s="29">
        <f t="shared" si="48"/>
        <v>38.497527141133894</v>
      </c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>
        <v>82.9</v>
      </c>
      <c r="AY291" s="29">
        <v>31.914450000000002</v>
      </c>
      <c r="AZ291" s="29">
        <f t="shared" si="47"/>
        <v>38.497527141133894</v>
      </c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</row>
    <row r="292" spans="1:64" s="91" customFormat="1" ht="38.25" x14ac:dyDescent="0.25">
      <c r="A292" s="59" t="s">
        <v>417</v>
      </c>
      <c r="B292" s="30">
        <f t="shared" si="49"/>
        <v>207.3</v>
      </c>
      <c r="C292" s="30">
        <f t="shared" si="50"/>
        <v>88.97444999999999</v>
      </c>
      <c r="D292" s="29">
        <f t="shared" si="48"/>
        <v>42.920622286541239</v>
      </c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>
        <v>207.3</v>
      </c>
      <c r="AY292" s="29">
        <v>88.97444999999999</v>
      </c>
      <c r="AZ292" s="29">
        <f t="shared" si="47"/>
        <v>42.920622286541239</v>
      </c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</row>
    <row r="293" spans="1:64" s="91" customFormat="1" ht="51" x14ac:dyDescent="0.25">
      <c r="A293" s="59" t="s">
        <v>418</v>
      </c>
      <c r="B293" s="30">
        <f t="shared" si="49"/>
        <v>82.9</v>
      </c>
      <c r="C293" s="30">
        <f t="shared" si="50"/>
        <v>29.379720000000002</v>
      </c>
      <c r="D293" s="29">
        <f t="shared" si="48"/>
        <v>35.439951749095293</v>
      </c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>
        <v>82.9</v>
      </c>
      <c r="AY293" s="29">
        <v>29.379720000000002</v>
      </c>
      <c r="AZ293" s="29">
        <f t="shared" si="47"/>
        <v>35.439951749095293</v>
      </c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</row>
    <row r="294" spans="1:64" s="91" customFormat="1" ht="51" x14ac:dyDescent="0.25">
      <c r="A294" s="59" t="s">
        <v>420</v>
      </c>
      <c r="B294" s="30">
        <f t="shared" si="49"/>
        <v>207.3</v>
      </c>
      <c r="C294" s="30">
        <f t="shared" si="50"/>
        <v>78.816240000000008</v>
      </c>
      <c r="D294" s="29">
        <f t="shared" si="48"/>
        <v>38.020376266280756</v>
      </c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>
        <v>207.3</v>
      </c>
      <c r="AY294" s="29">
        <v>78.816240000000008</v>
      </c>
      <c r="AZ294" s="29">
        <f t="shared" si="47"/>
        <v>38.020376266280756</v>
      </c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</row>
    <row r="295" spans="1:64" s="91" customFormat="1" ht="38.25" x14ac:dyDescent="0.25">
      <c r="A295" s="59" t="s">
        <v>421</v>
      </c>
      <c r="B295" s="30">
        <f t="shared" si="49"/>
        <v>82.9</v>
      </c>
      <c r="C295" s="30">
        <f t="shared" si="50"/>
        <v>41.337499999999999</v>
      </c>
      <c r="D295" s="29">
        <f t="shared" si="48"/>
        <v>49.864294330518696</v>
      </c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>
        <v>82.9</v>
      </c>
      <c r="AY295" s="29">
        <v>41.337499999999999</v>
      </c>
      <c r="AZ295" s="29">
        <f t="shared" si="47"/>
        <v>49.864294330518696</v>
      </c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</row>
    <row r="296" spans="1:64" s="91" customFormat="1" ht="38.25" x14ac:dyDescent="0.25">
      <c r="A296" s="59" t="s">
        <v>422</v>
      </c>
      <c r="B296" s="30">
        <f t="shared" si="49"/>
        <v>82.9</v>
      </c>
      <c r="C296" s="30">
        <f t="shared" si="50"/>
        <v>30.373099999999997</v>
      </c>
      <c r="D296" s="29">
        <f t="shared" si="48"/>
        <v>36.638238841978286</v>
      </c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>
        <v>82.9</v>
      </c>
      <c r="AY296" s="29">
        <v>30.373099999999997</v>
      </c>
      <c r="AZ296" s="29">
        <f t="shared" si="47"/>
        <v>36.638238841978286</v>
      </c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</row>
    <row r="297" spans="1:64" s="91" customFormat="1" ht="38.25" x14ac:dyDescent="0.25">
      <c r="A297" s="59" t="s">
        <v>423</v>
      </c>
      <c r="B297" s="30">
        <f t="shared" si="49"/>
        <v>207.3</v>
      </c>
      <c r="C297" s="30">
        <f t="shared" si="50"/>
        <v>79.376499999999993</v>
      </c>
      <c r="D297" s="29">
        <f t="shared" si="48"/>
        <v>38.290641582247943</v>
      </c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>
        <v>207.3</v>
      </c>
      <c r="AY297" s="29">
        <v>79.376499999999993</v>
      </c>
      <c r="AZ297" s="29">
        <f t="shared" si="47"/>
        <v>38.290641582247943</v>
      </c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</row>
    <row r="298" spans="1:64" s="91" customFormat="1" ht="38.25" x14ac:dyDescent="0.25">
      <c r="A298" s="59" t="s">
        <v>424</v>
      </c>
      <c r="B298" s="30">
        <f t="shared" si="49"/>
        <v>207.3</v>
      </c>
      <c r="C298" s="30">
        <f t="shared" si="50"/>
        <v>79.360799999999998</v>
      </c>
      <c r="D298" s="29">
        <f t="shared" si="48"/>
        <v>38.283068017366134</v>
      </c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>
        <v>207.3</v>
      </c>
      <c r="AY298" s="29">
        <v>79.360799999999998</v>
      </c>
      <c r="AZ298" s="29">
        <f t="shared" si="47"/>
        <v>38.283068017366134</v>
      </c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</row>
    <row r="299" spans="1:64" s="91" customFormat="1" ht="51" x14ac:dyDescent="0.25">
      <c r="A299" s="59" t="s">
        <v>425</v>
      </c>
      <c r="B299" s="30">
        <f t="shared" si="49"/>
        <v>207.3</v>
      </c>
      <c r="C299" s="30">
        <f t="shared" si="50"/>
        <v>79.360799999999998</v>
      </c>
      <c r="D299" s="29">
        <f t="shared" si="48"/>
        <v>38.283068017366134</v>
      </c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>
        <v>207.3</v>
      </c>
      <c r="AY299" s="29">
        <v>79.360799999999998</v>
      </c>
      <c r="AZ299" s="29">
        <f t="shared" si="47"/>
        <v>38.283068017366134</v>
      </c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</row>
    <row r="300" spans="1:64" s="91" customFormat="1" ht="38.25" x14ac:dyDescent="0.25">
      <c r="A300" s="59" t="s">
        <v>426</v>
      </c>
      <c r="B300" s="30">
        <f t="shared" si="49"/>
        <v>82.9</v>
      </c>
      <c r="C300" s="30">
        <f t="shared" si="50"/>
        <v>38.976399999999998</v>
      </c>
      <c r="D300" s="29">
        <f t="shared" si="48"/>
        <v>47.01616405307599</v>
      </c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>
        <v>82.9</v>
      </c>
      <c r="AY300" s="29">
        <v>38.976399999999998</v>
      </c>
      <c r="AZ300" s="29">
        <f t="shared" si="47"/>
        <v>47.01616405307599</v>
      </c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</row>
    <row r="301" spans="1:64" s="91" customFormat="1" ht="38.25" x14ac:dyDescent="0.25">
      <c r="A301" s="59" t="s">
        <v>427</v>
      </c>
      <c r="B301" s="30">
        <f t="shared" si="49"/>
        <v>82.9</v>
      </c>
      <c r="C301" s="30">
        <f t="shared" si="50"/>
        <v>39.116399999999999</v>
      </c>
      <c r="D301" s="29">
        <f t="shared" si="48"/>
        <v>47.185042219541614</v>
      </c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>
        <v>82.9</v>
      </c>
      <c r="AY301" s="29">
        <v>39.116399999999999</v>
      </c>
      <c r="AZ301" s="29">
        <f t="shared" si="47"/>
        <v>47.185042219541614</v>
      </c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</row>
    <row r="302" spans="1:64" s="91" customFormat="1" ht="38.25" x14ac:dyDescent="0.25">
      <c r="A302" s="59" t="s">
        <v>428</v>
      </c>
      <c r="B302" s="30">
        <f t="shared" si="49"/>
        <v>207.3</v>
      </c>
      <c r="C302" s="30">
        <f t="shared" si="50"/>
        <v>40.055860000000003</v>
      </c>
      <c r="D302" s="29">
        <f t="shared" si="48"/>
        <v>19.322653159671972</v>
      </c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>
        <v>207.3</v>
      </c>
      <c r="AY302" s="29">
        <v>40.055860000000003</v>
      </c>
      <c r="AZ302" s="29">
        <f t="shared" si="47"/>
        <v>19.322653159671972</v>
      </c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</row>
    <row r="303" spans="1:64" s="91" customFormat="1" ht="51" x14ac:dyDescent="0.25">
      <c r="A303" s="59" t="s">
        <v>429</v>
      </c>
      <c r="B303" s="30">
        <f t="shared" si="49"/>
        <v>82.9</v>
      </c>
      <c r="C303" s="30">
        <f t="shared" si="50"/>
        <v>77.942800000000005</v>
      </c>
      <c r="D303" s="29">
        <f t="shared" si="48"/>
        <v>94.020265379975882</v>
      </c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>
        <v>82.9</v>
      </c>
      <c r="AY303" s="29">
        <v>77.942800000000005</v>
      </c>
      <c r="AZ303" s="29">
        <f t="shared" si="47"/>
        <v>94.020265379975882</v>
      </c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</row>
    <row r="304" spans="1:64" s="91" customFormat="1" ht="38.25" x14ac:dyDescent="0.25">
      <c r="A304" s="59" t="s">
        <v>430</v>
      </c>
      <c r="B304" s="30">
        <f t="shared" si="49"/>
        <v>82.9</v>
      </c>
      <c r="C304" s="30">
        <f t="shared" si="50"/>
        <v>38.976399999999998</v>
      </c>
      <c r="D304" s="29">
        <f t="shared" si="48"/>
        <v>47.01616405307599</v>
      </c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>
        <v>82.9</v>
      </c>
      <c r="AY304" s="29">
        <v>38.976399999999998</v>
      </c>
      <c r="AZ304" s="29">
        <f t="shared" si="47"/>
        <v>47.01616405307599</v>
      </c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</row>
    <row r="305" spans="1:64" s="91" customFormat="1" ht="38.25" x14ac:dyDescent="0.25">
      <c r="A305" s="59" t="s">
        <v>431</v>
      </c>
      <c r="B305" s="30">
        <f t="shared" si="49"/>
        <v>414.6</v>
      </c>
      <c r="C305" s="30">
        <f t="shared" si="50"/>
        <v>173.77776</v>
      </c>
      <c r="D305" s="29">
        <f t="shared" si="48"/>
        <v>41.914558610709115</v>
      </c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>
        <v>414.6</v>
      </c>
      <c r="AY305" s="29">
        <v>173.77776</v>
      </c>
      <c r="AZ305" s="29">
        <f t="shared" si="47"/>
        <v>41.914558610709115</v>
      </c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</row>
    <row r="306" spans="1:64" s="91" customFormat="1" ht="38.25" x14ac:dyDescent="0.25">
      <c r="A306" s="59" t="s">
        <v>432</v>
      </c>
      <c r="B306" s="30">
        <f t="shared" si="49"/>
        <v>207.3</v>
      </c>
      <c r="C306" s="30">
        <f t="shared" si="50"/>
        <v>77.821470000000005</v>
      </c>
      <c r="D306" s="29">
        <f t="shared" si="48"/>
        <v>37.540506512301015</v>
      </c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>
        <v>207.3</v>
      </c>
      <c r="AY306" s="29">
        <v>77.821470000000005</v>
      </c>
      <c r="AZ306" s="29">
        <f t="shared" si="47"/>
        <v>37.540506512301015</v>
      </c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</row>
    <row r="307" spans="1:64" s="91" customFormat="1" ht="38.25" x14ac:dyDescent="0.25">
      <c r="A307" s="59" t="s">
        <v>433</v>
      </c>
      <c r="B307" s="30">
        <f t="shared" si="49"/>
        <v>82.9</v>
      </c>
      <c r="C307" s="30">
        <f t="shared" si="50"/>
        <v>38.976399999999998</v>
      </c>
      <c r="D307" s="29">
        <f t="shared" si="48"/>
        <v>47.01616405307599</v>
      </c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>
        <v>82.9</v>
      </c>
      <c r="AY307" s="29">
        <v>38.976399999999998</v>
      </c>
      <c r="AZ307" s="29">
        <f t="shared" si="47"/>
        <v>47.01616405307599</v>
      </c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</row>
    <row r="308" spans="1:64" s="91" customFormat="1" ht="38.25" customHeight="1" x14ac:dyDescent="0.25">
      <c r="A308" s="59" t="s">
        <v>434</v>
      </c>
      <c r="B308" s="30">
        <f t="shared" si="49"/>
        <v>207.3</v>
      </c>
      <c r="C308" s="30">
        <f t="shared" si="50"/>
        <v>90.834279999999993</v>
      </c>
      <c r="D308" s="29">
        <f t="shared" si="48"/>
        <v>43.817790641582242</v>
      </c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>
        <v>207.3</v>
      </c>
      <c r="AY308" s="29">
        <v>90.834279999999993</v>
      </c>
      <c r="AZ308" s="29">
        <f t="shared" si="47"/>
        <v>43.817790641582242</v>
      </c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</row>
    <row r="309" spans="1:64" s="91" customFormat="1" ht="38.25" x14ac:dyDescent="0.25">
      <c r="A309" s="59" t="s">
        <v>435</v>
      </c>
      <c r="B309" s="30">
        <f t="shared" si="49"/>
        <v>207.3</v>
      </c>
      <c r="C309" s="30">
        <f t="shared" si="50"/>
        <v>75.651449999999997</v>
      </c>
      <c r="D309" s="29">
        <f t="shared" si="48"/>
        <v>36.493704775687405</v>
      </c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>
        <v>207.3</v>
      </c>
      <c r="AY309" s="29">
        <v>75.651449999999997</v>
      </c>
      <c r="AZ309" s="29">
        <f t="shared" si="47"/>
        <v>36.493704775687405</v>
      </c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</row>
    <row r="310" spans="1:64" s="91" customFormat="1" ht="38.25" x14ac:dyDescent="0.25">
      <c r="A310" s="59" t="s">
        <v>436</v>
      </c>
      <c r="B310" s="30">
        <f t="shared" si="49"/>
        <v>207.3</v>
      </c>
      <c r="C310" s="30">
        <f t="shared" si="50"/>
        <v>93.338309999999993</v>
      </c>
      <c r="D310" s="29">
        <f t="shared" si="48"/>
        <v>45.025716353111427</v>
      </c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>
        <v>207.3</v>
      </c>
      <c r="AY310" s="29">
        <v>93.338309999999993</v>
      </c>
      <c r="AZ310" s="29">
        <f t="shared" si="47"/>
        <v>45.025716353111427</v>
      </c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</row>
    <row r="311" spans="1:64" s="91" customFormat="1" ht="38.25" x14ac:dyDescent="0.25">
      <c r="A311" s="59" t="s">
        <v>437</v>
      </c>
      <c r="B311" s="30">
        <f t="shared" si="49"/>
        <v>207.3</v>
      </c>
      <c r="C311" s="30">
        <f t="shared" si="50"/>
        <v>77.51446</v>
      </c>
      <c r="D311" s="29">
        <f t="shared" si="48"/>
        <v>37.392407139411475</v>
      </c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>
        <v>207.3</v>
      </c>
      <c r="AY311" s="29">
        <v>77.51446</v>
      </c>
      <c r="AZ311" s="29">
        <f t="shared" si="47"/>
        <v>37.392407139411475</v>
      </c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</row>
    <row r="312" spans="1:64" s="91" customFormat="1" ht="51" x14ac:dyDescent="0.25">
      <c r="A312" s="59" t="s">
        <v>438</v>
      </c>
      <c r="B312" s="30">
        <f t="shared" si="49"/>
        <v>207.3</v>
      </c>
      <c r="C312" s="30">
        <f t="shared" si="50"/>
        <v>77.53694999999999</v>
      </c>
      <c r="D312" s="29">
        <f t="shared" si="48"/>
        <v>37.4032561505065</v>
      </c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>
        <v>207.3</v>
      </c>
      <c r="AY312" s="29">
        <v>77.53694999999999</v>
      </c>
      <c r="AZ312" s="29">
        <f t="shared" ref="AZ312:AZ362" si="51">AY312/AX312*100</f>
        <v>37.4032561505065</v>
      </c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</row>
    <row r="313" spans="1:64" s="91" customFormat="1" ht="51" x14ac:dyDescent="0.25">
      <c r="A313" s="59" t="s">
        <v>439</v>
      </c>
      <c r="B313" s="30">
        <f t="shared" si="49"/>
        <v>207.3</v>
      </c>
      <c r="C313" s="30">
        <f t="shared" si="50"/>
        <v>77.4298</v>
      </c>
      <c r="D313" s="29">
        <f t="shared" si="48"/>
        <v>37.351567776169802</v>
      </c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>
        <v>207.3</v>
      </c>
      <c r="AY313" s="29">
        <v>77.4298</v>
      </c>
      <c r="AZ313" s="29">
        <f t="shared" si="51"/>
        <v>37.351567776169802</v>
      </c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</row>
    <row r="314" spans="1:64" s="91" customFormat="1" ht="38.25" x14ac:dyDescent="0.25">
      <c r="A314" s="59" t="s">
        <v>440</v>
      </c>
      <c r="B314" s="30">
        <f t="shared" si="49"/>
        <v>207.3</v>
      </c>
      <c r="C314" s="30">
        <f t="shared" si="50"/>
        <v>82.296999999999997</v>
      </c>
      <c r="D314" s="29">
        <f t="shared" si="48"/>
        <v>39.699469368065607</v>
      </c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>
        <v>207.3</v>
      </c>
      <c r="AY314" s="29">
        <v>82.296999999999997</v>
      </c>
      <c r="AZ314" s="29">
        <f t="shared" si="51"/>
        <v>39.699469368065607</v>
      </c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</row>
    <row r="315" spans="1:64" s="91" customFormat="1" ht="38.25" x14ac:dyDescent="0.25">
      <c r="A315" s="59" t="s">
        <v>441</v>
      </c>
      <c r="B315" s="30">
        <f t="shared" si="49"/>
        <v>207.3</v>
      </c>
      <c r="C315" s="30">
        <f t="shared" si="50"/>
        <v>76.897350000000003</v>
      </c>
      <c r="D315" s="29">
        <f t="shared" si="48"/>
        <v>37.09471780028943</v>
      </c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>
        <v>207.3</v>
      </c>
      <c r="AY315" s="29">
        <v>76.897350000000003</v>
      </c>
      <c r="AZ315" s="29">
        <f t="shared" si="51"/>
        <v>37.09471780028943</v>
      </c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</row>
    <row r="316" spans="1:64" s="91" customFormat="1" ht="38.25" x14ac:dyDescent="0.25">
      <c r="A316" s="59" t="s">
        <v>442</v>
      </c>
      <c r="B316" s="30">
        <f t="shared" si="49"/>
        <v>207.3</v>
      </c>
      <c r="C316" s="30">
        <f t="shared" si="50"/>
        <v>77.448539999999994</v>
      </c>
      <c r="D316" s="29">
        <f t="shared" si="48"/>
        <v>37.36060781476121</v>
      </c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>
        <v>207.3</v>
      </c>
      <c r="AY316" s="29">
        <v>77.448539999999994</v>
      </c>
      <c r="AZ316" s="29">
        <f t="shared" si="51"/>
        <v>37.36060781476121</v>
      </c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</row>
    <row r="317" spans="1:64" s="91" customFormat="1" ht="38.25" x14ac:dyDescent="0.25">
      <c r="A317" s="59" t="s">
        <v>443</v>
      </c>
      <c r="B317" s="30">
        <f t="shared" si="49"/>
        <v>207.3</v>
      </c>
      <c r="C317" s="30">
        <f t="shared" si="50"/>
        <v>85.612889999999993</v>
      </c>
      <c r="D317" s="29">
        <f t="shared" si="48"/>
        <v>41.299030390738054</v>
      </c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>
        <v>207.3</v>
      </c>
      <c r="AY317" s="29">
        <v>85.612889999999993</v>
      </c>
      <c r="AZ317" s="29">
        <f t="shared" si="51"/>
        <v>41.299030390738054</v>
      </c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</row>
    <row r="318" spans="1:64" s="91" customFormat="1" ht="38.25" x14ac:dyDescent="0.25">
      <c r="A318" s="59" t="s">
        <v>444</v>
      </c>
      <c r="B318" s="30">
        <f t="shared" si="49"/>
        <v>207.3</v>
      </c>
      <c r="C318" s="30">
        <f t="shared" si="50"/>
        <v>88.973799999999997</v>
      </c>
      <c r="D318" s="29">
        <f t="shared" si="48"/>
        <v>42.92030873130728</v>
      </c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>
        <v>207.3</v>
      </c>
      <c r="AY318" s="29">
        <v>88.973799999999997</v>
      </c>
      <c r="AZ318" s="29">
        <f t="shared" si="51"/>
        <v>42.92030873130728</v>
      </c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</row>
    <row r="319" spans="1:64" s="91" customFormat="1" ht="51" x14ac:dyDescent="0.25">
      <c r="A319" s="59" t="s">
        <v>445</v>
      </c>
      <c r="B319" s="30">
        <f t="shared" si="49"/>
        <v>207.3</v>
      </c>
      <c r="C319" s="30">
        <f t="shared" si="50"/>
        <v>79.111829999999998</v>
      </c>
      <c r="D319" s="29">
        <f t="shared" si="48"/>
        <v>38.162966714905934</v>
      </c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>
        <v>207.3</v>
      </c>
      <c r="AY319" s="29">
        <v>79.111829999999998</v>
      </c>
      <c r="AZ319" s="29">
        <f t="shared" si="51"/>
        <v>38.162966714905934</v>
      </c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</row>
    <row r="320" spans="1:64" s="91" customFormat="1" ht="38.25" x14ac:dyDescent="0.25">
      <c r="A320" s="59" t="s">
        <v>446</v>
      </c>
      <c r="B320" s="30">
        <f t="shared" si="49"/>
        <v>207.3</v>
      </c>
      <c r="C320" s="30">
        <f t="shared" si="50"/>
        <v>77.221949999999993</v>
      </c>
      <c r="D320" s="29">
        <f t="shared" si="48"/>
        <v>37.251302460202602</v>
      </c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>
        <v>207.3</v>
      </c>
      <c r="AY320" s="29">
        <v>77.221949999999993</v>
      </c>
      <c r="AZ320" s="29">
        <f t="shared" si="51"/>
        <v>37.251302460202602</v>
      </c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</row>
    <row r="321" spans="1:64" s="91" customFormat="1" ht="38.25" x14ac:dyDescent="0.25">
      <c r="A321" s="59" t="s">
        <v>447</v>
      </c>
      <c r="B321" s="30">
        <f t="shared" si="49"/>
        <v>0</v>
      </c>
      <c r="C321" s="30">
        <f t="shared" si="50"/>
        <v>0</v>
      </c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</row>
    <row r="322" spans="1:64" s="91" customFormat="1" ht="38.25" x14ac:dyDescent="0.25">
      <c r="A322" s="59" t="s">
        <v>448</v>
      </c>
      <c r="B322" s="30">
        <f t="shared" si="49"/>
        <v>82.9</v>
      </c>
      <c r="C322" s="30">
        <f t="shared" si="50"/>
        <v>30.962900000000001</v>
      </c>
      <c r="D322" s="29">
        <f t="shared" si="48"/>
        <v>37.349698431845596</v>
      </c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>
        <v>82.9</v>
      </c>
      <c r="AY322" s="29">
        <v>30.962900000000001</v>
      </c>
      <c r="AZ322" s="29">
        <f t="shared" si="51"/>
        <v>37.349698431845596</v>
      </c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</row>
    <row r="323" spans="1:64" s="91" customFormat="1" ht="38.25" x14ac:dyDescent="0.25">
      <c r="A323" s="59" t="s">
        <v>449</v>
      </c>
      <c r="B323" s="30">
        <f t="shared" si="49"/>
        <v>82.9</v>
      </c>
      <c r="C323" s="30">
        <f t="shared" si="50"/>
        <v>32.143279999999997</v>
      </c>
      <c r="D323" s="29">
        <f t="shared" si="48"/>
        <v>38.773558504221953</v>
      </c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>
        <v>82.9</v>
      </c>
      <c r="AY323" s="29">
        <v>32.143279999999997</v>
      </c>
      <c r="AZ323" s="29">
        <f t="shared" si="51"/>
        <v>38.773558504221953</v>
      </c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</row>
    <row r="324" spans="1:64" s="91" customFormat="1" ht="38.25" x14ac:dyDescent="0.25">
      <c r="A324" s="59" t="s">
        <v>450</v>
      </c>
      <c r="B324" s="30">
        <f t="shared" si="49"/>
        <v>0</v>
      </c>
      <c r="C324" s="30">
        <f t="shared" si="50"/>
        <v>0</v>
      </c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</row>
    <row r="325" spans="1:64" s="91" customFormat="1" ht="38.25" x14ac:dyDescent="0.25">
      <c r="A325" s="59" t="s">
        <v>451</v>
      </c>
      <c r="B325" s="30">
        <f t="shared" si="49"/>
        <v>207.3</v>
      </c>
      <c r="C325" s="30">
        <f t="shared" si="50"/>
        <v>78.102080000000001</v>
      </c>
      <c r="D325" s="29">
        <f t="shared" si="48"/>
        <v>37.675870718765076</v>
      </c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>
        <v>207.3</v>
      </c>
      <c r="AY325" s="29">
        <v>78.102080000000001</v>
      </c>
      <c r="AZ325" s="29">
        <f t="shared" si="51"/>
        <v>37.675870718765076</v>
      </c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</row>
    <row r="326" spans="1:64" s="91" customFormat="1" ht="38.25" x14ac:dyDescent="0.25">
      <c r="A326" s="59" t="s">
        <v>452</v>
      </c>
      <c r="B326" s="30">
        <f t="shared" si="49"/>
        <v>82.9</v>
      </c>
      <c r="C326" s="30">
        <f t="shared" si="50"/>
        <v>30.961919999999999</v>
      </c>
      <c r="D326" s="29">
        <f t="shared" si="48"/>
        <v>37.348516284680336</v>
      </c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>
        <v>82.9</v>
      </c>
      <c r="AY326" s="29">
        <v>30.961919999999999</v>
      </c>
      <c r="AZ326" s="29">
        <f t="shared" si="51"/>
        <v>37.348516284680336</v>
      </c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</row>
    <row r="327" spans="1:64" s="91" customFormat="1" ht="38.25" x14ac:dyDescent="0.25">
      <c r="A327" s="59" t="s">
        <v>453</v>
      </c>
      <c r="B327" s="30">
        <f t="shared" si="49"/>
        <v>207.3</v>
      </c>
      <c r="C327" s="30">
        <f t="shared" si="50"/>
        <v>83.223240000000004</v>
      </c>
      <c r="D327" s="29">
        <f t="shared" si="48"/>
        <v>40.146280752532562</v>
      </c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>
        <v>207.3</v>
      </c>
      <c r="AY327" s="29">
        <v>83.223240000000004</v>
      </c>
      <c r="AZ327" s="29">
        <f t="shared" si="51"/>
        <v>40.146280752532562</v>
      </c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</row>
    <row r="328" spans="1:64" s="91" customFormat="1" ht="38.25" x14ac:dyDescent="0.25">
      <c r="A328" s="59" t="s">
        <v>454</v>
      </c>
      <c r="B328" s="30">
        <f t="shared" si="49"/>
        <v>207.3</v>
      </c>
      <c r="C328" s="30">
        <f t="shared" si="50"/>
        <v>73.4328</v>
      </c>
      <c r="D328" s="29">
        <f t="shared" si="48"/>
        <v>35.423444283646887</v>
      </c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>
        <v>207.3</v>
      </c>
      <c r="AY328" s="29">
        <v>73.4328</v>
      </c>
      <c r="AZ328" s="29">
        <f t="shared" si="51"/>
        <v>35.423444283646887</v>
      </c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</row>
    <row r="329" spans="1:64" s="91" customFormat="1" ht="38.25" x14ac:dyDescent="0.25">
      <c r="A329" s="59" t="s">
        <v>455</v>
      </c>
      <c r="B329" s="30">
        <f t="shared" si="49"/>
        <v>207.3</v>
      </c>
      <c r="C329" s="30">
        <f t="shared" si="50"/>
        <v>73.69341</v>
      </c>
      <c r="D329" s="29">
        <f t="shared" si="48"/>
        <v>35.549160636758323</v>
      </c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>
        <v>207.3</v>
      </c>
      <c r="AY329" s="29">
        <v>73.69341</v>
      </c>
      <c r="AZ329" s="29">
        <f t="shared" si="51"/>
        <v>35.549160636758323</v>
      </c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</row>
    <row r="330" spans="1:64" s="91" customFormat="1" ht="38.25" x14ac:dyDescent="0.25">
      <c r="A330" s="59" t="s">
        <v>456</v>
      </c>
      <c r="B330" s="30">
        <f t="shared" si="49"/>
        <v>207.3</v>
      </c>
      <c r="C330" s="30">
        <f t="shared" si="50"/>
        <v>93.611289999999997</v>
      </c>
      <c r="D330" s="29">
        <f t="shared" ref="D330:D362" si="52">C330/B330*100</f>
        <v>45.157399903521458</v>
      </c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>
        <v>207.3</v>
      </c>
      <c r="AY330" s="29">
        <v>93.611289999999997</v>
      </c>
      <c r="AZ330" s="29">
        <f t="shared" si="51"/>
        <v>45.157399903521458</v>
      </c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</row>
    <row r="331" spans="1:64" s="91" customFormat="1" ht="38.25" x14ac:dyDescent="0.25">
      <c r="A331" s="59" t="s">
        <v>457</v>
      </c>
      <c r="B331" s="30">
        <f t="shared" si="49"/>
        <v>82.9</v>
      </c>
      <c r="C331" s="30">
        <f t="shared" si="50"/>
        <v>29.1648</v>
      </c>
      <c r="D331" s="29">
        <f t="shared" si="52"/>
        <v>35.180699638118213</v>
      </c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>
        <v>82.9</v>
      </c>
      <c r="AY331" s="29">
        <v>29.1648</v>
      </c>
      <c r="AZ331" s="29">
        <f t="shared" si="51"/>
        <v>35.180699638118213</v>
      </c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</row>
    <row r="332" spans="1:64" s="91" customFormat="1" ht="38.25" x14ac:dyDescent="0.25">
      <c r="A332" s="59" t="s">
        <v>458</v>
      </c>
      <c r="B332" s="30">
        <f t="shared" ref="B332:B364" si="53">E332+H332+K332+N332+Q332+T332+W332+Z332+AC332+AF332+AI332+AL332+AO332+AR332+AU332+AX332+BA332+BD332+BG332+BJ332</f>
        <v>207.3</v>
      </c>
      <c r="C332" s="30">
        <f t="shared" ref="C332:C364" si="54">F332+I332+L332+O332+R332+U332+X332+AA332+AD332+AG332+AJ332+AM332+AP332+AS332+AV332+AY332+BB332+BE332+BH332+BK332</f>
        <v>63.537059999999997</v>
      </c>
      <c r="D332" s="29">
        <f t="shared" si="52"/>
        <v>30.649811866859622</v>
      </c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>
        <v>207.3</v>
      </c>
      <c r="AY332" s="29">
        <v>63.537059999999997</v>
      </c>
      <c r="AZ332" s="29">
        <f t="shared" si="51"/>
        <v>30.649811866859622</v>
      </c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</row>
    <row r="333" spans="1:64" s="91" customFormat="1" ht="51" x14ac:dyDescent="0.25">
      <c r="A333" s="59" t="s">
        <v>459</v>
      </c>
      <c r="B333" s="30">
        <f t="shared" si="53"/>
        <v>207.3</v>
      </c>
      <c r="C333" s="30">
        <f t="shared" si="54"/>
        <v>72.394990000000007</v>
      </c>
      <c r="D333" s="29">
        <f t="shared" si="52"/>
        <v>34.92281234925229</v>
      </c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>
        <v>207.3</v>
      </c>
      <c r="AY333" s="29">
        <v>72.394990000000007</v>
      </c>
      <c r="AZ333" s="29">
        <f t="shared" si="51"/>
        <v>34.92281234925229</v>
      </c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</row>
    <row r="334" spans="1:64" s="91" customFormat="1" ht="51" x14ac:dyDescent="0.25">
      <c r="A334" s="59" t="s">
        <v>460</v>
      </c>
      <c r="B334" s="30">
        <f t="shared" si="53"/>
        <v>0</v>
      </c>
      <c r="C334" s="30">
        <f t="shared" si="54"/>
        <v>0</v>
      </c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</row>
    <row r="335" spans="1:64" s="91" customFormat="1" ht="38.25" x14ac:dyDescent="0.25">
      <c r="A335" s="59" t="s">
        <v>461</v>
      </c>
      <c r="B335" s="30">
        <f t="shared" si="53"/>
        <v>0</v>
      </c>
      <c r="C335" s="30">
        <f t="shared" si="54"/>
        <v>0</v>
      </c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</row>
    <row r="336" spans="1:64" s="91" customFormat="1" ht="38.25" x14ac:dyDescent="0.25">
      <c r="A336" s="59" t="s">
        <v>462</v>
      </c>
      <c r="B336" s="30">
        <f t="shared" si="53"/>
        <v>82.9</v>
      </c>
      <c r="C336" s="30">
        <f t="shared" si="54"/>
        <v>35.247720000000001</v>
      </c>
      <c r="D336" s="29">
        <f t="shared" si="52"/>
        <v>42.518359469240046</v>
      </c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>
        <v>82.9</v>
      </c>
      <c r="AY336" s="29">
        <v>35.247720000000001</v>
      </c>
      <c r="AZ336" s="29">
        <f t="shared" si="51"/>
        <v>42.518359469240046</v>
      </c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</row>
    <row r="337" spans="1:64" s="91" customFormat="1" ht="38.25" x14ac:dyDescent="0.25">
      <c r="A337" s="59" t="s">
        <v>463</v>
      </c>
      <c r="B337" s="30">
        <f t="shared" si="53"/>
        <v>207.3</v>
      </c>
      <c r="C337" s="30">
        <f t="shared" si="54"/>
        <v>87.860420000000005</v>
      </c>
      <c r="D337" s="29">
        <f t="shared" si="52"/>
        <v>42.383222383019778</v>
      </c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>
        <v>207.3</v>
      </c>
      <c r="AY337" s="29">
        <v>87.860420000000005</v>
      </c>
      <c r="AZ337" s="29">
        <f t="shared" si="51"/>
        <v>42.383222383019778</v>
      </c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</row>
    <row r="338" spans="1:64" s="91" customFormat="1" ht="38.25" x14ac:dyDescent="0.25">
      <c r="A338" s="59" t="s">
        <v>464</v>
      </c>
      <c r="B338" s="30">
        <f t="shared" si="53"/>
        <v>82.9</v>
      </c>
      <c r="C338" s="30">
        <f t="shared" si="54"/>
        <v>35.247720000000001</v>
      </c>
      <c r="D338" s="29">
        <f t="shared" si="52"/>
        <v>42.518359469240046</v>
      </c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>
        <v>82.9</v>
      </c>
      <c r="AY338" s="29">
        <v>35.247720000000001</v>
      </c>
      <c r="AZ338" s="29">
        <f t="shared" si="51"/>
        <v>42.518359469240046</v>
      </c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</row>
    <row r="339" spans="1:64" s="91" customFormat="1" ht="38.25" x14ac:dyDescent="0.25">
      <c r="A339" s="59" t="s">
        <v>465</v>
      </c>
      <c r="B339" s="30">
        <f t="shared" si="53"/>
        <v>207.3</v>
      </c>
      <c r="C339" s="30">
        <f t="shared" si="54"/>
        <v>94.975089999999994</v>
      </c>
      <c r="D339" s="29">
        <f t="shared" si="52"/>
        <v>45.815287023637232</v>
      </c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>
        <v>207.3</v>
      </c>
      <c r="AY339" s="29">
        <v>94.975089999999994</v>
      </c>
      <c r="AZ339" s="29">
        <f t="shared" si="51"/>
        <v>45.815287023637232</v>
      </c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</row>
    <row r="340" spans="1:64" s="91" customFormat="1" ht="38.25" x14ac:dyDescent="0.25">
      <c r="A340" s="59" t="s">
        <v>466</v>
      </c>
      <c r="B340" s="30">
        <f t="shared" si="53"/>
        <v>0</v>
      </c>
      <c r="C340" s="30">
        <f t="shared" si="54"/>
        <v>0</v>
      </c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</row>
    <row r="341" spans="1:64" s="91" customFormat="1" ht="51" x14ac:dyDescent="0.25">
      <c r="A341" s="59" t="s">
        <v>467</v>
      </c>
      <c r="B341" s="30">
        <f t="shared" si="53"/>
        <v>82.9</v>
      </c>
      <c r="C341" s="30">
        <f t="shared" si="54"/>
        <v>31.373099999999997</v>
      </c>
      <c r="D341" s="29">
        <f t="shared" si="52"/>
        <v>37.84451145958986</v>
      </c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>
        <v>82.9</v>
      </c>
      <c r="AY341" s="29">
        <v>31.373099999999997</v>
      </c>
      <c r="AZ341" s="29">
        <f t="shared" si="51"/>
        <v>37.84451145958986</v>
      </c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</row>
    <row r="342" spans="1:64" s="91" customFormat="1" ht="38.25" x14ac:dyDescent="0.25">
      <c r="A342" s="59" t="s">
        <v>468</v>
      </c>
      <c r="B342" s="30">
        <f t="shared" si="53"/>
        <v>207.3</v>
      </c>
      <c r="C342" s="30">
        <f t="shared" si="54"/>
        <v>93.720089999999999</v>
      </c>
      <c r="D342" s="29">
        <f t="shared" si="52"/>
        <v>45.209884225759765</v>
      </c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>
        <v>207.3</v>
      </c>
      <c r="AY342" s="29">
        <v>93.720089999999999</v>
      </c>
      <c r="AZ342" s="29">
        <f t="shared" si="51"/>
        <v>45.209884225759765</v>
      </c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</row>
    <row r="343" spans="1:64" s="91" customFormat="1" ht="38.25" x14ac:dyDescent="0.25">
      <c r="A343" s="59" t="s">
        <v>469</v>
      </c>
      <c r="B343" s="30">
        <f t="shared" si="53"/>
        <v>82.9</v>
      </c>
      <c r="C343" s="30">
        <f t="shared" si="54"/>
        <v>41.183639999999997</v>
      </c>
      <c r="D343" s="29">
        <f t="shared" si="52"/>
        <v>49.678697225572968</v>
      </c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>
        <v>82.9</v>
      </c>
      <c r="AY343" s="29">
        <v>41.183639999999997</v>
      </c>
      <c r="AZ343" s="29">
        <f t="shared" si="51"/>
        <v>49.678697225572968</v>
      </c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</row>
    <row r="344" spans="1:64" s="91" customFormat="1" ht="38.25" x14ac:dyDescent="0.25">
      <c r="A344" s="59" t="s">
        <v>470</v>
      </c>
      <c r="B344" s="30">
        <f t="shared" si="53"/>
        <v>82.9</v>
      </c>
      <c r="C344" s="30">
        <f t="shared" si="54"/>
        <v>31.373100000000001</v>
      </c>
      <c r="D344" s="29">
        <f t="shared" si="52"/>
        <v>37.84451145958986</v>
      </c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>
        <v>82.9</v>
      </c>
      <c r="AY344" s="29">
        <v>31.373100000000001</v>
      </c>
      <c r="AZ344" s="29">
        <f t="shared" si="51"/>
        <v>37.84451145958986</v>
      </c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</row>
    <row r="345" spans="1:64" s="91" customFormat="1" ht="38.25" x14ac:dyDescent="0.25">
      <c r="A345" s="59" t="s">
        <v>471</v>
      </c>
      <c r="B345" s="30">
        <f t="shared" si="53"/>
        <v>414.6</v>
      </c>
      <c r="C345" s="30">
        <f t="shared" si="54"/>
        <v>156.8656</v>
      </c>
      <c r="D345" s="29">
        <f t="shared" si="52"/>
        <v>37.835407621804144</v>
      </c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>
        <v>414.6</v>
      </c>
      <c r="AY345" s="29">
        <v>156.8656</v>
      </c>
      <c r="AZ345" s="29">
        <f t="shared" si="51"/>
        <v>37.835407621804144</v>
      </c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</row>
    <row r="346" spans="1:64" s="91" customFormat="1" ht="38.25" x14ac:dyDescent="0.25">
      <c r="A346" s="59" t="s">
        <v>472</v>
      </c>
      <c r="B346" s="30">
        <f t="shared" si="53"/>
        <v>82.9</v>
      </c>
      <c r="C346" s="30">
        <f t="shared" si="54"/>
        <v>31.37311</v>
      </c>
      <c r="D346" s="29">
        <f t="shared" si="52"/>
        <v>37.844523522316045</v>
      </c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>
        <v>82.9</v>
      </c>
      <c r="AY346" s="29">
        <v>31.37311</v>
      </c>
      <c r="AZ346" s="29">
        <f t="shared" si="51"/>
        <v>37.844523522316045</v>
      </c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</row>
    <row r="347" spans="1:64" s="91" customFormat="1" ht="38.25" x14ac:dyDescent="0.25">
      <c r="A347" s="59" t="s">
        <v>473</v>
      </c>
      <c r="B347" s="30">
        <f t="shared" si="53"/>
        <v>82.9</v>
      </c>
      <c r="C347" s="30">
        <f t="shared" si="54"/>
        <v>31.373099999999997</v>
      </c>
      <c r="D347" s="29">
        <f t="shared" si="52"/>
        <v>37.84451145958986</v>
      </c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>
        <v>82.9</v>
      </c>
      <c r="AY347" s="29">
        <v>31.373099999999997</v>
      </c>
      <c r="AZ347" s="29">
        <f t="shared" si="51"/>
        <v>37.84451145958986</v>
      </c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</row>
    <row r="348" spans="1:64" s="91" customFormat="1" ht="38.25" x14ac:dyDescent="0.25">
      <c r="A348" s="59" t="s">
        <v>474</v>
      </c>
      <c r="B348" s="30">
        <f t="shared" si="53"/>
        <v>82.9</v>
      </c>
      <c r="C348" s="30">
        <f t="shared" si="54"/>
        <v>31.373099999999997</v>
      </c>
      <c r="D348" s="29">
        <f t="shared" si="52"/>
        <v>37.84451145958986</v>
      </c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>
        <v>82.9</v>
      </c>
      <c r="AY348" s="29">
        <v>31.373099999999997</v>
      </c>
      <c r="AZ348" s="29">
        <f t="shared" si="51"/>
        <v>37.84451145958986</v>
      </c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</row>
    <row r="349" spans="1:64" s="91" customFormat="1" ht="38.25" x14ac:dyDescent="0.25">
      <c r="A349" s="59" t="s">
        <v>475</v>
      </c>
      <c r="B349" s="30">
        <f t="shared" si="53"/>
        <v>82.9</v>
      </c>
      <c r="C349" s="30">
        <f t="shared" si="54"/>
        <v>31.373099999999997</v>
      </c>
      <c r="D349" s="29">
        <f t="shared" si="52"/>
        <v>37.84451145958986</v>
      </c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>
        <v>82.9</v>
      </c>
      <c r="AY349" s="29">
        <v>31.373099999999997</v>
      </c>
      <c r="AZ349" s="29">
        <f t="shared" si="51"/>
        <v>37.84451145958986</v>
      </c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</row>
    <row r="350" spans="1:64" s="91" customFormat="1" ht="38.25" x14ac:dyDescent="0.25">
      <c r="A350" s="59" t="s">
        <v>476</v>
      </c>
      <c r="B350" s="30">
        <f t="shared" si="53"/>
        <v>207.3</v>
      </c>
      <c r="C350" s="30">
        <f t="shared" si="54"/>
        <v>79.805340000000001</v>
      </c>
      <c r="D350" s="29">
        <f t="shared" si="52"/>
        <v>38.497510853835024</v>
      </c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>
        <v>207.3</v>
      </c>
      <c r="AY350" s="29">
        <v>79.805340000000001</v>
      </c>
      <c r="AZ350" s="29">
        <f t="shared" si="51"/>
        <v>38.497510853835024</v>
      </c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</row>
    <row r="351" spans="1:64" s="91" customFormat="1" ht="38.25" x14ac:dyDescent="0.25">
      <c r="A351" s="59" t="s">
        <v>477</v>
      </c>
      <c r="B351" s="30">
        <f t="shared" si="53"/>
        <v>82.9</v>
      </c>
      <c r="C351" s="30">
        <f t="shared" si="54"/>
        <v>31.373099999999997</v>
      </c>
      <c r="D351" s="29">
        <f t="shared" si="52"/>
        <v>37.84451145958986</v>
      </c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>
        <v>82.9</v>
      </c>
      <c r="AY351" s="29">
        <v>31.373099999999997</v>
      </c>
      <c r="AZ351" s="29">
        <f t="shared" si="51"/>
        <v>37.84451145958986</v>
      </c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</row>
    <row r="352" spans="1:64" s="91" customFormat="1" ht="38.25" x14ac:dyDescent="0.25">
      <c r="A352" s="59" t="s">
        <v>478</v>
      </c>
      <c r="B352" s="30">
        <f t="shared" si="53"/>
        <v>207.3</v>
      </c>
      <c r="C352" s="30">
        <f t="shared" si="54"/>
        <v>77.9328</v>
      </c>
      <c r="D352" s="29">
        <f t="shared" si="52"/>
        <v>37.594211287988422</v>
      </c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>
        <v>207.3</v>
      </c>
      <c r="AY352" s="29">
        <v>77.9328</v>
      </c>
      <c r="AZ352" s="29">
        <f t="shared" si="51"/>
        <v>37.594211287988422</v>
      </c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</row>
    <row r="353" spans="1:64" s="91" customFormat="1" ht="38.25" x14ac:dyDescent="0.25">
      <c r="A353" s="59" t="s">
        <v>479</v>
      </c>
      <c r="B353" s="30">
        <f t="shared" si="53"/>
        <v>82.9</v>
      </c>
      <c r="C353" s="30">
        <f t="shared" si="54"/>
        <v>38.267800000000001</v>
      </c>
      <c r="D353" s="29">
        <f t="shared" si="52"/>
        <v>46.161399276236423</v>
      </c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>
        <v>82.9</v>
      </c>
      <c r="AY353" s="29">
        <v>38.267800000000001</v>
      </c>
      <c r="AZ353" s="29">
        <f t="shared" si="51"/>
        <v>46.161399276236423</v>
      </c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</row>
    <row r="354" spans="1:64" s="91" customFormat="1" ht="38.25" x14ac:dyDescent="0.25">
      <c r="A354" s="59" t="s">
        <v>480</v>
      </c>
      <c r="B354" s="30">
        <f t="shared" si="53"/>
        <v>82.9</v>
      </c>
      <c r="C354" s="30">
        <f t="shared" si="54"/>
        <v>30.582509999999999</v>
      </c>
      <c r="D354" s="29">
        <f t="shared" si="52"/>
        <v>36.890844390832321</v>
      </c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>
        <v>82.9</v>
      </c>
      <c r="AY354" s="29">
        <v>30.582509999999999</v>
      </c>
      <c r="AZ354" s="29">
        <f t="shared" si="51"/>
        <v>36.890844390832321</v>
      </c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</row>
    <row r="355" spans="1:64" s="91" customFormat="1" ht="38.25" x14ac:dyDescent="0.25">
      <c r="A355" s="59" t="s">
        <v>481</v>
      </c>
      <c r="B355" s="30">
        <f t="shared" si="53"/>
        <v>82.9</v>
      </c>
      <c r="C355" s="30">
        <f t="shared" si="54"/>
        <v>31.319599999999998</v>
      </c>
      <c r="D355" s="29">
        <f t="shared" si="52"/>
        <v>37.779975874547645</v>
      </c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>
        <v>82.9</v>
      </c>
      <c r="AY355" s="29">
        <v>31.319599999999998</v>
      </c>
      <c r="AZ355" s="29">
        <f t="shared" si="51"/>
        <v>37.779975874547645</v>
      </c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</row>
    <row r="356" spans="1:64" s="91" customFormat="1" ht="38.25" x14ac:dyDescent="0.25">
      <c r="A356" s="59" t="s">
        <v>482</v>
      </c>
      <c r="B356" s="30">
        <f t="shared" si="53"/>
        <v>82.9</v>
      </c>
      <c r="C356" s="30">
        <f t="shared" si="54"/>
        <v>30.938200000000002</v>
      </c>
      <c r="D356" s="29">
        <f t="shared" si="52"/>
        <v>37.319903498190591</v>
      </c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>
        <v>82.9</v>
      </c>
      <c r="AY356" s="29">
        <v>30.938200000000002</v>
      </c>
      <c r="AZ356" s="29">
        <f t="shared" si="51"/>
        <v>37.319903498190591</v>
      </c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</row>
    <row r="357" spans="1:64" s="91" customFormat="1" ht="51" x14ac:dyDescent="0.25">
      <c r="A357" s="59" t="s">
        <v>483</v>
      </c>
      <c r="B357" s="30">
        <f t="shared" si="53"/>
        <v>207.3</v>
      </c>
      <c r="C357" s="30">
        <f t="shared" si="54"/>
        <v>82.086110000000005</v>
      </c>
      <c r="D357" s="29">
        <f t="shared" si="52"/>
        <v>39.597737578388809</v>
      </c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>
        <v>207.3</v>
      </c>
      <c r="AY357" s="29">
        <v>82.086110000000005</v>
      </c>
      <c r="AZ357" s="29">
        <f t="shared" si="51"/>
        <v>39.597737578388809</v>
      </c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</row>
    <row r="358" spans="1:64" s="91" customFormat="1" ht="38.25" x14ac:dyDescent="0.25">
      <c r="A358" s="59" t="s">
        <v>484</v>
      </c>
      <c r="B358" s="30">
        <f t="shared" si="53"/>
        <v>414.6</v>
      </c>
      <c r="C358" s="30">
        <f t="shared" si="54"/>
        <v>174.42292</v>
      </c>
      <c r="D358" s="29">
        <f t="shared" si="52"/>
        <v>42.07016883743367</v>
      </c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>
        <v>414.6</v>
      </c>
      <c r="AY358" s="29">
        <v>174.42292</v>
      </c>
      <c r="AZ358" s="29">
        <f t="shared" si="51"/>
        <v>42.07016883743367</v>
      </c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</row>
    <row r="359" spans="1:64" s="91" customFormat="1" ht="38.25" x14ac:dyDescent="0.25">
      <c r="A359" s="59" t="s">
        <v>485</v>
      </c>
      <c r="B359" s="30">
        <f t="shared" si="53"/>
        <v>414.6</v>
      </c>
      <c r="C359" s="30">
        <f t="shared" si="54"/>
        <v>180.1258</v>
      </c>
      <c r="D359" s="29">
        <f t="shared" si="52"/>
        <v>43.445682585624695</v>
      </c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>
        <v>414.6</v>
      </c>
      <c r="AY359" s="29">
        <v>180.1258</v>
      </c>
      <c r="AZ359" s="29">
        <f t="shared" si="51"/>
        <v>43.445682585624695</v>
      </c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</row>
    <row r="360" spans="1:64" s="91" customFormat="1" ht="38.25" x14ac:dyDescent="0.25">
      <c r="A360" s="59" t="s">
        <v>486</v>
      </c>
      <c r="B360" s="30">
        <f t="shared" si="53"/>
        <v>621.9</v>
      </c>
      <c r="C360" s="30">
        <f t="shared" si="54"/>
        <v>273.55790000000002</v>
      </c>
      <c r="D360" s="29">
        <f t="shared" si="52"/>
        <v>43.987441710886003</v>
      </c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>
        <v>621.9</v>
      </c>
      <c r="AY360" s="29">
        <v>273.55790000000002</v>
      </c>
      <c r="AZ360" s="29">
        <f t="shared" si="51"/>
        <v>43.987441710886003</v>
      </c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</row>
    <row r="361" spans="1:64" s="91" customFormat="1" ht="38.25" customHeight="1" x14ac:dyDescent="0.25">
      <c r="A361" s="59" t="s">
        <v>487</v>
      </c>
      <c r="B361" s="30">
        <f t="shared" si="53"/>
        <v>823.1</v>
      </c>
      <c r="C361" s="30">
        <f t="shared" si="54"/>
        <v>351.94943999999998</v>
      </c>
      <c r="D361" s="29">
        <f t="shared" si="52"/>
        <v>42.759013485603205</v>
      </c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>
        <v>823.1</v>
      </c>
      <c r="AY361" s="29">
        <v>351.94943999999998</v>
      </c>
      <c r="AZ361" s="29">
        <f t="shared" si="51"/>
        <v>42.759013485603205</v>
      </c>
      <c r="BA361" s="29"/>
      <c r="BB361" s="29"/>
      <c r="BC361" s="29"/>
      <c r="BD361" s="29"/>
      <c r="BE361" s="29"/>
      <c r="BF361" s="29"/>
      <c r="BG361" s="29"/>
      <c r="BH361" s="29"/>
      <c r="BI361" s="29"/>
      <c r="BJ361" s="29"/>
      <c r="BK361" s="29"/>
      <c r="BL361" s="29"/>
    </row>
    <row r="362" spans="1:64" s="91" customFormat="1" ht="38.25" x14ac:dyDescent="0.25">
      <c r="A362" s="59" t="s">
        <v>488</v>
      </c>
      <c r="B362" s="30">
        <f t="shared" si="53"/>
        <v>207.3</v>
      </c>
      <c r="C362" s="30">
        <f t="shared" si="54"/>
        <v>78.532300000000006</v>
      </c>
      <c r="D362" s="29">
        <f t="shared" si="52"/>
        <v>37.883405692233481</v>
      </c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>
        <v>207.3</v>
      </c>
      <c r="AY362" s="29">
        <v>78.532300000000006</v>
      </c>
      <c r="AZ362" s="29">
        <f t="shared" si="51"/>
        <v>37.883405692233481</v>
      </c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</row>
    <row r="363" spans="1:64" s="81" customFormat="1" ht="36.75" customHeight="1" x14ac:dyDescent="0.25">
      <c r="A363" s="132" t="s">
        <v>496</v>
      </c>
      <c r="B363" s="44">
        <f t="shared" si="53"/>
        <v>0</v>
      </c>
      <c r="C363" s="44">
        <f t="shared" si="54"/>
        <v>0</v>
      </c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151"/>
      <c r="AZ363" s="56"/>
      <c r="BA363" s="56"/>
      <c r="BB363" s="56"/>
      <c r="BC363" s="56"/>
      <c r="BD363" s="56"/>
      <c r="BE363" s="56"/>
      <c r="BF363" s="56"/>
      <c r="BG363" s="56"/>
      <c r="BH363" s="56"/>
      <c r="BI363" s="56"/>
      <c r="BJ363" s="56"/>
      <c r="BK363" s="56"/>
      <c r="BL363" s="56"/>
    </row>
    <row r="364" spans="1:64" s="81" customFormat="1" ht="15.75" x14ac:dyDescent="0.25">
      <c r="A364" s="132" t="s">
        <v>490</v>
      </c>
      <c r="B364" s="44">
        <f t="shared" si="53"/>
        <v>17994701.199999996</v>
      </c>
      <c r="C364" s="44">
        <f t="shared" si="54"/>
        <v>9761156.2213199995</v>
      </c>
      <c r="D364" s="44">
        <f>C364/B364*100</f>
        <v>54.244614082950157</v>
      </c>
      <c r="E364" s="44">
        <f>E49+E10</f>
        <v>76529.899999999994</v>
      </c>
      <c r="F364" s="44">
        <f>F49+F10</f>
        <v>33699.16502</v>
      </c>
      <c r="G364" s="44">
        <f>F364/E364*100</f>
        <v>44.033985435757792</v>
      </c>
      <c r="H364" s="44">
        <f>H49+H10</f>
        <v>20793.900000000001</v>
      </c>
      <c r="I364" s="44">
        <f>I49+I10</f>
        <v>8836.2087600000013</v>
      </c>
      <c r="J364" s="44">
        <f>I364/H364*100</f>
        <v>42.494235136265928</v>
      </c>
      <c r="K364" s="44">
        <f>K49+K10</f>
        <v>569313.30000000005</v>
      </c>
      <c r="L364" s="44">
        <f>L49+L10</f>
        <v>258902.51516999997</v>
      </c>
      <c r="M364" s="44">
        <f>L364/K364*100</f>
        <v>45.476280840444083</v>
      </c>
      <c r="N364" s="44">
        <f>N49+N10</f>
        <v>4657270.3999999994</v>
      </c>
      <c r="O364" s="44">
        <f>O49+O10</f>
        <v>2291117.1615300002</v>
      </c>
      <c r="P364" s="44">
        <f>O364/N364*100</f>
        <v>49.194420008982092</v>
      </c>
      <c r="Q364" s="44">
        <f>Q49+Q10</f>
        <v>276550.40000000002</v>
      </c>
      <c r="R364" s="44">
        <f>R49+R10</f>
        <v>119065.45921000003</v>
      </c>
      <c r="S364" s="44">
        <f>R364/Q364*100</f>
        <v>43.053801119072702</v>
      </c>
      <c r="T364" s="44">
        <f>T49+T10</f>
        <v>19831.099999999999</v>
      </c>
      <c r="U364" s="44">
        <f>U49+U10</f>
        <v>7616.5060199999989</v>
      </c>
      <c r="V364" s="44">
        <f>U364/T364*100</f>
        <v>38.406876169249308</v>
      </c>
      <c r="W364" s="44">
        <f>W49+W10</f>
        <v>11382111.599999998</v>
      </c>
      <c r="X364" s="44">
        <f>X49+X10</f>
        <v>6585508.2533799987</v>
      </c>
      <c r="Y364" s="44">
        <f>X364/W364*100</f>
        <v>57.858405231064502</v>
      </c>
      <c r="Z364" s="44">
        <f>Z49+Z10</f>
        <v>44828.199999999983</v>
      </c>
      <c r="AA364" s="44">
        <f>AA49+AA10</f>
        <v>21291.548159999998</v>
      </c>
      <c r="AB364" s="44">
        <f>AA364/Z364*100</f>
        <v>47.495880182563674</v>
      </c>
      <c r="AC364" s="44">
        <f>AC49+AC10</f>
        <v>1869.1999999999998</v>
      </c>
      <c r="AD364" s="44">
        <f>AD49+AD10</f>
        <v>116.4</v>
      </c>
      <c r="AE364" s="44">
        <f t="shared" ref="AE364" si="55">AD364/AC364*100</f>
        <v>6.2272630002139966</v>
      </c>
      <c r="AF364" s="44">
        <f>AF49+AF10</f>
        <v>42172.799999999974</v>
      </c>
      <c r="AG364" s="44">
        <f>AG49+AG10</f>
        <v>19764.809540000002</v>
      </c>
      <c r="AH364" s="44">
        <f t="shared" ref="AH364" si="56">AG364/AF364*100</f>
        <v>46.866249193793195</v>
      </c>
      <c r="AI364" s="44">
        <f>AI49+AI10</f>
        <v>710621.7</v>
      </c>
      <c r="AJ364" s="44">
        <f>AJ49+AJ10</f>
        <v>331605.57724000007</v>
      </c>
      <c r="AK364" s="44">
        <f t="shared" ref="AK364" si="57">AJ364/AI364*100</f>
        <v>46.664150171603275</v>
      </c>
      <c r="AL364" s="44">
        <f>AL49+AL10</f>
        <v>19235.400000000009</v>
      </c>
      <c r="AM364" s="44">
        <f>AM49+AM10</f>
        <v>8531.2312600000005</v>
      </c>
      <c r="AN364" s="44">
        <f t="shared" ref="AN364" si="58">AM364/AL364*100</f>
        <v>44.351722657184133</v>
      </c>
      <c r="AO364" s="44">
        <f>AO49+AO10</f>
        <v>11582.400000000001</v>
      </c>
      <c r="AP364" s="44">
        <f>AP49+AP10</f>
        <v>4992.6892399999997</v>
      </c>
      <c r="AQ364" s="44">
        <f t="shared" ref="AQ364" si="59">AP364/AO364*100</f>
        <v>43.105826426301967</v>
      </c>
      <c r="AR364" s="44">
        <f>AR49+AR10</f>
        <v>75631.099999999991</v>
      </c>
      <c r="AS364" s="44">
        <f>AS49+AS10</f>
        <v>35900.949999999997</v>
      </c>
      <c r="AT364" s="44">
        <f t="shared" ref="AT364" si="60">AS364/AR364*100</f>
        <v>47.468501714241896</v>
      </c>
      <c r="AU364" s="44">
        <f>AU49+AU10</f>
        <v>9720</v>
      </c>
      <c r="AV364" s="44">
        <f>AV49+AV10</f>
        <v>4344.1735900000003</v>
      </c>
      <c r="AW364" s="44">
        <f t="shared" ref="AW364" si="61">AV364/AU364*100</f>
        <v>44.69314393004116</v>
      </c>
      <c r="AX364" s="44">
        <f>AX49+AX10+AX54</f>
        <v>44608.500000000153</v>
      </c>
      <c r="AY364" s="44">
        <f>AY49+AY10+AY54</f>
        <v>17987.85607000002</v>
      </c>
      <c r="AZ364" s="44">
        <f>AY364/AX364*100</f>
        <v>40.323830816996669</v>
      </c>
      <c r="BA364" s="44">
        <f>BA49+BA10</f>
        <v>10200.100000000006</v>
      </c>
      <c r="BB364" s="44">
        <f>BB49+BB10</f>
        <v>4405.3009600000005</v>
      </c>
      <c r="BC364" s="44">
        <f t="shared" ref="BC364" si="62">BB364/BA364*100</f>
        <v>43.188801678414897</v>
      </c>
      <c r="BD364" s="44">
        <f>BD49+BD10</f>
        <v>14771.799999999992</v>
      </c>
      <c r="BE364" s="44">
        <f>BE49+BE10</f>
        <v>6310.1161699999984</v>
      </c>
      <c r="BF364" s="44">
        <f t="shared" ref="BF364" si="63">BE364/BD364*100</f>
        <v>42.717313868316673</v>
      </c>
      <c r="BG364" s="44">
        <f>BG49+BG10</f>
        <v>183.69999999999993</v>
      </c>
      <c r="BH364" s="44">
        <f>BH49+BH10</f>
        <v>14.8</v>
      </c>
      <c r="BI364" s="44">
        <f t="shared" ref="BI364" si="64">BH364/BG364*100</f>
        <v>8.0566140446379997</v>
      </c>
      <c r="BJ364" s="44">
        <f>BJ49+BJ10</f>
        <v>6875.6999999999989</v>
      </c>
      <c r="BK364" s="44">
        <f>BK49+BK10</f>
        <v>1145.5</v>
      </c>
      <c r="BL364" s="44">
        <f t="shared" ref="BL364" si="65">BK364/BJ364*100</f>
        <v>16.660121878499645</v>
      </c>
    </row>
    <row r="365" spans="1:64" ht="15.75" x14ac:dyDescent="0.25">
      <c r="A365" s="66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66"/>
      <c r="O365" s="66"/>
      <c r="P365" s="66"/>
      <c r="Q365" s="66"/>
      <c r="R365" s="66"/>
      <c r="S365" s="66"/>
      <c r="T365" s="66"/>
      <c r="U365" s="66"/>
      <c r="V365" s="66"/>
      <c r="W365" s="66"/>
      <c r="X365" s="66"/>
      <c r="Y365" s="66"/>
      <c r="Z365" s="66"/>
      <c r="AA365" s="66"/>
      <c r="AB365" s="66"/>
      <c r="AC365" s="66"/>
      <c r="AD365" s="66"/>
      <c r="AE365" s="66"/>
      <c r="AF365" s="66"/>
      <c r="AG365" s="66"/>
      <c r="AH365" s="66"/>
      <c r="AI365" s="66"/>
      <c r="AJ365" s="66"/>
      <c r="AK365" s="66"/>
      <c r="AL365" s="66"/>
      <c r="AM365" s="66"/>
      <c r="AN365" s="66"/>
      <c r="AO365" s="66"/>
      <c r="AP365" s="66"/>
      <c r="AQ365" s="66"/>
      <c r="AR365" s="66"/>
      <c r="AS365" s="66"/>
      <c r="AT365" s="66"/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  <c r="BF365" s="66"/>
      <c r="BG365" s="66"/>
      <c r="BH365" s="66"/>
      <c r="BI365" s="66"/>
      <c r="BJ365" s="66"/>
      <c r="BK365" s="66"/>
      <c r="BL365" s="66"/>
    </row>
    <row r="366" spans="1:64" ht="15.75" x14ac:dyDescent="0.25">
      <c r="A366" s="187" t="s">
        <v>605</v>
      </c>
      <c r="B366" s="187"/>
      <c r="C366" s="187"/>
      <c r="D366" s="187"/>
      <c r="E366" s="187"/>
      <c r="F366" s="187"/>
      <c r="G366" s="187"/>
      <c r="H366" s="187"/>
      <c r="I366" s="187"/>
      <c r="J366" s="187"/>
      <c r="K366" s="187"/>
      <c r="L366" s="187"/>
      <c r="M366" s="187"/>
      <c r="N366" s="187"/>
      <c r="O366" s="187"/>
      <c r="P366" s="187"/>
      <c r="Q366" s="66"/>
      <c r="R366" s="66"/>
      <c r="S366" s="66"/>
      <c r="T366" s="66"/>
      <c r="U366" s="66"/>
      <c r="V366" s="66"/>
      <c r="W366" s="66"/>
      <c r="X366" s="66"/>
      <c r="Y366" s="66"/>
      <c r="Z366" s="66"/>
      <c r="AA366" s="66"/>
      <c r="AB366" s="66"/>
      <c r="AC366" s="66"/>
      <c r="AD366" s="66"/>
      <c r="AE366" s="66"/>
      <c r="AF366" s="66"/>
      <c r="AG366" s="66"/>
      <c r="AH366" s="66"/>
      <c r="AI366" s="66"/>
      <c r="AJ366" s="66"/>
      <c r="AK366" s="66"/>
      <c r="AL366" s="66"/>
      <c r="AM366" s="66"/>
      <c r="AN366" s="66"/>
      <c r="AO366" s="66"/>
      <c r="AP366" s="66"/>
      <c r="AQ366" s="66"/>
      <c r="AR366" s="66"/>
      <c r="AS366" s="66"/>
      <c r="AT366" s="66"/>
      <c r="AU366" s="66"/>
      <c r="AV366" s="66"/>
      <c r="AW366" s="66"/>
      <c r="AX366" s="66"/>
      <c r="AY366" s="46"/>
      <c r="AZ366" s="66"/>
      <c r="BA366" s="66"/>
      <c r="BB366" s="66"/>
      <c r="BC366" s="66"/>
      <c r="BD366" s="66"/>
      <c r="BE366" s="66"/>
      <c r="BF366" s="66"/>
      <c r="BG366" s="66"/>
      <c r="BH366" s="66"/>
      <c r="BI366" s="66"/>
      <c r="BJ366" s="66"/>
      <c r="BK366" s="66"/>
      <c r="BL366" s="66"/>
    </row>
    <row r="367" spans="1:64" ht="15.75" x14ac:dyDescent="0.25">
      <c r="A367" s="187"/>
      <c r="B367" s="187"/>
      <c r="C367" s="187"/>
      <c r="D367" s="187"/>
      <c r="E367" s="187"/>
      <c r="F367" s="187"/>
      <c r="G367" s="187"/>
      <c r="H367" s="187"/>
      <c r="I367" s="187"/>
      <c r="J367" s="187"/>
      <c r="K367" s="187"/>
      <c r="L367" s="187"/>
      <c r="M367" s="187"/>
      <c r="N367" s="187"/>
      <c r="O367" s="187"/>
      <c r="P367" s="187"/>
      <c r="Q367" s="66"/>
      <c r="R367" s="66"/>
      <c r="S367" s="66"/>
      <c r="T367" s="66"/>
      <c r="U367" s="66"/>
      <c r="V367" s="66"/>
      <c r="W367" s="66"/>
      <c r="X367" s="66"/>
      <c r="Y367" s="66"/>
      <c r="Z367" s="66"/>
      <c r="AA367" s="66"/>
      <c r="AB367" s="66"/>
      <c r="AC367" s="66"/>
      <c r="AD367" s="66"/>
      <c r="AE367" s="66"/>
      <c r="AF367" s="66"/>
      <c r="AG367" s="66"/>
      <c r="AH367" s="66"/>
      <c r="AI367" s="66"/>
      <c r="AJ367" s="66"/>
      <c r="AK367" s="66"/>
      <c r="AL367" s="66"/>
      <c r="AM367" s="66"/>
      <c r="AN367" s="66"/>
      <c r="AO367" s="66"/>
      <c r="AP367" s="66"/>
      <c r="AQ367" s="66"/>
      <c r="AR367" s="66"/>
      <c r="AS367" s="66"/>
      <c r="AT367" s="66"/>
      <c r="AU367" s="66"/>
      <c r="AV367" s="66"/>
      <c r="AW367" s="66"/>
      <c r="AX367" s="66"/>
      <c r="AY367" s="103"/>
      <c r="AZ367" s="66"/>
      <c r="BA367" s="66"/>
      <c r="BB367" s="66"/>
      <c r="BC367" s="66"/>
      <c r="BD367" s="66"/>
      <c r="BE367" s="66"/>
      <c r="BF367" s="66"/>
      <c r="BG367" s="66"/>
      <c r="BH367" s="66"/>
      <c r="BI367" s="66"/>
      <c r="BJ367" s="66"/>
      <c r="BK367" s="66"/>
      <c r="BL367" s="66"/>
    </row>
    <row r="368" spans="1:64" ht="15.75" x14ac:dyDescent="0.25">
      <c r="A368" s="66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66"/>
      <c r="X368" s="66"/>
      <c r="Y368" s="66"/>
      <c r="Z368" s="66"/>
      <c r="AA368" s="66"/>
      <c r="AB368" s="66"/>
      <c r="AC368" s="66"/>
      <c r="AD368" s="66"/>
      <c r="AE368" s="66"/>
      <c r="AF368" s="66"/>
      <c r="AG368" s="66"/>
      <c r="AH368" s="66"/>
      <c r="AI368" s="66"/>
      <c r="AJ368" s="66"/>
      <c r="AK368" s="66"/>
      <c r="AL368" s="66"/>
      <c r="AM368" s="66"/>
      <c r="AN368" s="66"/>
      <c r="AO368" s="66"/>
      <c r="AP368" s="66"/>
      <c r="AQ368" s="66"/>
      <c r="AR368" s="66"/>
      <c r="AS368" s="66"/>
      <c r="AT368" s="66"/>
      <c r="AU368" s="66"/>
      <c r="AV368" s="66"/>
      <c r="AW368" s="66"/>
      <c r="AX368" s="66"/>
      <c r="AY368" s="103"/>
      <c r="AZ368" s="66"/>
      <c r="BA368" s="66"/>
      <c r="BB368" s="66"/>
      <c r="BC368" s="66"/>
      <c r="BD368" s="66"/>
      <c r="BE368" s="66"/>
      <c r="BF368" s="66"/>
      <c r="BG368" s="66"/>
      <c r="BH368" s="66"/>
      <c r="BI368" s="66"/>
      <c r="BJ368" s="66"/>
      <c r="BK368" s="66"/>
      <c r="BL368" s="66"/>
    </row>
    <row r="369" spans="1:64" ht="15.75" x14ac:dyDescent="0.25">
      <c r="A369" s="66"/>
      <c r="B369" s="46"/>
      <c r="C369" s="4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66"/>
      <c r="O369" s="66"/>
      <c r="P369" s="66"/>
      <c r="Q369" s="66"/>
      <c r="R369" s="66"/>
      <c r="S369" s="66"/>
      <c r="T369" s="66"/>
      <c r="U369" s="66"/>
      <c r="V369" s="66"/>
      <c r="W369" s="66"/>
      <c r="X369" s="66"/>
      <c r="Y369" s="66"/>
      <c r="Z369" s="66"/>
      <c r="AA369" s="66"/>
      <c r="AB369" s="66"/>
      <c r="AC369" s="66"/>
      <c r="AD369" s="66"/>
      <c r="AE369" s="66"/>
      <c r="AF369" s="66"/>
      <c r="AG369" s="66"/>
      <c r="AH369" s="66"/>
      <c r="AI369" s="66"/>
      <c r="AJ369" s="66"/>
      <c r="AK369" s="66"/>
      <c r="AL369" s="66"/>
      <c r="AM369" s="66"/>
      <c r="AN369" s="66"/>
      <c r="AO369" s="66"/>
      <c r="AP369" s="66"/>
      <c r="AQ369" s="66"/>
      <c r="AR369" s="66"/>
      <c r="AS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/>
      <c r="BH369" s="66"/>
      <c r="BI369" s="66"/>
      <c r="BJ369" s="66"/>
      <c r="BK369" s="66"/>
      <c r="BL369" s="66"/>
    </row>
    <row r="370" spans="1:64" ht="15.75" x14ac:dyDescent="0.25">
      <c r="A370" s="66"/>
      <c r="B370" s="106"/>
      <c r="C370" s="10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66"/>
      <c r="O370" s="66"/>
      <c r="P370" s="66"/>
      <c r="Q370" s="66"/>
      <c r="R370" s="66"/>
      <c r="S370" s="66"/>
      <c r="T370" s="66"/>
      <c r="U370" s="66"/>
      <c r="V370" s="66"/>
      <c r="W370" s="66"/>
      <c r="X370" s="66"/>
      <c r="Y370" s="66"/>
      <c r="Z370" s="66"/>
      <c r="AA370" s="66"/>
      <c r="AB370" s="66"/>
      <c r="AC370" s="66"/>
      <c r="AD370" s="66"/>
      <c r="AE370" s="66"/>
      <c r="AF370" s="66"/>
      <c r="AG370" s="66"/>
      <c r="AH370" s="66"/>
      <c r="AI370" s="66"/>
      <c r="AJ370" s="66"/>
      <c r="AK370" s="66"/>
      <c r="AL370" s="66"/>
      <c r="AM370" s="66"/>
      <c r="AN370" s="66"/>
      <c r="AO370" s="66"/>
      <c r="AP370" s="66"/>
      <c r="AQ370" s="66"/>
      <c r="AR370" s="66"/>
      <c r="AS370" s="66"/>
      <c r="AT370" s="66"/>
      <c r="AU370" s="66"/>
      <c r="AV370" s="66"/>
      <c r="AW370" s="66"/>
      <c r="AX370" s="66"/>
      <c r="AY370" s="66"/>
      <c r="AZ370" s="66"/>
      <c r="BA370" s="66"/>
      <c r="BB370" s="66"/>
      <c r="BC370" s="66"/>
      <c r="BD370" s="66"/>
      <c r="BE370" s="66"/>
      <c r="BF370" s="66"/>
      <c r="BG370" s="66"/>
      <c r="BH370" s="66"/>
      <c r="BI370" s="66"/>
      <c r="BJ370" s="66"/>
      <c r="BK370" s="66"/>
      <c r="BL370" s="66"/>
    </row>
    <row r="371" spans="1:64" ht="15.75" x14ac:dyDescent="0.25">
      <c r="A371" s="66"/>
      <c r="B371" s="103"/>
      <c r="C371" s="103"/>
      <c r="D371" s="103"/>
      <c r="E371" s="103"/>
      <c r="F371" s="103"/>
      <c r="G371" s="103"/>
      <c r="H371" s="103"/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  <c r="U371" s="103"/>
      <c r="V371" s="103"/>
      <c r="W371" s="103"/>
      <c r="X371" s="103"/>
      <c r="Y371" s="103"/>
      <c r="Z371" s="103"/>
      <c r="AA371" s="103"/>
      <c r="AB371" s="103"/>
      <c r="AC371" s="103"/>
      <c r="AD371" s="103"/>
      <c r="AE371" s="103"/>
      <c r="AF371" s="103"/>
      <c r="AG371" s="103"/>
      <c r="AH371" s="103"/>
      <c r="AI371" s="103"/>
      <c r="AJ371" s="103"/>
      <c r="AK371" s="103"/>
      <c r="AL371" s="103"/>
      <c r="AM371" s="103"/>
      <c r="AN371" s="103"/>
      <c r="AO371" s="103"/>
      <c r="AP371" s="103"/>
      <c r="AQ371" s="103"/>
      <c r="AR371" s="103"/>
      <c r="AS371" s="103"/>
      <c r="AT371" s="103"/>
      <c r="AU371" s="103"/>
      <c r="AV371" s="103"/>
      <c r="AW371" s="103"/>
      <c r="AX371" s="103"/>
      <c r="AY371" s="103"/>
      <c r="AZ371" s="103"/>
      <c r="BA371" s="103"/>
      <c r="BB371" s="103"/>
      <c r="BC371" s="103"/>
      <c r="BD371" s="103"/>
      <c r="BE371" s="103"/>
      <c r="BF371" s="103"/>
      <c r="BG371" s="103"/>
      <c r="BH371" s="103"/>
      <c r="BI371" s="103"/>
      <c r="BJ371" s="103"/>
      <c r="BK371" s="103"/>
      <c r="BL371" s="103"/>
    </row>
    <row r="372" spans="1:64" ht="15.75" x14ac:dyDescent="0.25">
      <c r="A372" s="66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  <c r="Z372" s="66"/>
      <c r="AA372" s="66"/>
      <c r="AB372" s="66"/>
      <c r="AC372" s="66"/>
      <c r="AD372" s="66"/>
      <c r="AE372" s="66"/>
      <c r="AF372" s="66"/>
      <c r="AG372" s="66"/>
      <c r="AH372" s="66"/>
      <c r="AI372" s="66"/>
      <c r="AJ372" s="66"/>
      <c r="AK372" s="66"/>
      <c r="AL372" s="66"/>
      <c r="AM372" s="66"/>
      <c r="AN372" s="66"/>
      <c r="AO372" s="66"/>
      <c r="AP372" s="66"/>
      <c r="AQ372" s="66"/>
      <c r="AR372" s="66"/>
      <c r="AS372" s="66"/>
      <c r="AT372" s="66"/>
      <c r="AU372" s="66"/>
      <c r="AV372" s="66"/>
      <c r="AW372" s="66"/>
      <c r="AX372" s="66"/>
      <c r="AY372" s="66"/>
      <c r="AZ372" s="66"/>
      <c r="BA372" s="66"/>
      <c r="BB372" s="66"/>
      <c r="BC372" s="66"/>
      <c r="BD372" s="66"/>
      <c r="BE372" s="66"/>
      <c r="BF372" s="66"/>
      <c r="BG372" s="66"/>
      <c r="BH372" s="66"/>
      <c r="BI372" s="66"/>
      <c r="BJ372" s="66"/>
      <c r="BK372" s="66"/>
      <c r="BL372" s="66"/>
    </row>
    <row r="373" spans="1:64" ht="15.75" x14ac:dyDescent="0.25">
      <c r="A373" s="66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/>
      <c r="V373" s="66"/>
      <c r="W373" s="66"/>
      <c r="X373" s="66"/>
      <c r="Y373" s="66"/>
      <c r="Z373" s="66"/>
      <c r="AA373" s="66"/>
      <c r="AB373" s="66"/>
      <c r="AC373" s="66"/>
      <c r="AD373" s="66"/>
      <c r="AE373" s="66"/>
      <c r="AF373" s="66"/>
      <c r="AG373" s="66"/>
      <c r="AH373" s="66"/>
      <c r="AI373" s="66"/>
      <c r="AJ373" s="66"/>
      <c r="AK373" s="66"/>
      <c r="AL373" s="66"/>
      <c r="AM373" s="66"/>
      <c r="AN373" s="66"/>
      <c r="AO373" s="66"/>
      <c r="AP373" s="66"/>
      <c r="AQ373" s="66"/>
      <c r="AR373" s="66"/>
      <c r="AS373" s="66"/>
      <c r="AT373" s="66"/>
      <c r="AU373" s="66"/>
      <c r="AV373" s="66"/>
      <c r="AW373" s="66"/>
      <c r="AX373" s="66"/>
      <c r="AY373" s="66"/>
      <c r="AZ373" s="66"/>
      <c r="BA373" s="66"/>
      <c r="BB373" s="66"/>
      <c r="BC373" s="66"/>
      <c r="BD373" s="66"/>
      <c r="BE373" s="66"/>
      <c r="BF373" s="66"/>
      <c r="BG373" s="66"/>
      <c r="BH373" s="66"/>
      <c r="BI373" s="66"/>
      <c r="BJ373" s="66"/>
      <c r="BK373" s="66"/>
      <c r="BL373" s="66"/>
    </row>
  </sheetData>
  <mergeCells count="40">
    <mergeCell ref="AR7:BL7"/>
    <mergeCell ref="N8:P8"/>
    <mergeCell ref="K8:M8"/>
    <mergeCell ref="BB6:BC6"/>
    <mergeCell ref="BE6:BF6"/>
    <mergeCell ref="BK6:BL6"/>
    <mergeCell ref="AU8:AW8"/>
    <mergeCell ref="AR8:AT8"/>
    <mergeCell ref="AL8:AN8"/>
    <mergeCell ref="AO8:AQ8"/>
    <mergeCell ref="AI8:AK8"/>
    <mergeCell ref="BJ8:BL8"/>
    <mergeCell ref="BG8:BI8"/>
    <mergeCell ref="BD8:BF8"/>
    <mergeCell ref="BA8:BC8"/>
    <mergeCell ref="AX8:AZ8"/>
    <mergeCell ref="BK1:BL1"/>
    <mergeCell ref="A5:BI5"/>
    <mergeCell ref="AP1:AQ1"/>
    <mergeCell ref="BB1:BC1"/>
    <mergeCell ref="BE1:BF1"/>
    <mergeCell ref="B3:V3"/>
    <mergeCell ref="W3:AO3"/>
    <mergeCell ref="AR3:BK3"/>
    <mergeCell ref="A367:P367"/>
    <mergeCell ref="A366:P366"/>
    <mergeCell ref="A7:A9"/>
    <mergeCell ref="U6:V6"/>
    <mergeCell ref="AP6:AQ6"/>
    <mergeCell ref="Z8:AB8"/>
    <mergeCell ref="AC8:AE8"/>
    <mergeCell ref="Q8:S8"/>
    <mergeCell ref="T8:V8"/>
    <mergeCell ref="W8:Y8"/>
    <mergeCell ref="E7:V7"/>
    <mergeCell ref="B7:D8"/>
    <mergeCell ref="E8:G8"/>
    <mergeCell ref="H8:J8"/>
    <mergeCell ref="AF8:AH8"/>
    <mergeCell ref="W7:AQ7"/>
  </mergeCells>
  <pageMargins left="0.31496062992125984" right="0.31496062992125984" top="0.35433070866141736" bottom="0.35433070866141736" header="0" footer="0"/>
  <pageSetup paperSize="9" scale="28" orientation="portrait" r:id="rId1"/>
  <colBreaks count="2" manualBreakCount="2">
    <brk id="22" max="365" man="1"/>
    <brk id="43" max="36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5"/>
  <sheetViews>
    <sheetView showZeros="0" view="pageBreakPreview" zoomScale="55" zoomScaleNormal="70" zoomScaleSheetLayoutView="55" workbookViewId="0">
      <pane xSplit="1" ySplit="7" topLeftCell="B8" activePane="bottomRight" state="frozen"/>
      <selection activeCell="G35" sqref="G35"/>
      <selection pane="topRight" activeCell="G35" sqref="G35"/>
      <selection pane="bottomLeft" activeCell="G35" sqref="G35"/>
      <selection pane="bottomRight" activeCell="H129" sqref="H129"/>
    </sheetView>
  </sheetViews>
  <sheetFormatPr defaultRowHeight="14.25" x14ac:dyDescent="0.2"/>
  <cols>
    <col min="1" max="1" width="22.375" style="61" customWidth="1"/>
    <col min="2" max="2" width="16.125" style="61" customWidth="1"/>
    <col min="3" max="4" width="13.375" style="61" customWidth="1"/>
    <col min="5" max="5" width="16" style="61" customWidth="1"/>
    <col min="6" max="6" width="12.75" style="61" customWidth="1"/>
    <col min="7" max="7" width="12" style="61" customWidth="1"/>
    <col min="8" max="8" width="14.75" style="61" customWidth="1"/>
    <col min="9" max="9" width="13.625" style="61" customWidth="1"/>
    <col min="10" max="10" width="12.75" style="61" customWidth="1"/>
    <col min="11" max="11" width="14.25" style="61" customWidth="1"/>
    <col min="12" max="12" width="10.875" style="61" customWidth="1"/>
    <col min="13" max="13" width="12.25" style="61" customWidth="1"/>
    <col min="14" max="14" width="15.375" style="81" customWidth="1"/>
    <col min="15" max="15" width="10.875" style="81" customWidth="1"/>
    <col min="16" max="16" width="11.75" style="81" customWidth="1"/>
    <col min="17" max="17" width="15.625" style="61" customWidth="1"/>
    <col min="18" max="18" width="12.875" style="61" customWidth="1"/>
    <col min="19" max="19" width="12.125" style="61" customWidth="1"/>
    <col min="20" max="20" width="15" style="61" customWidth="1"/>
    <col min="21" max="21" width="11.375" style="61" customWidth="1"/>
    <col min="22" max="22" width="13.875" style="61" customWidth="1"/>
    <col min="23" max="23" width="14.875" style="61" customWidth="1"/>
    <col min="24" max="24" width="11.375" style="61" customWidth="1"/>
    <col min="25" max="25" width="12.375" style="61" customWidth="1"/>
    <col min="26" max="26" width="15.625" customWidth="1"/>
    <col min="27" max="27" width="11.5" customWidth="1"/>
    <col min="28" max="28" width="13.5" customWidth="1"/>
    <col min="29" max="29" width="16" customWidth="1"/>
    <col min="30" max="31" width="12" customWidth="1"/>
    <col min="32" max="32" width="14.25" customWidth="1"/>
    <col min="33" max="33" width="12.375" customWidth="1"/>
    <col min="34" max="34" width="13.375" customWidth="1"/>
  </cols>
  <sheetData>
    <row r="1" spans="1:34" x14ac:dyDescent="0.2">
      <c r="X1" s="256"/>
      <c r="Y1" s="256"/>
    </row>
    <row r="2" spans="1:34" ht="28.5" customHeight="1" x14ac:dyDescent="0.2">
      <c r="A2" s="229" t="s">
        <v>745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</row>
    <row r="3" spans="1:34" ht="9.75" hidden="1" customHeight="1" x14ac:dyDescent="0.3">
      <c r="A3" s="258"/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</row>
    <row r="4" spans="1:34" ht="15" x14ac:dyDescent="0.25">
      <c r="U4" s="95"/>
      <c r="V4" s="95"/>
      <c r="AH4" s="95" t="s">
        <v>114</v>
      </c>
    </row>
    <row r="5" spans="1:34" ht="17.25" customHeight="1" x14ac:dyDescent="0.2">
      <c r="A5" s="259" t="s">
        <v>115</v>
      </c>
      <c r="B5" s="259" t="s">
        <v>537</v>
      </c>
      <c r="C5" s="259"/>
      <c r="D5" s="259"/>
      <c r="E5" s="259" t="s">
        <v>117</v>
      </c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</row>
    <row r="6" spans="1:34" ht="170.25" customHeight="1" x14ac:dyDescent="0.2">
      <c r="A6" s="259"/>
      <c r="B6" s="259"/>
      <c r="C6" s="259"/>
      <c r="D6" s="259"/>
      <c r="E6" s="260" t="s">
        <v>603</v>
      </c>
      <c r="F6" s="260"/>
      <c r="G6" s="260"/>
      <c r="H6" s="260" t="s">
        <v>600</v>
      </c>
      <c r="I6" s="260"/>
      <c r="J6" s="260"/>
      <c r="K6" s="260" t="s">
        <v>538</v>
      </c>
      <c r="L6" s="260"/>
      <c r="M6" s="260"/>
      <c r="N6" s="260" t="s">
        <v>695</v>
      </c>
      <c r="O6" s="260"/>
      <c r="P6" s="260"/>
      <c r="Q6" s="260" t="s">
        <v>539</v>
      </c>
      <c r="R6" s="260"/>
      <c r="S6" s="260"/>
      <c r="T6" s="260" t="s">
        <v>540</v>
      </c>
      <c r="U6" s="260"/>
      <c r="V6" s="260"/>
      <c r="W6" s="260" t="s">
        <v>598</v>
      </c>
      <c r="X6" s="260"/>
      <c r="Y6" s="260"/>
      <c r="Z6" s="260" t="s">
        <v>753</v>
      </c>
      <c r="AA6" s="260"/>
      <c r="AB6" s="260"/>
      <c r="AC6" s="260" t="s">
        <v>754</v>
      </c>
      <c r="AD6" s="260"/>
      <c r="AE6" s="260"/>
      <c r="AF6" s="260" t="s">
        <v>757</v>
      </c>
      <c r="AG6" s="260"/>
      <c r="AH6" s="260"/>
    </row>
    <row r="7" spans="1:34" ht="47.25" x14ac:dyDescent="0.2">
      <c r="A7" s="259"/>
      <c r="B7" s="137" t="s">
        <v>740</v>
      </c>
      <c r="C7" s="137" t="s">
        <v>121</v>
      </c>
      <c r="D7" s="137" t="s">
        <v>122</v>
      </c>
      <c r="E7" s="136" t="s">
        <v>772</v>
      </c>
      <c r="F7" s="136" t="s">
        <v>121</v>
      </c>
      <c r="G7" s="136" t="s">
        <v>122</v>
      </c>
      <c r="H7" s="136" t="s">
        <v>606</v>
      </c>
      <c r="I7" s="136" t="s">
        <v>121</v>
      </c>
      <c r="J7" s="136" t="s">
        <v>122</v>
      </c>
      <c r="K7" s="136" t="s">
        <v>606</v>
      </c>
      <c r="L7" s="136" t="s">
        <v>121</v>
      </c>
      <c r="M7" s="136" t="s">
        <v>122</v>
      </c>
      <c r="N7" s="87" t="s">
        <v>606</v>
      </c>
      <c r="O7" s="87" t="s">
        <v>121</v>
      </c>
      <c r="P7" s="87" t="s">
        <v>122</v>
      </c>
      <c r="Q7" s="136" t="s">
        <v>775</v>
      </c>
      <c r="R7" s="136" t="s">
        <v>541</v>
      </c>
      <c r="S7" s="136" t="s">
        <v>122</v>
      </c>
      <c r="T7" s="136" t="s">
        <v>606</v>
      </c>
      <c r="U7" s="136" t="s">
        <v>541</v>
      </c>
      <c r="V7" s="136" t="s">
        <v>122</v>
      </c>
      <c r="W7" s="136" t="s">
        <v>606</v>
      </c>
      <c r="X7" s="136" t="s">
        <v>541</v>
      </c>
      <c r="Y7" s="136" t="s">
        <v>122</v>
      </c>
      <c r="Z7" s="136" t="s">
        <v>773</v>
      </c>
      <c r="AA7" s="136" t="s">
        <v>541</v>
      </c>
      <c r="AB7" s="136" t="s">
        <v>122</v>
      </c>
      <c r="AC7" s="136" t="s">
        <v>773</v>
      </c>
      <c r="AD7" s="136" t="s">
        <v>541</v>
      </c>
      <c r="AE7" s="136" t="s">
        <v>122</v>
      </c>
      <c r="AF7" s="136" t="s">
        <v>774</v>
      </c>
      <c r="AG7" s="136" t="s">
        <v>541</v>
      </c>
      <c r="AH7" s="136" t="s">
        <v>122</v>
      </c>
    </row>
    <row r="8" spans="1:34" s="81" customFormat="1" ht="31.5" x14ac:dyDescent="0.25">
      <c r="A8" s="154" t="s">
        <v>123</v>
      </c>
      <c r="B8" s="47">
        <f>SUM(B9:B46)</f>
        <v>578156.49144000001</v>
      </c>
      <c r="C8" s="47">
        <f>SUM(C9:C46)</f>
        <v>152142.54399000001</v>
      </c>
      <c r="D8" s="47">
        <f>C8/B8*100</f>
        <v>26.315114721113371</v>
      </c>
      <c r="E8" s="47">
        <f>SUM(E9:E46)</f>
        <v>0</v>
      </c>
      <c r="F8" s="47">
        <v>0</v>
      </c>
      <c r="G8" s="47"/>
      <c r="H8" s="47">
        <f>SUM(H9:H46)</f>
        <v>92460</v>
      </c>
      <c r="I8" s="47">
        <f>SUM(I9:I46)</f>
        <v>30462.439489999997</v>
      </c>
      <c r="J8" s="47">
        <f>I8/H8*100</f>
        <v>32.946614200735453</v>
      </c>
      <c r="K8" s="47">
        <f>SUM(K9:K46)</f>
        <v>20447</v>
      </c>
      <c r="L8" s="47">
        <f>SUM(L9:L46)</f>
        <v>8868.8130599999986</v>
      </c>
      <c r="M8" s="47">
        <f>L8/K8*100</f>
        <v>43.374642050178501</v>
      </c>
      <c r="N8" s="89"/>
      <c r="O8" s="89"/>
      <c r="P8" s="89"/>
      <c r="Q8" s="47">
        <f>SUM(Q9:Q46)</f>
        <v>83519.891439999992</v>
      </c>
      <c r="R8" s="47">
        <f>SUM(R9:R46)</f>
        <v>83519.891439999992</v>
      </c>
      <c r="S8" s="47">
        <f>R8/Q8*100</f>
        <v>100</v>
      </c>
      <c r="T8" s="47">
        <f>SUM(T9:T46)</f>
        <v>317369.59999999998</v>
      </c>
      <c r="U8" s="47">
        <f>SUM(U9:U46)</f>
        <v>24291.4</v>
      </c>
      <c r="V8" s="47">
        <f>U8/T8*100</f>
        <v>7.6539782008106645</v>
      </c>
      <c r="W8" s="47">
        <v>0</v>
      </c>
      <c r="X8" s="47">
        <v>0</v>
      </c>
      <c r="Y8" s="47"/>
      <c r="Z8" s="47">
        <f>SUM(Z9:Z46)</f>
        <v>40000</v>
      </c>
      <c r="AA8" s="47">
        <f>SUM(AA9:AA46)</f>
        <v>5000</v>
      </c>
      <c r="AB8" s="47"/>
      <c r="AC8" s="47">
        <f>SUM(AC9:AC46)</f>
        <v>24360</v>
      </c>
      <c r="AD8" s="47">
        <f>SUM(AD9:AD46)</f>
        <v>0</v>
      </c>
      <c r="AE8" s="47"/>
      <c r="AF8" s="47"/>
      <c r="AG8" s="47"/>
      <c r="AH8" s="47"/>
    </row>
    <row r="9" spans="1:34" s="81" customFormat="1" ht="15.75" x14ac:dyDescent="0.25">
      <c r="A9" s="58" t="s">
        <v>124</v>
      </c>
      <c r="B9" s="29">
        <f>E9+H9+K9+N9+Q9+T9+W9+Z9+AC9+AF9</f>
        <v>7109.44</v>
      </c>
      <c r="C9" s="29">
        <f>F9+I9+L9+O9+R9+U9+X9+AA9+AD9+AG9</f>
        <v>7014.482</v>
      </c>
      <c r="D9" s="30">
        <f t="shared" ref="D9:D52" si="0">C9/B9*100</f>
        <v>98.664339244722512</v>
      </c>
      <c r="E9" s="30"/>
      <c r="F9" s="30"/>
      <c r="G9" s="30"/>
      <c r="H9" s="30">
        <v>1650</v>
      </c>
      <c r="I9" s="30">
        <v>1625.047</v>
      </c>
      <c r="J9" s="30">
        <f>I9/H9*100</f>
        <v>98.48769696969697</v>
      </c>
      <c r="K9" s="30">
        <v>240</v>
      </c>
      <c r="L9" s="30">
        <v>169.995</v>
      </c>
      <c r="M9" s="30">
        <f>L9/K9*100</f>
        <v>70.831249999999997</v>
      </c>
      <c r="N9" s="51"/>
      <c r="O9" s="51"/>
      <c r="P9" s="51"/>
      <c r="Q9" s="30">
        <v>5219.4399999999996</v>
      </c>
      <c r="R9" s="30">
        <v>5219.4399999999996</v>
      </c>
      <c r="S9" s="30">
        <f>R9/Q9*100</f>
        <v>100</v>
      </c>
      <c r="T9" s="30">
        <v>0</v>
      </c>
      <c r="U9" s="30">
        <v>0</v>
      </c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0" spans="1:34" s="81" customFormat="1" ht="15.75" x14ac:dyDescent="0.25">
      <c r="A10" s="58" t="s">
        <v>125</v>
      </c>
      <c r="B10" s="29">
        <f t="shared" ref="B10:B73" si="1">E10+H10+K10+N10+Q10+T10+W10+Z10+AC10+AF10</f>
        <v>3032.7</v>
      </c>
      <c r="C10" s="29">
        <f t="shared" ref="C10:C73" si="2">F10+I10+L10+O10+R10+U10+X10+AA10+AD10+AG10</f>
        <v>1540.47649</v>
      </c>
      <c r="D10" s="30">
        <f t="shared" si="0"/>
        <v>50.795544893988854</v>
      </c>
      <c r="E10" s="30"/>
      <c r="F10" s="30"/>
      <c r="G10" s="30"/>
      <c r="H10" s="30">
        <v>1650</v>
      </c>
      <c r="I10" s="30">
        <v>1137.77649</v>
      </c>
      <c r="J10" s="30"/>
      <c r="K10" s="30">
        <v>82</v>
      </c>
      <c r="L10" s="30">
        <v>82</v>
      </c>
      <c r="M10" s="30">
        <f t="shared" ref="M10:M47" si="3">L10/K10*100</f>
        <v>100</v>
      </c>
      <c r="N10" s="51"/>
      <c r="O10" s="51"/>
      <c r="P10" s="51"/>
      <c r="Q10" s="30">
        <v>320.7</v>
      </c>
      <c r="R10" s="30">
        <v>320.7</v>
      </c>
      <c r="S10" s="30">
        <f t="shared" ref="S10:S46" si="4">R10/Q10*100</f>
        <v>100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>
        <v>980</v>
      </c>
      <c r="AD10" s="30"/>
      <c r="AE10" s="30"/>
      <c r="AF10" s="30"/>
      <c r="AG10" s="30"/>
      <c r="AH10" s="30"/>
    </row>
    <row r="11" spans="1:34" s="81" customFormat="1" ht="15.75" x14ac:dyDescent="0.25">
      <c r="A11" s="58" t="s">
        <v>126</v>
      </c>
      <c r="B11" s="29">
        <f t="shared" si="1"/>
        <v>4866.8</v>
      </c>
      <c r="C11" s="29">
        <f t="shared" si="2"/>
        <v>746.8</v>
      </c>
      <c r="D11" s="30">
        <f t="shared" si="0"/>
        <v>15.344785074381523</v>
      </c>
      <c r="E11" s="30"/>
      <c r="F11" s="30"/>
      <c r="G11" s="30"/>
      <c r="H11" s="30">
        <v>4050</v>
      </c>
      <c r="I11" s="30"/>
      <c r="J11" s="30"/>
      <c r="K11" s="30">
        <v>345</v>
      </c>
      <c r="L11" s="30">
        <v>275</v>
      </c>
      <c r="M11" s="30">
        <f t="shared" si="3"/>
        <v>79.710144927536234</v>
      </c>
      <c r="N11" s="51"/>
      <c r="O11" s="51"/>
      <c r="P11" s="51"/>
      <c r="Q11" s="30">
        <v>471.8</v>
      </c>
      <c r="R11" s="30">
        <v>471.8</v>
      </c>
      <c r="S11" s="30">
        <f t="shared" si="4"/>
        <v>100</v>
      </c>
      <c r="T11" s="30">
        <v>0</v>
      </c>
      <c r="U11" s="30">
        <v>0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</row>
    <row r="12" spans="1:34" s="81" customFormat="1" ht="33.75" customHeight="1" x14ac:dyDescent="0.25">
      <c r="A12" s="58" t="s">
        <v>127</v>
      </c>
      <c r="B12" s="29">
        <f t="shared" si="1"/>
        <v>220</v>
      </c>
      <c r="C12" s="29">
        <f t="shared" si="2"/>
        <v>0</v>
      </c>
      <c r="D12" s="30">
        <f t="shared" si="0"/>
        <v>0</v>
      </c>
      <c r="E12" s="30"/>
      <c r="F12" s="30"/>
      <c r="G12" s="30"/>
      <c r="H12" s="30"/>
      <c r="I12" s="30"/>
      <c r="J12" s="30"/>
      <c r="K12" s="30">
        <v>220</v>
      </c>
      <c r="L12" s="30"/>
      <c r="M12" s="30">
        <f t="shared" si="3"/>
        <v>0</v>
      </c>
      <c r="N12" s="51"/>
      <c r="O12" s="51"/>
      <c r="P12" s="51"/>
      <c r="Q12" s="71"/>
      <c r="R12" s="30"/>
      <c r="S12" s="30"/>
      <c r="T12" s="30">
        <v>0</v>
      </c>
      <c r="U12" s="30">
        <v>0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spans="1:34" s="81" customFormat="1" ht="15.75" x14ac:dyDescent="0.25">
      <c r="A13" s="58" t="s">
        <v>128</v>
      </c>
      <c r="B13" s="29">
        <f t="shared" si="1"/>
        <v>1498</v>
      </c>
      <c r="C13" s="29">
        <f t="shared" si="2"/>
        <v>76.901200000000003</v>
      </c>
      <c r="D13" s="30">
        <f t="shared" si="0"/>
        <v>5.1335914552736988</v>
      </c>
      <c r="E13" s="30"/>
      <c r="F13" s="30"/>
      <c r="G13" s="30"/>
      <c r="H13" s="30"/>
      <c r="I13" s="30"/>
      <c r="J13" s="30"/>
      <c r="K13" s="30">
        <v>1498</v>
      </c>
      <c r="L13" s="30">
        <v>76.901200000000003</v>
      </c>
      <c r="M13" s="30">
        <f t="shared" si="3"/>
        <v>5.1335914552736988</v>
      </c>
      <c r="N13" s="51"/>
      <c r="O13" s="51"/>
      <c r="P13" s="51"/>
      <c r="Q13" s="71"/>
      <c r="R13" s="30"/>
      <c r="S13" s="30"/>
      <c r="T13" s="30">
        <v>0</v>
      </c>
      <c r="U13" s="30">
        <v>0</v>
      </c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</row>
    <row r="14" spans="1:34" s="81" customFormat="1" ht="15.75" x14ac:dyDescent="0.25">
      <c r="A14" s="58" t="s">
        <v>129</v>
      </c>
      <c r="B14" s="29">
        <f t="shared" si="1"/>
        <v>22440</v>
      </c>
      <c r="C14" s="29">
        <f t="shared" si="2"/>
        <v>7226.165</v>
      </c>
      <c r="D14" s="30">
        <f t="shared" si="0"/>
        <v>32.202161319073085</v>
      </c>
      <c r="E14" s="30"/>
      <c r="F14" s="30"/>
      <c r="G14" s="30"/>
      <c r="H14" s="30">
        <v>16330</v>
      </c>
      <c r="I14" s="30">
        <v>6716.165</v>
      </c>
      <c r="J14" s="30">
        <f t="shared" ref="J14:J45" si="5">I14/H14*100</f>
        <v>41.127770973668092</v>
      </c>
      <c r="K14" s="30">
        <v>510</v>
      </c>
      <c r="L14" s="30">
        <v>510</v>
      </c>
      <c r="M14" s="30">
        <f t="shared" si="3"/>
        <v>100</v>
      </c>
      <c r="N14" s="51"/>
      <c r="O14" s="51"/>
      <c r="P14" s="51"/>
      <c r="Q14" s="71"/>
      <c r="R14" s="30"/>
      <c r="S14" s="30"/>
      <c r="T14" s="30">
        <v>0</v>
      </c>
      <c r="U14" s="30">
        <v>0</v>
      </c>
      <c r="V14" s="30"/>
      <c r="W14" s="30"/>
      <c r="X14" s="30"/>
      <c r="Y14" s="30"/>
      <c r="Z14" s="30"/>
      <c r="AA14" s="30"/>
      <c r="AB14" s="30"/>
      <c r="AC14" s="30">
        <v>5600</v>
      </c>
      <c r="AD14" s="30"/>
      <c r="AE14" s="30"/>
      <c r="AF14" s="30"/>
      <c r="AG14" s="30"/>
      <c r="AH14" s="30"/>
    </row>
    <row r="15" spans="1:34" s="81" customFormat="1" ht="15.75" x14ac:dyDescent="0.25">
      <c r="A15" s="58" t="s">
        <v>130</v>
      </c>
      <c r="B15" s="29">
        <f t="shared" si="1"/>
        <v>8066.5714400000006</v>
      </c>
      <c r="C15" s="29">
        <f t="shared" si="2"/>
        <v>5566.5714400000006</v>
      </c>
      <c r="D15" s="30">
        <f t="shared" si="0"/>
        <v>69.007898602333583</v>
      </c>
      <c r="E15" s="30"/>
      <c r="F15" s="30"/>
      <c r="G15" s="30"/>
      <c r="H15" s="30">
        <v>2500</v>
      </c>
      <c r="I15" s="30"/>
      <c r="J15" s="30"/>
      <c r="K15" s="30">
        <v>110</v>
      </c>
      <c r="L15" s="30">
        <v>110</v>
      </c>
      <c r="M15" s="30">
        <f t="shared" si="3"/>
        <v>100</v>
      </c>
      <c r="N15" s="51"/>
      <c r="O15" s="51"/>
      <c r="P15" s="51"/>
      <c r="Q15" s="30">
        <v>5456.5714400000006</v>
      </c>
      <c r="R15" s="30">
        <v>5456.5714400000006</v>
      </c>
      <c r="S15" s="30">
        <f t="shared" si="4"/>
        <v>100</v>
      </c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</row>
    <row r="16" spans="1:34" s="81" customFormat="1" ht="15.75" x14ac:dyDescent="0.25">
      <c r="A16" s="58" t="s">
        <v>131</v>
      </c>
      <c r="B16" s="29">
        <f t="shared" si="1"/>
        <v>1330</v>
      </c>
      <c r="C16" s="29">
        <f t="shared" si="2"/>
        <v>800</v>
      </c>
      <c r="D16" s="30">
        <f t="shared" si="0"/>
        <v>60.150375939849624</v>
      </c>
      <c r="E16" s="30"/>
      <c r="F16" s="30"/>
      <c r="G16" s="30"/>
      <c r="H16" s="30"/>
      <c r="I16" s="30"/>
      <c r="J16" s="30"/>
      <c r="K16" s="30">
        <v>1330</v>
      </c>
      <c r="L16" s="30">
        <v>800</v>
      </c>
      <c r="M16" s="30">
        <f t="shared" si="3"/>
        <v>60.150375939849624</v>
      </c>
      <c r="N16" s="51"/>
      <c r="O16" s="51"/>
      <c r="P16" s="51"/>
      <c r="Q16" s="71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</row>
    <row r="17" spans="1:34" s="81" customFormat="1" ht="15.75" x14ac:dyDescent="0.25">
      <c r="A17" s="58" t="s">
        <v>132</v>
      </c>
      <c r="B17" s="29">
        <f t="shared" si="1"/>
        <v>4800</v>
      </c>
      <c r="C17" s="29">
        <f t="shared" si="2"/>
        <v>1891.6470000000002</v>
      </c>
      <c r="D17" s="30">
        <f t="shared" si="0"/>
        <v>39.409312500000006</v>
      </c>
      <c r="E17" s="30"/>
      <c r="F17" s="30"/>
      <c r="G17" s="30"/>
      <c r="H17" s="30">
        <v>4500</v>
      </c>
      <c r="I17" s="30">
        <v>1601.7070000000001</v>
      </c>
      <c r="J17" s="30">
        <f t="shared" si="5"/>
        <v>35.593488888888892</v>
      </c>
      <c r="K17" s="30">
        <v>300</v>
      </c>
      <c r="L17" s="30">
        <v>289.94</v>
      </c>
      <c r="M17" s="30">
        <f t="shared" si="3"/>
        <v>96.646666666666675</v>
      </c>
      <c r="N17" s="51"/>
      <c r="O17" s="51"/>
      <c r="P17" s="51"/>
      <c r="Q17" s="71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</row>
    <row r="18" spans="1:34" s="81" customFormat="1" ht="15.75" x14ac:dyDescent="0.25">
      <c r="A18" s="58" t="s">
        <v>133</v>
      </c>
      <c r="B18" s="29">
        <f t="shared" si="1"/>
        <v>52075.4</v>
      </c>
      <c r="C18" s="29">
        <f t="shared" si="2"/>
        <v>877.8</v>
      </c>
      <c r="D18" s="30">
        <f t="shared" si="0"/>
        <v>1.68563275558133</v>
      </c>
      <c r="E18" s="30"/>
      <c r="F18" s="30"/>
      <c r="G18" s="30"/>
      <c r="H18" s="30"/>
      <c r="I18" s="30"/>
      <c r="J18" s="30"/>
      <c r="K18" s="30">
        <v>245</v>
      </c>
      <c r="L18" s="30">
        <v>40</v>
      </c>
      <c r="M18" s="30">
        <f t="shared" si="3"/>
        <v>16.326530612244898</v>
      </c>
      <c r="N18" s="51"/>
      <c r="O18" s="51"/>
      <c r="P18" s="51"/>
      <c r="Q18" s="71">
        <v>837.8</v>
      </c>
      <c r="R18" s="30">
        <v>837.8</v>
      </c>
      <c r="S18" s="30">
        <f t="shared" si="4"/>
        <v>100</v>
      </c>
      <c r="T18" s="30">
        <v>50992.6</v>
      </c>
      <c r="U18" s="30">
        <v>0</v>
      </c>
      <c r="V18" s="30">
        <f t="shared" ref="V18" si="6">U18/T18*100</f>
        <v>0</v>
      </c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</row>
    <row r="19" spans="1:34" s="81" customFormat="1" ht="15.75" x14ac:dyDescent="0.25">
      <c r="A19" s="58" t="s">
        <v>134</v>
      </c>
      <c r="B19" s="29">
        <f t="shared" si="1"/>
        <v>3510.1</v>
      </c>
      <c r="C19" s="29">
        <f t="shared" si="2"/>
        <v>545.1</v>
      </c>
      <c r="D19" s="30">
        <f t="shared" si="0"/>
        <v>15.529472094812114</v>
      </c>
      <c r="E19" s="30"/>
      <c r="F19" s="30"/>
      <c r="G19" s="30"/>
      <c r="H19" s="30">
        <v>2800</v>
      </c>
      <c r="I19" s="30"/>
      <c r="J19" s="30">
        <f t="shared" si="5"/>
        <v>0</v>
      </c>
      <c r="K19" s="30">
        <v>540</v>
      </c>
      <c r="L19" s="30">
        <v>375</v>
      </c>
      <c r="M19" s="30">
        <f t="shared" si="3"/>
        <v>69.444444444444443</v>
      </c>
      <c r="N19" s="51"/>
      <c r="O19" s="51"/>
      <c r="P19" s="51"/>
      <c r="Q19" s="71">
        <v>170.1</v>
      </c>
      <c r="R19" s="30">
        <v>170.1</v>
      </c>
      <c r="S19" s="30">
        <f t="shared" si="4"/>
        <v>100</v>
      </c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</row>
    <row r="20" spans="1:34" s="81" customFormat="1" ht="15.75" x14ac:dyDescent="0.25">
      <c r="A20" s="58" t="s">
        <v>135</v>
      </c>
      <c r="B20" s="29">
        <f t="shared" si="1"/>
        <v>1651.3</v>
      </c>
      <c r="C20" s="29">
        <f t="shared" si="2"/>
        <v>450.3</v>
      </c>
      <c r="D20" s="30">
        <f t="shared" si="0"/>
        <v>27.269424090110821</v>
      </c>
      <c r="E20" s="30"/>
      <c r="F20" s="30"/>
      <c r="G20" s="30"/>
      <c r="H20" s="30"/>
      <c r="I20" s="30"/>
      <c r="J20" s="30"/>
      <c r="K20" s="30">
        <v>1400</v>
      </c>
      <c r="L20" s="30">
        <v>199</v>
      </c>
      <c r="M20" s="30">
        <f t="shared" si="3"/>
        <v>14.214285714285715</v>
      </c>
      <c r="N20" s="51"/>
      <c r="O20" s="51"/>
      <c r="P20" s="51"/>
      <c r="Q20" s="71">
        <v>251.3</v>
      </c>
      <c r="R20" s="30">
        <v>251.3</v>
      </c>
      <c r="S20" s="30">
        <f t="shared" si="4"/>
        <v>100</v>
      </c>
      <c r="T20" s="30">
        <v>0</v>
      </c>
      <c r="U20" s="30">
        <v>0</v>
      </c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</row>
    <row r="21" spans="1:34" s="81" customFormat="1" ht="15.75" x14ac:dyDescent="0.25">
      <c r="A21" s="58" t="s">
        <v>136</v>
      </c>
      <c r="B21" s="29">
        <f t="shared" si="1"/>
        <v>49347.100000000006</v>
      </c>
      <c r="C21" s="29">
        <f t="shared" si="2"/>
        <v>16309.120999999999</v>
      </c>
      <c r="D21" s="30">
        <f t="shared" si="0"/>
        <v>33.049806371600354</v>
      </c>
      <c r="E21" s="30"/>
      <c r="F21" s="30"/>
      <c r="G21" s="30"/>
      <c r="H21" s="30">
        <v>12700</v>
      </c>
      <c r="I21" s="30">
        <v>2563.721</v>
      </c>
      <c r="J21" s="30">
        <f t="shared" si="5"/>
        <v>20.186779527559054</v>
      </c>
      <c r="K21" s="30">
        <v>495</v>
      </c>
      <c r="L21" s="30">
        <v>495</v>
      </c>
      <c r="M21" s="30">
        <f t="shared" si="3"/>
        <v>100</v>
      </c>
      <c r="N21" s="51"/>
      <c r="O21" s="51"/>
      <c r="P21" s="51"/>
      <c r="Q21" s="71">
        <v>13250.4</v>
      </c>
      <c r="R21" s="71">
        <v>13250.4</v>
      </c>
      <c r="S21" s="30">
        <f t="shared" si="4"/>
        <v>100</v>
      </c>
      <c r="T21" s="30">
        <v>22901.7</v>
      </c>
      <c r="U21" s="30">
        <v>0</v>
      </c>
      <c r="V21" s="30">
        <f t="shared" ref="V21:V46" si="7">U21/T21*100</f>
        <v>0</v>
      </c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</row>
    <row r="22" spans="1:34" s="81" customFormat="1" ht="15.75" x14ac:dyDescent="0.25">
      <c r="A22" s="58" t="s">
        <v>137</v>
      </c>
      <c r="B22" s="29">
        <f t="shared" si="1"/>
        <v>16147.7</v>
      </c>
      <c r="C22" s="29">
        <f t="shared" si="2"/>
        <v>5350.4790000000003</v>
      </c>
      <c r="D22" s="30">
        <f t="shared" si="0"/>
        <v>33.134619791053829</v>
      </c>
      <c r="E22" s="30"/>
      <c r="F22" s="30"/>
      <c r="G22" s="30"/>
      <c r="H22" s="30">
        <v>5700</v>
      </c>
      <c r="I22" s="30">
        <v>5037.7790000000005</v>
      </c>
      <c r="J22" s="30">
        <f t="shared" si="5"/>
        <v>88.382087719298255</v>
      </c>
      <c r="K22" s="30">
        <v>220</v>
      </c>
      <c r="L22" s="30">
        <v>85</v>
      </c>
      <c r="M22" s="30">
        <f t="shared" si="3"/>
        <v>38.636363636363633</v>
      </c>
      <c r="N22" s="51"/>
      <c r="O22" s="51"/>
      <c r="P22" s="51"/>
      <c r="Q22" s="71">
        <v>227.7</v>
      </c>
      <c r="R22" s="30">
        <v>227.7</v>
      </c>
      <c r="S22" s="30">
        <f t="shared" si="4"/>
        <v>100</v>
      </c>
      <c r="T22" s="30">
        <v>0</v>
      </c>
      <c r="U22" s="30">
        <v>0</v>
      </c>
      <c r="V22" s="30"/>
      <c r="W22" s="30"/>
      <c r="X22" s="30"/>
      <c r="Y22" s="30"/>
      <c r="Z22" s="30">
        <v>10000</v>
      </c>
      <c r="AA22" s="30"/>
      <c r="AB22" s="30"/>
      <c r="AC22" s="30"/>
      <c r="AD22" s="30"/>
      <c r="AE22" s="30"/>
      <c r="AF22" s="30"/>
      <c r="AG22" s="30"/>
      <c r="AH22" s="30"/>
    </row>
    <row r="23" spans="1:34" s="81" customFormat="1" ht="15.75" x14ac:dyDescent="0.25">
      <c r="A23" s="58" t="s">
        <v>138</v>
      </c>
      <c r="B23" s="29">
        <f t="shared" si="1"/>
        <v>10428.400000000001</v>
      </c>
      <c r="C23" s="29">
        <f t="shared" si="2"/>
        <v>638.70000000000005</v>
      </c>
      <c r="D23" s="30">
        <f t="shared" si="0"/>
        <v>6.1246212266503006</v>
      </c>
      <c r="E23" s="30"/>
      <c r="F23" s="30"/>
      <c r="G23" s="30"/>
      <c r="H23" s="30">
        <v>9694.7000000000007</v>
      </c>
      <c r="I23" s="30"/>
      <c r="J23" s="30"/>
      <c r="K23" s="30">
        <v>95</v>
      </c>
      <c r="L23" s="30"/>
      <c r="M23" s="30">
        <f t="shared" si="3"/>
        <v>0</v>
      </c>
      <c r="N23" s="51"/>
      <c r="O23" s="51"/>
      <c r="P23" s="51"/>
      <c r="Q23" s="71">
        <v>638.70000000000005</v>
      </c>
      <c r="R23" s="30">
        <v>638.70000000000005</v>
      </c>
      <c r="S23" s="30">
        <f t="shared" si="4"/>
        <v>100</v>
      </c>
      <c r="T23" s="30">
        <v>0</v>
      </c>
      <c r="U23" s="30">
        <v>0</v>
      </c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</row>
    <row r="24" spans="1:34" s="81" customFormat="1" ht="15.75" x14ac:dyDescent="0.25">
      <c r="A24" s="58" t="s">
        <v>139</v>
      </c>
      <c r="B24" s="29">
        <f t="shared" si="1"/>
        <v>6530</v>
      </c>
      <c r="C24" s="29">
        <f t="shared" si="2"/>
        <v>930</v>
      </c>
      <c r="D24" s="30">
        <f t="shared" si="0"/>
        <v>14.241960183767228</v>
      </c>
      <c r="E24" s="30"/>
      <c r="F24" s="30"/>
      <c r="G24" s="30"/>
      <c r="H24" s="30"/>
      <c r="I24" s="30"/>
      <c r="J24" s="30"/>
      <c r="K24" s="30">
        <v>930</v>
      </c>
      <c r="L24" s="30">
        <v>930</v>
      </c>
      <c r="M24" s="30">
        <f t="shared" si="3"/>
        <v>100</v>
      </c>
      <c r="N24" s="51"/>
      <c r="O24" s="51"/>
      <c r="P24" s="51"/>
      <c r="Q24" s="71"/>
      <c r="R24" s="30"/>
      <c r="S24" s="30"/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/>
      <c r="AC24" s="30">
        <v>5600</v>
      </c>
      <c r="AD24" s="30"/>
      <c r="AE24" s="30"/>
      <c r="AF24" s="30"/>
      <c r="AG24" s="30"/>
      <c r="AH24" s="30"/>
    </row>
    <row r="25" spans="1:34" s="81" customFormat="1" ht="15.75" x14ac:dyDescent="0.25">
      <c r="A25" s="58" t="s">
        <v>140</v>
      </c>
      <c r="B25" s="29">
        <f t="shared" si="1"/>
        <v>21340</v>
      </c>
      <c r="C25" s="29">
        <f t="shared" si="2"/>
        <v>21340</v>
      </c>
      <c r="D25" s="30">
        <f t="shared" si="0"/>
        <v>100</v>
      </c>
      <c r="E25" s="30"/>
      <c r="F25" s="30"/>
      <c r="G25" s="30"/>
      <c r="H25" s="30"/>
      <c r="I25" s="30"/>
      <c r="J25" s="30"/>
      <c r="K25" s="30">
        <v>240</v>
      </c>
      <c r="L25" s="30">
        <v>240</v>
      </c>
      <c r="M25" s="30">
        <f t="shared" si="3"/>
        <v>100</v>
      </c>
      <c r="N25" s="51"/>
      <c r="O25" s="51"/>
      <c r="P25" s="51"/>
      <c r="Q25" s="29">
        <v>21100</v>
      </c>
      <c r="R25" s="29">
        <v>21100</v>
      </c>
      <c r="S25" s="30">
        <f t="shared" si="4"/>
        <v>100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</row>
    <row r="26" spans="1:34" s="81" customFormat="1" ht="15.75" x14ac:dyDescent="0.25">
      <c r="A26" s="58" t="s">
        <v>141</v>
      </c>
      <c r="B26" s="29">
        <f t="shared" si="1"/>
        <v>10744.45</v>
      </c>
      <c r="C26" s="29">
        <f t="shared" si="2"/>
        <v>5699.45</v>
      </c>
      <c r="D26" s="30">
        <f t="shared" si="0"/>
        <v>53.045525829614348</v>
      </c>
      <c r="E26" s="30"/>
      <c r="F26" s="30"/>
      <c r="G26" s="30"/>
      <c r="H26" s="30"/>
      <c r="I26" s="30"/>
      <c r="J26" s="30"/>
      <c r="K26" s="30">
        <v>210</v>
      </c>
      <c r="L26" s="30">
        <v>165</v>
      </c>
      <c r="M26" s="30">
        <f t="shared" si="3"/>
        <v>78.571428571428569</v>
      </c>
      <c r="N26" s="51"/>
      <c r="O26" s="51"/>
      <c r="P26" s="51"/>
      <c r="Q26" s="29">
        <v>5534.45</v>
      </c>
      <c r="R26" s="29">
        <v>5534.45</v>
      </c>
      <c r="S26" s="30">
        <f t="shared" si="4"/>
        <v>100</v>
      </c>
      <c r="T26" s="30">
        <v>0</v>
      </c>
      <c r="U26" s="30">
        <v>0</v>
      </c>
      <c r="V26" s="30"/>
      <c r="W26" s="30"/>
      <c r="X26" s="30"/>
      <c r="Y26" s="30"/>
      <c r="Z26" s="30">
        <v>5000</v>
      </c>
      <c r="AA26" s="30"/>
      <c r="AB26" s="30"/>
      <c r="AC26" s="30"/>
      <c r="AD26" s="30"/>
      <c r="AE26" s="30"/>
      <c r="AF26" s="30"/>
      <c r="AG26" s="30"/>
      <c r="AH26" s="30"/>
    </row>
    <row r="27" spans="1:34" s="81" customFormat="1" ht="15.75" x14ac:dyDescent="0.25">
      <c r="A27" s="58" t="s">
        <v>142</v>
      </c>
      <c r="B27" s="29">
        <f t="shared" si="1"/>
        <v>959.5</v>
      </c>
      <c r="C27" s="29">
        <f t="shared" si="2"/>
        <v>509.5</v>
      </c>
      <c r="D27" s="30">
        <f t="shared" si="0"/>
        <v>53.100573215216265</v>
      </c>
      <c r="E27" s="30"/>
      <c r="F27" s="30"/>
      <c r="G27" s="30"/>
      <c r="H27" s="30"/>
      <c r="I27" s="30"/>
      <c r="J27" s="30"/>
      <c r="K27" s="30">
        <v>450</v>
      </c>
      <c r="L27" s="30"/>
      <c r="M27" s="30">
        <f t="shared" si="3"/>
        <v>0</v>
      </c>
      <c r="N27" s="51"/>
      <c r="O27" s="51"/>
      <c r="P27" s="51"/>
      <c r="Q27" s="71">
        <v>509.5</v>
      </c>
      <c r="R27" s="30">
        <v>509.5</v>
      </c>
      <c r="S27" s="30">
        <f t="shared" si="4"/>
        <v>100</v>
      </c>
      <c r="T27" s="30">
        <v>0</v>
      </c>
      <c r="U27" s="30">
        <v>0</v>
      </c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</row>
    <row r="28" spans="1:34" s="81" customFormat="1" ht="15.75" x14ac:dyDescent="0.25">
      <c r="A28" s="58" t="s">
        <v>143</v>
      </c>
      <c r="B28" s="29">
        <f t="shared" si="1"/>
        <v>8446.1</v>
      </c>
      <c r="C28" s="29">
        <f t="shared" si="2"/>
        <v>7765.1</v>
      </c>
      <c r="D28" s="30">
        <f t="shared" si="0"/>
        <v>91.937107067167091</v>
      </c>
      <c r="E28" s="30"/>
      <c r="F28" s="30"/>
      <c r="G28" s="30"/>
      <c r="H28" s="30"/>
      <c r="I28" s="30"/>
      <c r="J28" s="30"/>
      <c r="K28" s="30">
        <v>1100</v>
      </c>
      <c r="L28" s="30">
        <v>419</v>
      </c>
      <c r="M28" s="30">
        <f t="shared" si="3"/>
        <v>38.090909090909093</v>
      </c>
      <c r="N28" s="51"/>
      <c r="O28" s="51"/>
      <c r="P28" s="51"/>
      <c r="Q28" s="71">
        <v>7346.1</v>
      </c>
      <c r="R28" s="30">
        <v>7346.1</v>
      </c>
      <c r="S28" s="30">
        <f t="shared" si="4"/>
        <v>100</v>
      </c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</row>
    <row r="29" spans="1:34" s="81" customFormat="1" ht="15" customHeight="1" x14ac:dyDescent="0.25">
      <c r="A29" s="58" t="s">
        <v>144</v>
      </c>
      <c r="B29" s="29">
        <f t="shared" si="1"/>
        <v>200</v>
      </c>
      <c r="C29" s="29">
        <f t="shared" si="2"/>
        <v>20.5</v>
      </c>
      <c r="D29" s="30">
        <f t="shared" si="0"/>
        <v>10.25</v>
      </c>
      <c r="E29" s="30"/>
      <c r="F29" s="30"/>
      <c r="G29" s="30"/>
      <c r="H29" s="30"/>
      <c r="I29" s="30"/>
      <c r="J29" s="30"/>
      <c r="K29" s="30">
        <v>200</v>
      </c>
      <c r="L29" s="30">
        <v>20.5</v>
      </c>
      <c r="M29" s="30">
        <f t="shared" si="3"/>
        <v>10.25</v>
      </c>
      <c r="N29" s="51"/>
      <c r="O29" s="51"/>
      <c r="P29" s="51"/>
      <c r="Q29" s="71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</row>
    <row r="30" spans="1:34" s="81" customFormat="1" ht="15.75" x14ac:dyDescent="0.25">
      <c r="A30" s="58" t="s">
        <v>145</v>
      </c>
      <c r="B30" s="29">
        <f t="shared" si="1"/>
        <v>3424.4</v>
      </c>
      <c r="C30" s="29">
        <f t="shared" si="2"/>
        <v>852</v>
      </c>
      <c r="D30" s="30">
        <f t="shared" si="0"/>
        <v>24.880270996378929</v>
      </c>
      <c r="E30" s="30"/>
      <c r="F30" s="30"/>
      <c r="G30" s="30"/>
      <c r="H30" s="30">
        <v>2222.4</v>
      </c>
      <c r="I30" s="30"/>
      <c r="J30" s="30">
        <f t="shared" si="5"/>
        <v>0</v>
      </c>
      <c r="K30" s="30">
        <v>350</v>
      </c>
      <c r="L30" s="30"/>
      <c r="M30" s="30">
        <f t="shared" si="3"/>
        <v>0</v>
      </c>
      <c r="N30" s="51"/>
      <c r="O30" s="51"/>
      <c r="P30" s="51"/>
      <c r="Q30" s="71">
        <v>852</v>
      </c>
      <c r="R30" s="30">
        <v>852</v>
      </c>
      <c r="S30" s="30">
        <f t="shared" si="4"/>
        <v>100</v>
      </c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</row>
    <row r="31" spans="1:34" s="81" customFormat="1" ht="15.75" x14ac:dyDescent="0.25">
      <c r="A31" s="58" t="s">
        <v>146</v>
      </c>
      <c r="B31" s="29">
        <f t="shared" si="1"/>
        <v>1665</v>
      </c>
      <c r="C31" s="29">
        <f t="shared" si="2"/>
        <v>265</v>
      </c>
      <c r="D31" s="30">
        <f t="shared" si="0"/>
        <v>15.915915915915916</v>
      </c>
      <c r="E31" s="30"/>
      <c r="F31" s="30"/>
      <c r="G31" s="30"/>
      <c r="H31" s="30">
        <v>1400</v>
      </c>
      <c r="I31" s="30"/>
      <c r="J31" s="30">
        <f t="shared" si="5"/>
        <v>0</v>
      </c>
      <c r="K31" s="30">
        <v>265</v>
      </c>
      <c r="L31" s="30">
        <v>265</v>
      </c>
      <c r="M31" s="30">
        <f t="shared" si="3"/>
        <v>100</v>
      </c>
      <c r="N31" s="51"/>
      <c r="O31" s="51"/>
      <c r="P31" s="51"/>
      <c r="Q31" s="71"/>
      <c r="R31" s="71"/>
      <c r="S31" s="30"/>
      <c r="T31" s="30">
        <v>0</v>
      </c>
      <c r="U31" s="30">
        <v>0</v>
      </c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</row>
    <row r="32" spans="1:34" s="81" customFormat="1" ht="15.75" x14ac:dyDescent="0.25">
      <c r="A32" s="58" t="s">
        <v>147</v>
      </c>
      <c r="B32" s="29">
        <f t="shared" si="1"/>
        <v>225</v>
      </c>
      <c r="C32" s="29">
        <f t="shared" si="2"/>
        <v>225</v>
      </c>
      <c r="D32" s="30">
        <f t="shared" si="0"/>
        <v>100</v>
      </c>
      <c r="E32" s="30"/>
      <c r="F32" s="30"/>
      <c r="G32" s="30"/>
      <c r="H32" s="30"/>
      <c r="I32" s="30"/>
      <c r="J32" s="30"/>
      <c r="K32" s="30">
        <v>225</v>
      </c>
      <c r="L32" s="30">
        <v>225</v>
      </c>
      <c r="M32" s="30">
        <f t="shared" si="3"/>
        <v>100</v>
      </c>
      <c r="N32" s="51"/>
      <c r="O32" s="51"/>
      <c r="P32" s="51"/>
      <c r="Q32" s="71"/>
      <c r="R32" s="71"/>
      <c r="S32" s="30"/>
      <c r="T32" s="30">
        <v>0</v>
      </c>
      <c r="U32" s="30">
        <v>0</v>
      </c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</row>
    <row r="33" spans="1:34" s="81" customFormat="1" ht="15.75" x14ac:dyDescent="0.25">
      <c r="A33" s="58" t="s">
        <v>148</v>
      </c>
      <c r="B33" s="29">
        <f t="shared" si="1"/>
        <v>1090</v>
      </c>
      <c r="C33" s="29">
        <f t="shared" si="2"/>
        <v>1090</v>
      </c>
      <c r="D33" s="30">
        <f t="shared" si="0"/>
        <v>100</v>
      </c>
      <c r="E33" s="30"/>
      <c r="F33" s="30"/>
      <c r="G33" s="30"/>
      <c r="H33" s="30"/>
      <c r="I33" s="30"/>
      <c r="J33" s="30"/>
      <c r="K33" s="30">
        <v>90</v>
      </c>
      <c r="L33" s="30">
        <v>90</v>
      </c>
      <c r="M33" s="30">
        <f t="shared" si="3"/>
        <v>100</v>
      </c>
      <c r="N33" s="51"/>
      <c r="O33" s="51"/>
      <c r="P33" s="51"/>
      <c r="Q33" s="71">
        <v>1000</v>
      </c>
      <c r="R33" s="71">
        <v>1000</v>
      </c>
      <c r="S33" s="30">
        <f t="shared" si="4"/>
        <v>100</v>
      </c>
      <c r="T33" s="30">
        <v>0</v>
      </c>
      <c r="U33" s="30">
        <v>0</v>
      </c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</row>
    <row r="34" spans="1:34" s="81" customFormat="1" ht="15.75" x14ac:dyDescent="0.25">
      <c r="A34" s="58" t="s">
        <v>149</v>
      </c>
      <c r="B34" s="29">
        <f t="shared" si="1"/>
        <v>14787.28</v>
      </c>
      <c r="C34" s="29">
        <f t="shared" si="2"/>
        <v>4308.3748599999999</v>
      </c>
      <c r="D34" s="30">
        <f t="shared" si="0"/>
        <v>29.13568188334839</v>
      </c>
      <c r="E34" s="30"/>
      <c r="F34" s="30"/>
      <c r="G34" s="30"/>
      <c r="H34" s="30">
        <v>2010</v>
      </c>
      <c r="I34" s="30">
        <v>1898.856</v>
      </c>
      <c r="J34" s="30">
        <f t="shared" si="5"/>
        <v>94.470447761194038</v>
      </c>
      <c r="K34" s="30">
        <v>400</v>
      </c>
      <c r="L34" s="30">
        <v>32.238860000000003</v>
      </c>
      <c r="M34" s="30">
        <f t="shared" si="3"/>
        <v>8.0597150000000006</v>
      </c>
      <c r="N34" s="51"/>
      <c r="O34" s="51"/>
      <c r="P34" s="51"/>
      <c r="Q34" s="71">
        <v>2377.2800000000002</v>
      </c>
      <c r="R34" s="71">
        <v>2377.2800000000002</v>
      </c>
      <c r="S34" s="30">
        <f t="shared" si="4"/>
        <v>100</v>
      </c>
      <c r="T34" s="30">
        <v>0</v>
      </c>
      <c r="U34" s="30">
        <v>0</v>
      </c>
      <c r="V34" s="30"/>
      <c r="W34" s="30"/>
      <c r="X34" s="30"/>
      <c r="Y34" s="30"/>
      <c r="Z34" s="30">
        <v>10000</v>
      </c>
      <c r="AA34" s="30"/>
      <c r="AB34" s="30"/>
      <c r="AC34" s="30"/>
      <c r="AD34" s="30"/>
      <c r="AE34" s="30"/>
      <c r="AF34" s="30"/>
      <c r="AG34" s="30"/>
      <c r="AH34" s="30"/>
    </row>
    <row r="35" spans="1:34" s="81" customFormat="1" ht="15.75" x14ac:dyDescent="0.25">
      <c r="A35" s="58" t="s">
        <v>150</v>
      </c>
      <c r="B35" s="29">
        <f t="shared" si="1"/>
        <v>12260</v>
      </c>
      <c r="C35" s="29">
        <f t="shared" si="2"/>
        <v>6301.8609999999999</v>
      </c>
      <c r="D35" s="30">
        <f t="shared" si="0"/>
        <v>51.401802610114188</v>
      </c>
      <c r="E35" s="30"/>
      <c r="F35" s="30"/>
      <c r="G35" s="30"/>
      <c r="H35" s="30">
        <v>4800</v>
      </c>
      <c r="I35" s="30">
        <v>4641.8609999999999</v>
      </c>
      <c r="J35" s="30">
        <f t="shared" si="5"/>
        <v>96.705437500000002</v>
      </c>
      <c r="K35" s="30">
        <v>860</v>
      </c>
      <c r="L35" s="30">
        <v>660</v>
      </c>
      <c r="M35" s="30">
        <f t="shared" si="3"/>
        <v>76.744186046511629</v>
      </c>
      <c r="N35" s="51"/>
      <c r="O35" s="51"/>
      <c r="P35" s="51"/>
      <c r="Q35" s="71">
        <v>1000</v>
      </c>
      <c r="R35" s="71">
        <v>1000</v>
      </c>
      <c r="S35" s="30">
        <f t="shared" si="4"/>
        <v>100</v>
      </c>
      <c r="T35" s="30">
        <v>0</v>
      </c>
      <c r="U35" s="30">
        <v>0</v>
      </c>
      <c r="V35" s="30"/>
      <c r="W35" s="30"/>
      <c r="X35" s="30"/>
      <c r="Y35" s="30"/>
      <c r="Z35" s="30"/>
      <c r="AA35" s="30"/>
      <c r="AB35" s="30"/>
      <c r="AC35" s="30">
        <v>5600</v>
      </c>
      <c r="AD35" s="30"/>
      <c r="AE35" s="30"/>
      <c r="AF35" s="30"/>
      <c r="AG35" s="30"/>
      <c r="AH35" s="30"/>
    </row>
    <row r="36" spans="1:34" s="81" customFormat="1" ht="15.75" x14ac:dyDescent="0.25">
      <c r="A36" s="58" t="s">
        <v>151</v>
      </c>
      <c r="B36" s="29">
        <f t="shared" si="1"/>
        <v>950</v>
      </c>
      <c r="C36" s="29">
        <f t="shared" si="2"/>
        <v>811</v>
      </c>
      <c r="D36" s="30">
        <f t="shared" si="0"/>
        <v>85.368421052631589</v>
      </c>
      <c r="E36" s="30"/>
      <c r="F36" s="30"/>
      <c r="G36" s="30"/>
      <c r="H36" s="30">
        <v>0</v>
      </c>
      <c r="I36" s="30">
        <v>0</v>
      </c>
      <c r="J36" s="30"/>
      <c r="K36" s="30">
        <v>550</v>
      </c>
      <c r="L36" s="30">
        <v>411</v>
      </c>
      <c r="M36" s="30">
        <f t="shared" si="3"/>
        <v>74.727272727272734</v>
      </c>
      <c r="N36" s="51"/>
      <c r="O36" s="51"/>
      <c r="P36" s="51"/>
      <c r="Q36" s="71">
        <v>400</v>
      </c>
      <c r="R36" s="71">
        <v>400</v>
      </c>
      <c r="S36" s="30">
        <f t="shared" si="4"/>
        <v>100</v>
      </c>
      <c r="T36" s="30">
        <v>0</v>
      </c>
      <c r="U36" s="30">
        <v>0</v>
      </c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</row>
    <row r="37" spans="1:34" s="81" customFormat="1" ht="15.75" x14ac:dyDescent="0.25">
      <c r="A37" s="58" t="s">
        <v>152</v>
      </c>
      <c r="B37" s="29">
        <f t="shared" si="1"/>
        <v>100</v>
      </c>
      <c r="C37" s="29">
        <f t="shared" si="2"/>
        <v>50</v>
      </c>
      <c r="D37" s="30">
        <f t="shared" si="0"/>
        <v>50</v>
      </c>
      <c r="E37" s="30"/>
      <c r="F37" s="30"/>
      <c r="G37" s="30"/>
      <c r="H37" s="30">
        <v>0</v>
      </c>
      <c r="I37" s="30">
        <v>0</v>
      </c>
      <c r="J37" s="30"/>
      <c r="K37" s="30">
        <v>100</v>
      </c>
      <c r="L37" s="30">
        <v>50</v>
      </c>
      <c r="M37" s="30">
        <f t="shared" si="3"/>
        <v>50</v>
      </c>
      <c r="N37" s="51"/>
      <c r="O37" s="51"/>
      <c r="P37" s="51"/>
      <c r="Q37" s="71"/>
      <c r="R37" s="71"/>
      <c r="S37" s="30"/>
      <c r="T37" s="30">
        <v>0</v>
      </c>
      <c r="U37" s="30">
        <v>0</v>
      </c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</row>
    <row r="38" spans="1:34" s="81" customFormat="1" ht="15.75" x14ac:dyDescent="0.25">
      <c r="A38" s="58" t="s">
        <v>153</v>
      </c>
      <c r="B38" s="29">
        <f t="shared" si="1"/>
        <v>5840</v>
      </c>
      <c r="C38" s="29">
        <f t="shared" si="2"/>
        <v>240</v>
      </c>
      <c r="D38" s="30">
        <f t="shared" si="0"/>
        <v>4.10958904109589</v>
      </c>
      <c r="E38" s="30"/>
      <c r="F38" s="30"/>
      <c r="G38" s="30"/>
      <c r="H38" s="30">
        <v>0</v>
      </c>
      <c r="I38" s="30">
        <v>0</v>
      </c>
      <c r="J38" s="30"/>
      <c r="K38" s="30">
        <v>240</v>
      </c>
      <c r="L38" s="30">
        <v>240</v>
      </c>
      <c r="M38" s="30">
        <f t="shared" si="3"/>
        <v>100</v>
      </c>
      <c r="N38" s="51"/>
      <c r="O38" s="51"/>
      <c r="P38" s="51"/>
      <c r="Q38" s="71"/>
      <c r="R38" s="71"/>
      <c r="S38" s="30"/>
      <c r="T38" s="30">
        <v>0</v>
      </c>
      <c r="U38" s="30">
        <v>0</v>
      </c>
      <c r="V38" s="30"/>
      <c r="W38" s="30"/>
      <c r="X38" s="30"/>
      <c r="Y38" s="30"/>
      <c r="Z38" s="30"/>
      <c r="AA38" s="30"/>
      <c r="AB38" s="30"/>
      <c r="AC38" s="30">
        <v>5600</v>
      </c>
      <c r="AD38" s="30"/>
      <c r="AE38" s="30"/>
      <c r="AF38" s="30"/>
      <c r="AG38" s="30"/>
      <c r="AH38" s="30"/>
    </row>
    <row r="39" spans="1:34" s="81" customFormat="1" ht="15.75" x14ac:dyDescent="0.25">
      <c r="A39" s="58" t="s">
        <v>154</v>
      </c>
      <c r="B39" s="29">
        <f t="shared" si="1"/>
        <v>50</v>
      </c>
      <c r="C39" s="29">
        <f t="shared" si="2"/>
        <v>0</v>
      </c>
      <c r="D39" s="30">
        <f t="shared" si="0"/>
        <v>0</v>
      </c>
      <c r="E39" s="30"/>
      <c r="F39" s="30"/>
      <c r="G39" s="30"/>
      <c r="H39" s="30">
        <v>0</v>
      </c>
      <c r="I39" s="30">
        <v>0</v>
      </c>
      <c r="J39" s="30"/>
      <c r="K39" s="30">
        <v>50</v>
      </c>
      <c r="L39" s="30"/>
      <c r="M39" s="30">
        <f t="shared" si="3"/>
        <v>0</v>
      </c>
      <c r="N39" s="51"/>
      <c r="O39" s="51"/>
      <c r="P39" s="51"/>
      <c r="Q39" s="29"/>
      <c r="R39" s="30"/>
      <c r="S39" s="30"/>
      <c r="T39" s="30">
        <v>0</v>
      </c>
      <c r="U39" s="30">
        <v>0</v>
      </c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</row>
    <row r="40" spans="1:34" s="81" customFormat="1" ht="15.75" x14ac:dyDescent="0.25">
      <c r="A40" s="58" t="s">
        <v>155</v>
      </c>
      <c r="B40" s="29">
        <f t="shared" si="1"/>
        <v>2220.25</v>
      </c>
      <c r="C40" s="29">
        <f t="shared" si="2"/>
        <v>2220.25</v>
      </c>
      <c r="D40" s="30">
        <f t="shared" si="0"/>
        <v>100</v>
      </c>
      <c r="E40" s="30"/>
      <c r="F40" s="30"/>
      <c r="G40" s="30"/>
      <c r="H40" s="30">
        <v>0</v>
      </c>
      <c r="I40" s="30">
        <v>0</v>
      </c>
      <c r="J40" s="30"/>
      <c r="K40" s="30">
        <v>110</v>
      </c>
      <c r="L40" s="30">
        <v>110</v>
      </c>
      <c r="M40" s="30">
        <f t="shared" si="3"/>
        <v>100</v>
      </c>
      <c r="N40" s="51"/>
      <c r="O40" s="51"/>
      <c r="P40" s="51"/>
      <c r="Q40" s="71">
        <v>2110.25</v>
      </c>
      <c r="R40" s="71">
        <v>2110.25</v>
      </c>
      <c r="S40" s="30">
        <f t="shared" si="4"/>
        <v>100</v>
      </c>
      <c r="T40" s="30">
        <v>0</v>
      </c>
      <c r="U40" s="30">
        <v>0</v>
      </c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</row>
    <row r="41" spans="1:34" s="81" customFormat="1" ht="15.75" x14ac:dyDescent="0.25">
      <c r="A41" s="58" t="s">
        <v>156</v>
      </c>
      <c r="B41" s="29">
        <f t="shared" si="1"/>
        <v>3150</v>
      </c>
      <c r="C41" s="29">
        <f t="shared" si="2"/>
        <v>350</v>
      </c>
      <c r="D41" s="30">
        <f t="shared" si="0"/>
        <v>11.111111111111111</v>
      </c>
      <c r="E41" s="30"/>
      <c r="F41" s="30"/>
      <c r="G41" s="30"/>
      <c r="H41" s="30">
        <v>2800</v>
      </c>
      <c r="I41" s="30"/>
      <c r="J41" s="30"/>
      <c r="K41" s="30">
        <v>350</v>
      </c>
      <c r="L41" s="30">
        <v>350</v>
      </c>
      <c r="M41" s="30">
        <f t="shared" si="3"/>
        <v>100</v>
      </c>
      <c r="N41" s="51"/>
      <c r="O41" s="51"/>
      <c r="P41" s="51"/>
      <c r="Q41" s="71"/>
      <c r="R41" s="71"/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</row>
    <row r="42" spans="1:34" s="81" customFormat="1" ht="15.75" x14ac:dyDescent="0.25">
      <c r="A42" s="58" t="s">
        <v>157</v>
      </c>
      <c r="B42" s="29">
        <f t="shared" si="1"/>
        <v>90528.9</v>
      </c>
      <c r="C42" s="29">
        <f t="shared" si="2"/>
        <v>30204.800000000003</v>
      </c>
      <c r="D42" s="54">
        <f t="shared" si="0"/>
        <v>33.364814992781319</v>
      </c>
      <c r="E42" s="30"/>
      <c r="F42" s="30"/>
      <c r="G42" s="30"/>
      <c r="H42" s="30"/>
      <c r="I42" s="30"/>
      <c r="J42" s="30"/>
      <c r="K42" s="30">
        <v>292</v>
      </c>
      <c r="L42" s="30">
        <v>292</v>
      </c>
      <c r="M42" s="30">
        <f t="shared" si="3"/>
        <v>100</v>
      </c>
      <c r="N42" s="51"/>
      <c r="O42" s="51"/>
      <c r="P42" s="51"/>
      <c r="Q42" s="71">
        <v>621.4</v>
      </c>
      <c r="R42" s="71">
        <v>621.4</v>
      </c>
      <c r="S42" s="30">
        <f t="shared" si="4"/>
        <v>100</v>
      </c>
      <c r="T42" s="30">
        <v>84615.5</v>
      </c>
      <c r="U42" s="30">
        <v>24291.4</v>
      </c>
      <c r="V42" s="30">
        <f t="shared" si="7"/>
        <v>28.707979034574045</v>
      </c>
      <c r="W42" s="30"/>
      <c r="X42" s="30"/>
      <c r="Y42" s="30"/>
      <c r="Z42" s="30">
        <v>5000</v>
      </c>
      <c r="AA42" s="30">
        <v>5000</v>
      </c>
      <c r="AB42" s="30">
        <f>AA42/Z42*100</f>
        <v>100</v>
      </c>
      <c r="AC42" s="30"/>
      <c r="AD42" s="30"/>
      <c r="AE42" s="30"/>
      <c r="AF42" s="30"/>
      <c r="AG42" s="30"/>
      <c r="AH42" s="30"/>
    </row>
    <row r="43" spans="1:34" s="81" customFormat="1" ht="15.75" x14ac:dyDescent="0.25">
      <c r="A43" s="58" t="s">
        <v>158</v>
      </c>
      <c r="B43" s="29">
        <f t="shared" si="1"/>
        <v>1875.5</v>
      </c>
      <c r="C43" s="29">
        <f t="shared" si="2"/>
        <v>748.73299999999995</v>
      </c>
      <c r="D43" s="30">
        <f t="shared" si="0"/>
        <v>39.921780858437749</v>
      </c>
      <c r="E43" s="30"/>
      <c r="F43" s="30"/>
      <c r="G43" s="30"/>
      <c r="H43" s="30">
        <v>1000</v>
      </c>
      <c r="I43" s="30"/>
      <c r="J43" s="30"/>
      <c r="K43" s="30">
        <v>430</v>
      </c>
      <c r="L43" s="30">
        <v>303.233</v>
      </c>
      <c r="M43" s="30">
        <f t="shared" si="3"/>
        <v>70.519302325581407</v>
      </c>
      <c r="N43" s="51"/>
      <c r="O43" s="51"/>
      <c r="P43" s="51"/>
      <c r="Q43" s="71">
        <v>445.5</v>
      </c>
      <c r="R43" s="71">
        <v>445.5</v>
      </c>
      <c r="S43" s="30">
        <f t="shared" si="4"/>
        <v>100</v>
      </c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</row>
    <row r="44" spans="1:34" s="81" customFormat="1" ht="15.75" x14ac:dyDescent="0.25">
      <c r="A44" s="58" t="s">
        <v>159</v>
      </c>
      <c r="B44" s="29">
        <f t="shared" si="1"/>
        <v>12983.9</v>
      </c>
      <c r="C44" s="29">
        <f t="shared" si="2"/>
        <v>12983.9</v>
      </c>
      <c r="D44" s="30">
        <f t="shared" si="0"/>
        <v>100</v>
      </c>
      <c r="E44" s="30"/>
      <c r="F44" s="30"/>
      <c r="G44" s="30"/>
      <c r="H44" s="30"/>
      <c r="I44" s="30"/>
      <c r="J44" s="30"/>
      <c r="K44" s="30">
        <v>305</v>
      </c>
      <c r="L44" s="30">
        <v>305</v>
      </c>
      <c r="M44" s="30">
        <f t="shared" si="3"/>
        <v>100</v>
      </c>
      <c r="N44" s="51"/>
      <c r="O44" s="51"/>
      <c r="P44" s="51"/>
      <c r="Q44" s="71">
        <v>12678.9</v>
      </c>
      <c r="R44" s="71">
        <v>12678.9</v>
      </c>
      <c r="S44" s="30">
        <f t="shared" si="4"/>
        <v>100</v>
      </c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</row>
    <row r="45" spans="1:34" s="81" customFormat="1" ht="15.75" x14ac:dyDescent="0.25">
      <c r="A45" s="58" t="s">
        <v>160</v>
      </c>
      <c r="B45" s="29">
        <f t="shared" si="1"/>
        <v>23252.9</v>
      </c>
      <c r="C45" s="29">
        <f t="shared" si="2"/>
        <v>5239.527</v>
      </c>
      <c r="D45" s="30">
        <f t="shared" si="0"/>
        <v>22.532789458519151</v>
      </c>
      <c r="E45" s="30"/>
      <c r="F45" s="30"/>
      <c r="G45" s="30"/>
      <c r="H45" s="30">
        <v>16652.900000000001</v>
      </c>
      <c r="I45" s="30">
        <v>5239.527</v>
      </c>
      <c r="J45" s="30">
        <f t="shared" si="5"/>
        <v>31.463150562364511</v>
      </c>
      <c r="K45" s="30">
        <v>620</v>
      </c>
      <c r="L45" s="30"/>
      <c r="M45" s="30">
        <f t="shared" si="3"/>
        <v>0</v>
      </c>
      <c r="N45" s="51"/>
      <c r="O45" s="51"/>
      <c r="P45" s="51"/>
      <c r="Q45" s="71"/>
      <c r="R45" s="71"/>
      <c r="S45" s="30"/>
      <c r="T45" s="30"/>
      <c r="U45" s="30"/>
      <c r="V45" s="30"/>
      <c r="W45" s="30"/>
      <c r="X45" s="30"/>
      <c r="Y45" s="30"/>
      <c r="Z45" s="30">
        <v>5000</v>
      </c>
      <c r="AA45" s="30"/>
      <c r="AB45" s="30"/>
      <c r="AC45" s="30">
        <v>980</v>
      </c>
      <c r="AD45" s="30"/>
      <c r="AE45" s="30"/>
      <c r="AF45" s="30"/>
      <c r="AG45" s="30"/>
      <c r="AH45" s="30"/>
    </row>
    <row r="46" spans="1:34" s="81" customFormat="1" ht="15.75" x14ac:dyDescent="0.25">
      <c r="A46" s="58" t="s">
        <v>161</v>
      </c>
      <c r="B46" s="29">
        <f t="shared" si="1"/>
        <v>169009.8</v>
      </c>
      <c r="C46" s="29">
        <f t="shared" si="2"/>
        <v>953.005</v>
      </c>
      <c r="D46" s="30">
        <f t="shared" si="0"/>
        <v>0.56387558591276954</v>
      </c>
      <c r="E46" s="30"/>
      <c r="F46" s="30"/>
      <c r="G46" s="30"/>
      <c r="H46" s="30">
        <v>0</v>
      </c>
      <c r="I46" s="30">
        <v>0</v>
      </c>
      <c r="J46" s="30"/>
      <c r="K46" s="30">
        <v>4450</v>
      </c>
      <c r="L46" s="30">
        <v>253.005</v>
      </c>
      <c r="M46" s="30">
        <f t="shared" si="3"/>
        <v>5.6855056179775278</v>
      </c>
      <c r="N46" s="51"/>
      <c r="O46" s="51"/>
      <c r="P46" s="51"/>
      <c r="Q46" s="30">
        <v>700</v>
      </c>
      <c r="R46" s="30">
        <v>700</v>
      </c>
      <c r="S46" s="30">
        <f t="shared" si="4"/>
        <v>100</v>
      </c>
      <c r="T46" s="30">
        <v>158859.79999999999</v>
      </c>
      <c r="U46" s="30"/>
      <c r="V46" s="30">
        <f t="shared" si="7"/>
        <v>0</v>
      </c>
      <c r="W46" s="30"/>
      <c r="X46" s="30"/>
      <c r="Y46" s="30"/>
      <c r="Z46" s="30">
        <v>5000</v>
      </c>
      <c r="AA46" s="30"/>
      <c r="AB46" s="30"/>
      <c r="AC46" s="30"/>
      <c r="AD46" s="30"/>
      <c r="AE46" s="30"/>
      <c r="AF46" s="30"/>
      <c r="AG46" s="30"/>
      <c r="AH46" s="30"/>
    </row>
    <row r="47" spans="1:34" s="81" customFormat="1" ht="32.25" customHeight="1" x14ac:dyDescent="0.25">
      <c r="A47" s="154" t="s">
        <v>162</v>
      </c>
      <c r="B47" s="47">
        <f>SUM(B48:B51)</f>
        <v>672502.9</v>
      </c>
      <c r="C47" s="47">
        <f>SUM(C48:C51)</f>
        <v>79737.279999999999</v>
      </c>
      <c r="D47" s="47">
        <f t="shared" si="0"/>
        <v>11.856793479998377</v>
      </c>
      <c r="E47" s="47">
        <f>SUM(E48:E51)</f>
        <v>0</v>
      </c>
      <c r="F47" s="47">
        <f>SUM(F48:F51)</f>
        <v>0</v>
      </c>
      <c r="G47" s="47"/>
      <c r="H47" s="47">
        <f>SUM(H48:H51)</f>
        <v>3040</v>
      </c>
      <c r="I47" s="47">
        <f>SUM(I48:I51)</f>
        <v>0</v>
      </c>
      <c r="J47" s="47"/>
      <c r="K47" s="47">
        <f>SUM(K48:K51)</f>
        <v>5800</v>
      </c>
      <c r="L47" s="47">
        <f>SUM(L48:L51)</f>
        <v>3737.28</v>
      </c>
      <c r="M47" s="47">
        <f t="shared" si="3"/>
        <v>64.43586206896552</v>
      </c>
      <c r="N47" s="89"/>
      <c r="O47" s="89"/>
      <c r="P47" s="89"/>
      <c r="Q47" s="47">
        <f>SUM(Q48:Q51)</f>
        <v>76000</v>
      </c>
      <c r="R47" s="47">
        <f>SUM(R48:R51)</f>
        <v>76000</v>
      </c>
      <c r="S47" s="47">
        <f>R47/Q47*100</f>
        <v>100</v>
      </c>
      <c r="T47" s="47">
        <f>SUM(T48:T51)</f>
        <v>430162.9</v>
      </c>
      <c r="U47" s="47">
        <f>SUM(U48:U51)</f>
        <v>0</v>
      </c>
      <c r="V47" s="47">
        <f t="shared" ref="V47" si="8">U47/T47*100</f>
        <v>0</v>
      </c>
      <c r="W47" s="47">
        <f>SUM(W48:W51)</f>
        <v>0</v>
      </c>
      <c r="X47" s="47">
        <f>SUM(X48:X51)</f>
        <v>0</v>
      </c>
      <c r="Y47" s="47"/>
      <c r="Z47" s="47">
        <f>SUM(Z48:Z51)</f>
        <v>10000</v>
      </c>
      <c r="AA47" s="47">
        <f>SUM(AA48:AA51)</f>
        <v>0</v>
      </c>
      <c r="AB47" s="47"/>
      <c r="AC47" s="47">
        <f>SUM(AC48:AC51)</f>
        <v>0</v>
      </c>
      <c r="AD47" s="47">
        <f>SUM(AD48:AD51)</f>
        <v>0</v>
      </c>
      <c r="AE47" s="47"/>
      <c r="AF47" s="47">
        <f>SUM(AF48:AF51)</f>
        <v>147500</v>
      </c>
      <c r="AG47" s="47">
        <f>SUM(AG48:AG51)</f>
        <v>0</v>
      </c>
      <c r="AH47" s="47">
        <f t="shared" ref="AH47" si="9">AG47/AF47*100</f>
        <v>0</v>
      </c>
    </row>
    <row r="48" spans="1:34" s="81" customFormat="1" ht="15.75" x14ac:dyDescent="0.25">
      <c r="A48" s="58" t="s">
        <v>163</v>
      </c>
      <c r="B48" s="29">
        <f t="shared" si="1"/>
        <v>668942.9</v>
      </c>
      <c r="C48" s="29">
        <f t="shared" si="2"/>
        <v>79547.5</v>
      </c>
      <c r="D48" s="30">
        <f t="shared" si="0"/>
        <v>11.891523177837749</v>
      </c>
      <c r="E48" s="30"/>
      <c r="F48" s="30"/>
      <c r="G48" s="30"/>
      <c r="H48" s="30"/>
      <c r="I48" s="30"/>
      <c r="J48" s="30"/>
      <c r="K48" s="30">
        <v>5280</v>
      </c>
      <c r="L48" s="30">
        <v>3547.5</v>
      </c>
      <c r="M48" s="30">
        <f>L48/K48*100</f>
        <v>67.1875</v>
      </c>
      <c r="N48" s="51"/>
      <c r="O48" s="51"/>
      <c r="P48" s="51"/>
      <c r="Q48" s="30">
        <v>76000</v>
      </c>
      <c r="R48" s="30">
        <v>76000</v>
      </c>
      <c r="S48" s="30">
        <f>R48/Q48*100</f>
        <v>100</v>
      </c>
      <c r="T48" s="30">
        <v>430162.9</v>
      </c>
      <c r="U48" s="30"/>
      <c r="V48" s="30">
        <f>U48/T48*100</f>
        <v>0</v>
      </c>
      <c r="W48" s="30"/>
      <c r="X48" s="30">
        <v>0</v>
      </c>
      <c r="Y48" s="30">
        <v>0</v>
      </c>
      <c r="Z48" s="30">
        <v>10000</v>
      </c>
      <c r="AA48" s="30">
        <v>0</v>
      </c>
      <c r="AB48" s="30">
        <v>0</v>
      </c>
      <c r="AC48" s="30"/>
      <c r="AD48" s="30">
        <v>0</v>
      </c>
      <c r="AE48" s="30">
        <v>0</v>
      </c>
      <c r="AF48" s="30">
        <v>147500</v>
      </c>
      <c r="AG48" s="30"/>
      <c r="AH48" s="30">
        <f>AG48/AF48*100</f>
        <v>0</v>
      </c>
    </row>
    <row r="49" spans="1:34" s="81" customFormat="1" ht="15.75" x14ac:dyDescent="0.25">
      <c r="A49" s="58" t="s">
        <v>588</v>
      </c>
      <c r="B49" s="29">
        <f t="shared" si="1"/>
        <v>3320</v>
      </c>
      <c r="C49" s="29">
        <f t="shared" si="2"/>
        <v>80</v>
      </c>
      <c r="D49" s="30">
        <f t="shared" si="0"/>
        <v>2.4096385542168677</v>
      </c>
      <c r="E49" s="30"/>
      <c r="F49" s="30"/>
      <c r="G49" s="30"/>
      <c r="H49" s="30">
        <v>3040</v>
      </c>
      <c r="I49" s="30"/>
      <c r="J49" s="30"/>
      <c r="K49" s="30">
        <v>280</v>
      </c>
      <c r="L49" s="30">
        <v>80</v>
      </c>
      <c r="M49" s="30">
        <f t="shared" ref="M49:M51" si="10">L49/K49*100</f>
        <v>28.571428571428569</v>
      </c>
      <c r="N49" s="51"/>
      <c r="O49" s="51"/>
      <c r="P49" s="51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</row>
    <row r="50" spans="1:34" s="81" customFormat="1" ht="15.75" x14ac:dyDescent="0.25">
      <c r="A50" s="58" t="s">
        <v>164</v>
      </c>
      <c r="B50" s="29">
        <f t="shared" si="1"/>
        <v>80</v>
      </c>
      <c r="C50" s="29">
        <f t="shared" si="2"/>
        <v>109.78</v>
      </c>
      <c r="D50" s="54">
        <f t="shared" si="0"/>
        <v>137.22499999999999</v>
      </c>
      <c r="E50" s="30"/>
      <c r="F50" s="30"/>
      <c r="G50" s="30"/>
      <c r="H50" s="30"/>
      <c r="I50" s="30"/>
      <c r="J50" s="30"/>
      <c r="K50" s="30">
        <v>80</v>
      </c>
      <c r="L50" s="30">
        <v>109.78</v>
      </c>
      <c r="M50" s="30">
        <f t="shared" si="10"/>
        <v>137.22499999999999</v>
      </c>
      <c r="N50" s="51"/>
      <c r="O50" s="51"/>
      <c r="P50" s="51"/>
      <c r="Q50" s="30"/>
      <c r="R50" s="30"/>
      <c r="S50" s="30"/>
      <c r="T50" s="30">
        <v>0</v>
      </c>
      <c r="U50" s="30">
        <v>0</v>
      </c>
      <c r="V50" s="30"/>
      <c r="W50" s="30">
        <v>0</v>
      </c>
      <c r="X50" s="30">
        <v>0</v>
      </c>
      <c r="Y50" s="30"/>
      <c r="Z50" s="30">
        <v>0</v>
      </c>
      <c r="AA50" s="30">
        <v>0</v>
      </c>
      <c r="AB50" s="30"/>
      <c r="AC50" s="30">
        <v>0</v>
      </c>
      <c r="AD50" s="30">
        <v>0</v>
      </c>
      <c r="AE50" s="30"/>
      <c r="AF50" s="30">
        <v>0</v>
      </c>
      <c r="AG50" s="30">
        <v>0</v>
      </c>
      <c r="AH50" s="30"/>
    </row>
    <row r="51" spans="1:34" s="81" customFormat="1" ht="15.75" x14ac:dyDescent="0.25">
      <c r="A51" s="58" t="s">
        <v>587</v>
      </c>
      <c r="B51" s="29">
        <f t="shared" si="1"/>
        <v>160</v>
      </c>
      <c r="C51" s="29">
        <f t="shared" si="2"/>
        <v>0</v>
      </c>
      <c r="D51" s="54">
        <f t="shared" si="0"/>
        <v>0</v>
      </c>
      <c r="E51" s="30"/>
      <c r="F51" s="30"/>
      <c r="G51" s="30"/>
      <c r="H51" s="30"/>
      <c r="I51" s="30"/>
      <c r="J51" s="30"/>
      <c r="K51" s="30">
        <v>160</v>
      </c>
      <c r="L51" s="30"/>
      <c r="M51" s="30">
        <f t="shared" si="10"/>
        <v>0</v>
      </c>
      <c r="N51" s="51"/>
      <c r="O51" s="51"/>
      <c r="P51" s="51"/>
      <c r="Q51" s="30"/>
      <c r="R51" s="30"/>
      <c r="S51" s="30"/>
      <c r="T51" s="30">
        <v>0</v>
      </c>
      <c r="U51" s="30">
        <v>0</v>
      </c>
      <c r="V51" s="30"/>
      <c r="W51" s="30">
        <v>0</v>
      </c>
      <c r="X51" s="30">
        <v>0</v>
      </c>
      <c r="Y51" s="30"/>
      <c r="Z51" s="30">
        <v>0</v>
      </c>
      <c r="AA51" s="30">
        <v>0</v>
      </c>
      <c r="AB51" s="30"/>
      <c r="AC51" s="30">
        <v>0</v>
      </c>
      <c r="AD51" s="30">
        <v>0</v>
      </c>
      <c r="AE51" s="30"/>
      <c r="AF51" s="30">
        <v>0</v>
      </c>
      <c r="AG51" s="30">
        <v>0</v>
      </c>
      <c r="AH51" s="30"/>
    </row>
    <row r="52" spans="1:34" s="152" customFormat="1" ht="15.75" x14ac:dyDescent="0.25">
      <c r="A52" s="154" t="s">
        <v>165</v>
      </c>
      <c r="B52" s="47">
        <f>SUM(B53:B108)</f>
        <v>539823.6</v>
      </c>
      <c r="C52" s="47">
        <f>SUM(C53:C108)</f>
        <v>68376.89791</v>
      </c>
      <c r="D52" s="47">
        <f t="shared" si="0"/>
        <v>12.66652623375488</v>
      </c>
      <c r="E52" s="47">
        <f>SUM(E53:E108)</f>
        <v>299900</v>
      </c>
      <c r="F52" s="47">
        <f>SUM(F53:F108)</f>
        <v>54255.997909999998</v>
      </c>
      <c r="G52" s="47"/>
      <c r="H52" s="47">
        <f>SUM(H53:H108)</f>
        <v>4500</v>
      </c>
      <c r="I52" s="47">
        <f>SUM(I53:I108)</f>
        <v>0</v>
      </c>
      <c r="J52" s="47">
        <f t="shared" ref="J52" si="11">I52/H52*100</f>
        <v>0</v>
      </c>
      <c r="K52" s="47">
        <f>SUM(K53:K108)</f>
        <v>250</v>
      </c>
      <c r="L52" s="47">
        <f>SUM(L53:L108)</f>
        <v>50</v>
      </c>
      <c r="M52" s="47">
        <f>L52/K52*100</f>
        <v>20</v>
      </c>
      <c r="N52" s="89"/>
      <c r="O52" s="89"/>
      <c r="P52" s="89"/>
      <c r="Q52" s="47">
        <f>SUM(Q53:Q108)</f>
        <v>1573.6000000000001</v>
      </c>
      <c r="R52" s="47">
        <f>SUM(R63:R108)</f>
        <v>1573.6000000000001</v>
      </c>
      <c r="S52" s="53">
        <f>R52/Q52*100</f>
        <v>100</v>
      </c>
      <c r="T52" s="47"/>
      <c r="U52" s="47"/>
      <c r="V52" s="47"/>
      <c r="W52" s="47">
        <f>SUM(W53:W108)</f>
        <v>155000</v>
      </c>
      <c r="X52" s="47">
        <f>SUM(X53:X108)</f>
        <v>5297.3</v>
      </c>
      <c r="Y52" s="47">
        <f>X52/W52*100</f>
        <v>3.4176129032258062</v>
      </c>
      <c r="Z52" s="47">
        <f>SUM(Z53:Z108)</f>
        <v>5000</v>
      </c>
      <c r="AA52" s="47">
        <f>SUM(AA53:AA108)</f>
        <v>5000</v>
      </c>
      <c r="AB52" s="47">
        <f>AA52/Z52*100</f>
        <v>100</v>
      </c>
      <c r="AC52" s="47">
        <f>SUM(AC53:AC108)</f>
        <v>0</v>
      </c>
      <c r="AD52" s="47">
        <f>SUM(AD53:AD108)</f>
        <v>0</v>
      </c>
      <c r="AE52" s="47"/>
      <c r="AF52" s="47">
        <f>SUM(AF53:AF108)</f>
        <v>73600</v>
      </c>
      <c r="AG52" s="47">
        <f>SUM(AG53:AG108)</f>
        <v>2200</v>
      </c>
      <c r="AH52" s="47">
        <f>AG52/AF52*100</f>
        <v>2.9891304347826089</v>
      </c>
    </row>
    <row r="53" spans="1:34" s="153" customFormat="1" ht="63" x14ac:dyDescent="0.25">
      <c r="A53" s="86" t="s">
        <v>510</v>
      </c>
      <c r="B53" s="29">
        <f t="shared" si="1"/>
        <v>0</v>
      </c>
      <c r="C53" s="29">
        <f t="shared" si="2"/>
        <v>0</v>
      </c>
      <c r="D53" s="71"/>
      <c r="E53" s="72"/>
      <c r="F53" s="72"/>
      <c r="G53" s="72"/>
      <c r="H53" s="72"/>
      <c r="I53" s="72"/>
      <c r="J53" s="72"/>
      <c r="K53" s="71"/>
      <c r="L53" s="71"/>
      <c r="M53" s="71"/>
      <c r="N53" s="109"/>
      <c r="O53" s="109"/>
      <c r="P53" s="109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</row>
    <row r="54" spans="1:34" s="153" customFormat="1" ht="78.75" x14ac:dyDescent="0.25">
      <c r="A54" s="86" t="s">
        <v>548</v>
      </c>
      <c r="B54" s="29">
        <f t="shared" si="1"/>
        <v>0</v>
      </c>
      <c r="C54" s="29">
        <f t="shared" si="2"/>
        <v>0</v>
      </c>
      <c r="D54" s="71"/>
      <c r="E54" s="72"/>
      <c r="F54" s="72"/>
      <c r="G54" s="72"/>
      <c r="H54" s="72"/>
      <c r="I54" s="72"/>
      <c r="J54" s="72"/>
      <c r="K54" s="71"/>
      <c r="L54" s="71"/>
      <c r="M54" s="71"/>
      <c r="N54" s="109"/>
      <c r="O54" s="109"/>
      <c r="P54" s="109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</row>
    <row r="55" spans="1:34" s="153" customFormat="1" ht="63" x14ac:dyDescent="0.25">
      <c r="A55" s="85" t="s">
        <v>601</v>
      </c>
      <c r="B55" s="29">
        <f t="shared" si="1"/>
        <v>5200</v>
      </c>
      <c r="C55" s="29">
        <f t="shared" si="2"/>
        <v>5000</v>
      </c>
      <c r="D55" s="71">
        <f t="shared" ref="D55:D108" si="12">C55/B55*100</f>
        <v>96.15384615384616</v>
      </c>
      <c r="E55" s="72"/>
      <c r="F55" s="72"/>
      <c r="G55" s="72"/>
      <c r="H55" s="72"/>
      <c r="I55" s="72"/>
      <c r="J55" s="72"/>
      <c r="K55" s="71">
        <v>200</v>
      </c>
      <c r="L55" s="71"/>
      <c r="M55" s="71">
        <f t="shared" ref="M55:M79" si="13">L55/K55*100</f>
        <v>0</v>
      </c>
      <c r="N55" s="109"/>
      <c r="O55" s="109"/>
      <c r="P55" s="109"/>
      <c r="Q55" s="72"/>
      <c r="R55" s="72"/>
      <c r="S55" s="72"/>
      <c r="T55" s="72"/>
      <c r="U55" s="72"/>
      <c r="V55" s="72"/>
      <c r="W55" s="72"/>
      <c r="X55" s="72"/>
      <c r="Y55" s="72"/>
      <c r="Z55" s="71">
        <v>5000</v>
      </c>
      <c r="AA55" s="71">
        <v>5000</v>
      </c>
      <c r="AB55" s="71">
        <f>AA55/Z55*100</f>
        <v>100</v>
      </c>
      <c r="AC55" s="72"/>
      <c r="AD55" s="72"/>
      <c r="AE55" s="72"/>
      <c r="AF55" s="72"/>
      <c r="AG55" s="72"/>
      <c r="AH55" s="72"/>
    </row>
    <row r="56" spans="1:34" s="153" customFormat="1" ht="78.75" x14ac:dyDescent="0.25">
      <c r="A56" s="86" t="s">
        <v>192</v>
      </c>
      <c r="B56" s="29">
        <f t="shared" si="1"/>
        <v>0</v>
      </c>
      <c r="C56" s="29">
        <f t="shared" si="2"/>
        <v>0</v>
      </c>
      <c r="D56" s="71"/>
      <c r="E56" s="72"/>
      <c r="F56" s="72"/>
      <c r="G56" s="72"/>
      <c r="H56" s="71"/>
      <c r="I56" s="72"/>
      <c r="J56" s="72"/>
      <c r="K56" s="71"/>
      <c r="L56" s="71"/>
      <c r="M56" s="71"/>
      <c r="N56" s="109"/>
      <c r="O56" s="109"/>
      <c r="P56" s="109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</row>
    <row r="57" spans="1:34" s="153" customFormat="1" ht="63" x14ac:dyDescent="0.25">
      <c r="A57" s="86" t="s">
        <v>583</v>
      </c>
      <c r="B57" s="29">
        <f t="shared" si="1"/>
        <v>100000</v>
      </c>
      <c r="C57" s="29">
        <f t="shared" si="2"/>
        <v>2575</v>
      </c>
      <c r="D57" s="71"/>
      <c r="E57" s="72"/>
      <c r="F57" s="72"/>
      <c r="G57" s="72"/>
      <c r="H57" s="72"/>
      <c r="I57" s="72"/>
      <c r="J57" s="72"/>
      <c r="K57" s="71"/>
      <c r="L57" s="71"/>
      <c r="M57" s="71"/>
      <c r="N57" s="115"/>
      <c r="O57" s="109"/>
      <c r="P57" s="109"/>
      <c r="Q57" s="72"/>
      <c r="R57" s="72"/>
      <c r="S57" s="72"/>
      <c r="T57" s="72"/>
      <c r="U57" s="72"/>
      <c r="V57" s="72"/>
      <c r="W57" s="71">
        <v>100000</v>
      </c>
      <c r="X57" s="71">
        <v>2575</v>
      </c>
      <c r="Y57" s="71">
        <f>X57/W57*100</f>
        <v>2.5749999999999997</v>
      </c>
      <c r="Z57" s="71"/>
      <c r="AA57" s="71"/>
      <c r="AB57" s="71"/>
      <c r="AC57" s="71"/>
      <c r="AD57" s="71"/>
      <c r="AE57" s="71"/>
      <c r="AF57" s="72"/>
      <c r="AG57" s="72"/>
      <c r="AH57" s="72"/>
    </row>
    <row r="58" spans="1:34" s="153" customFormat="1" ht="78.75" x14ac:dyDescent="0.25">
      <c r="A58" s="86" t="s">
        <v>209</v>
      </c>
      <c r="B58" s="29">
        <f t="shared" si="1"/>
        <v>0</v>
      </c>
      <c r="C58" s="29">
        <f t="shared" si="2"/>
        <v>0</v>
      </c>
      <c r="D58" s="71"/>
      <c r="E58" s="72"/>
      <c r="F58" s="72"/>
      <c r="G58" s="72"/>
      <c r="H58" s="72"/>
      <c r="I58" s="72"/>
      <c r="J58" s="72"/>
      <c r="K58" s="71"/>
      <c r="L58" s="71"/>
      <c r="M58" s="71"/>
      <c r="N58" s="115"/>
      <c r="O58" s="109"/>
      <c r="P58" s="109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</row>
    <row r="59" spans="1:34" s="153" customFormat="1" ht="78.75" x14ac:dyDescent="0.25">
      <c r="A59" s="86" t="s">
        <v>218</v>
      </c>
      <c r="B59" s="29">
        <f t="shared" si="1"/>
        <v>0</v>
      </c>
      <c r="C59" s="29">
        <f t="shared" si="2"/>
        <v>0</v>
      </c>
      <c r="D59" s="71"/>
      <c r="E59" s="72"/>
      <c r="F59" s="72"/>
      <c r="G59" s="72"/>
      <c r="H59" s="72"/>
      <c r="I59" s="72"/>
      <c r="J59" s="72"/>
      <c r="K59" s="71"/>
      <c r="L59" s="71"/>
      <c r="M59" s="71"/>
      <c r="N59" s="110"/>
      <c r="O59" s="109"/>
      <c r="P59" s="109"/>
      <c r="Q59" s="116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</row>
    <row r="60" spans="1:34" s="153" customFormat="1" ht="63" x14ac:dyDescent="0.25">
      <c r="A60" s="86" t="s">
        <v>572</v>
      </c>
      <c r="B60" s="29">
        <f t="shared" si="1"/>
        <v>72200</v>
      </c>
      <c r="C60" s="29">
        <f t="shared" si="2"/>
        <v>2200</v>
      </c>
      <c r="D60" s="71"/>
      <c r="E60" s="72"/>
      <c r="F60" s="72"/>
      <c r="G60" s="72"/>
      <c r="H60" s="72"/>
      <c r="I60" s="72"/>
      <c r="J60" s="72"/>
      <c r="K60" s="71"/>
      <c r="L60" s="71"/>
      <c r="M60" s="71"/>
      <c r="N60" s="115"/>
      <c r="O60" s="109"/>
      <c r="P60" s="109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1">
        <v>72200</v>
      </c>
      <c r="AG60" s="71">
        <v>2200</v>
      </c>
      <c r="AH60" s="71">
        <f>AG60/AF60*100</f>
        <v>3.0470914127423825</v>
      </c>
    </row>
    <row r="61" spans="1:34" s="153" customFormat="1" ht="47.25" x14ac:dyDescent="0.25">
      <c r="A61" s="86" t="s">
        <v>232</v>
      </c>
      <c r="B61" s="29">
        <f t="shared" si="1"/>
        <v>0</v>
      </c>
      <c r="C61" s="29">
        <f t="shared" si="2"/>
        <v>0</v>
      </c>
      <c r="D61" s="71"/>
      <c r="E61" s="72"/>
      <c r="F61" s="72"/>
      <c r="G61" s="72"/>
      <c r="H61" s="72"/>
      <c r="I61" s="72"/>
      <c r="J61" s="72"/>
      <c r="K61" s="71"/>
      <c r="L61" s="71"/>
      <c r="M61" s="71"/>
      <c r="N61" s="109"/>
      <c r="O61" s="109"/>
      <c r="P61" s="109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</row>
    <row r="62" spans="1:34" s="153" customFormat="1" ht="78.75" x14ac:dyDescent="0.25">
      <c r="A62" s="86" t="s">
        <v>243</v>
      </c>
      <c r="B62" s="29">
        <f t="shared" si="1"/>
        <v>0</v>
      </c>
      <c r="C62" s="29">
        <f t="shared" si="2"/>
        <v>0</v>
      </c>
      <c r="D62" s="71"/>
      <c r="E62" s="72"/>
      <c r="F62" s="72"/>
      <c r="G62" s="72"/>
      <c r="H62" s="72"/>
      <c r="I62" s="72"/>
      <c r="J62" s="72"/>
      <c r="K62" s="71"/>
      <c r="L62" s="71"/>
      <c r="M62" s="71"/>
      <c r="N62" s="109"/>
      <c r="O62" s="109"/>
      <c r="P62" s="109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</row>
    <row r="63" spans="1:34" s="81" customFormat="1" ht="78.75" x14ac:dyDescent="0.25">
      <c r="A63" s="86" t="s">
        <v>252</v>
      </c>
      <c r="B63" s="29">
        <f t="shared" si="1"/>
        <v>0</v>
      </c>
      <c r="C63" s="29">
        <f t="shared" si="2"/>
        <v>0</v>
      </c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109"/>
      <c r="O63" s="109"/>
      <c r="P63" s="109"/>
      <c r="Q63" s="71"/>
      <c r="R63" s="71"/>
      <c r="S63" s="71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</row>
    <row r="64" spans="1:34" s="81" customFormat="1" ht="78.75" x14ac:dyDescent="0.25">
      <c r="A64" s="86" t="s">
        <v>261</v>
      </c>
      <c r="B64" s="29">
        <f t="shared" si="1"/>
        <v>0</v>
      </c>
      <c r="C64" s="29">
        <f t="shared" si="2"/>
        <v>0</v>
      </c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109"/>
      <c r="O64" s="109"/>
      <c r="P64" s="109"/>
      <c r="Q64" s="71"/>
      <c r="R64" s="71"/>
      <c r="S64" s="71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</row>
    <row r="65" spans="1:34" s="81" customFormat="1" ht="63" x14ac:dyDescent="0.25">
      <c r="A65" s="86" t="s">
        <v>573</v>
      </c>
      <c r="B65" s="29">
        <f t="shared" si="1"/>
        <v>0</v>
      </c>
      <c r="C65" s="29">
        <f t="shared" si="2"/>
        <v>0</v>
      </c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109"/>
      <c r="O65" s="109"/>
      <c r="P65" s="109"/>
      <c r="Q65" s="71"/>
      <c r="R65" s="71"/>
      <c r="S65" s="71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</row>
    <row r="66" spans="1:34" s="81" customFormat="1" ht="78.75" x14ac:dyDescent="0.25">
      <c r="A66" s="86" t="s">
        <v>283</v>
      </c>
      <c r="B66" s="29">
        <f t="shared" si="1"/>
        <v>0</v>
      </c>
      <c r="C66" s="29">
        <f t="shared" si="2"/>
        <v>0</v>
      </c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109"/>
      <c r="O66" s="109"/>
      <c r="P66" s="109"/>
      <c r="Q66" s="71"/>
      <c r="R66" s="71"/>
      <c r="S66" s="71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</row>
    <row r="67" spans="1:34" s="81" customFormat="1" ht="78.75" x14ac:dyDescent="0.25">
      <c r="A67" s="86" t="s">
        <v>288</v>
      </c>
      <c r="B67" s="29">
        <f t="shared" si="1"/>
        <v>0</v>
      </c>
      <c r="C67" s="29">
        <f t="shared" si="2"/>
        <v>0</v>
      </c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109"/>
      <c r="O67" s="109"/>
      <c r="P67" s="109"/>
      <c r="Q67" s="71"/>
      <c r="R67" s="71"/>
      <c r="S67" s="71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</row>
    <row r="68" spans="1:34" s="81" customFormat="1" ht="78.75" x14ac:dyDescent="0.25">
      <c r="A68" s="86" t="s">
        <v>300</v>
      </c>
      <c r="B68" s="29">
        <f t="shared" si="1"/>
        <v>0</v>
      </c>
      <c r="C68" s="29">
        <f t="shared" si="2"/>
        <v>0</v>
      </c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109"/>
      <c r="O68" s="109"/>
      <c r="P68" s="109"/>
      <c r="Q68" s="71"/>
      <c r="R68" s="71"/>
      <c r="S68" s="71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</row>
    <row r="69" spans="1:34" s="81" customFormat="1" ht="78.75" x14ac:dyDescent="0.25">
      <c r="A69" s="86" t="s">
        <v>574</v>
      </c>
      <c r="B69" s="29">
        <f t="shared" si="1"/>
        <v>0</v>
      </c>
      <c r="C69" s="29">
        <f t="shared" si="2"/>
        <v>0</v>
      </c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109"/>
      <c r="O69" s="109"/>
      <c r="P69" s="109"/>
      <c r="Q69" s="71"/>
      <c r="R69" s="71"/>
      <c r="S69" s="71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</row>
    <row r="70" spans="1:34" s="81" customFormat="1" ht="78.75" x14ac:dyDescent="0.25">
      <c r="A70" s="86" t="s">
        <v>575</v>
      </c>
      <c r="B70" s="29">
        <f t="shared" si="1"/>
        <v>4500</v>
      </c>
      <c r="C70" s="29">
        <f t="shared" si="2"/>
        <v>0</v>
      </c>
      <c r="D70" s="71">
        <f t="shared" si="12"/>
        <v>0</v>
      </c>
      <c r="E70" s="71"/>
      <c r="F70" s="71"/>
      <c r="G70" s="71"/>
      <c r="H70" s="71">
        <v>4500</v>
      </c>
      <c r="I70" s="71"/>
      <c r="J70" s="71"/>
      <c r="K70" s="71"/>
      <c r="L70" s="71"/>
      <c r="M70" s="71"/>
      <c r="N70" s="109"/>
      <c r="O70" s="109"/>
      <c r="P70" s="109"/>
      <c r="Q70" s="71"/>
      <c r="R70" s="71"/>
      <c r="S70" s="71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</row>
    <row r="71" spans="1:34" s="81" customFormat="1" ht="78.75" x14ac:dyDescent="0.25">
      <c r="A71" s="86" t="s">
        <v>511</v>
      </c>
      <c r="B71" s="29">
        <f t="shared" si="1"/>
        <v>0</v>
      </c>
      <c r="C71" s="29">
        <f t="shared" si="2"/>
        <v>0</v>
      </c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109"/>
      <c r="O71" s="109"/>
      <c r="P71" s="109"/>
      <c r="Q71" s="71"/>
      <c r="R71" s="71"/>
      <c r="S71" s="71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</row>
    <row r="72" spans="1:34" s="81" customFormat="1" ht="78.75" x14ac:dyDescent="0.25">
      <c r="A72" s="86" t="s">
        <v>576</v>
      </c>
      <c r="B72" s="29">
        <f t="shared" si="1"/>
        <v>0</v>
      </c>
      <c r="C72" s="29">
        <f t="shared" si="2"/>
        <v>0</v>
      </c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109"/>
      <c r="O72" s="109"/>
      <c r="P72" s="109"/>
      <c r="Q72" s="71"/>
      <c r="R72" s="71"/>
      <c r="S72" s="71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</row>
    <row r="73" spans="1:34" s="81" customFormat="1" ht="63" x14ac:dyDescent="0.25">
      <c r="A73" s="86" t="s">
        <v>335</v>
      </c>
      <c r="B73" s="29">
        <f t="shared" si="1"/>
        <v>0</v>
      </c>
      <c r="C73" s="29">
        <f t="shared" si="2"/>
        <v>0</v>
      </c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109"/>
      <c r="O73" s="109"/>
      <c r="P73" s="109"/>
      <c r="Q73" s="71"/>
      <c r="R73" s="71"/>
      <c r="S73" s="71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</row>
    <row r="74" spans="1:34" s="81" customFormat="1" ht="78.75" x14ac:dyDescent="0.25">
      <c r="A74" s="86" t="s">
        <v>562</v>
      </c>
      <c r="B74" s="29">
        <f t="shared" ref="B74:B109" si="14">E74+H74+K74+N74+Q74+T74+W74+Z74+AC74+AF74</f>
        <v>0</v>
      </c>
      <c r="C74" s="29">
        <f t="shared" ref="C74:C109" si="15">F74+I74+L74+O74+R74+U74+X74+AA74+AD74+AG74</f>
        <v>0</v>
      </c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109"/>
      <c r="O74" s="109"/>
      <c r="P74" s="109"/>
      <c r="Q74" s="71"/>
      <c r="R74" s="71"/>
      <c r="S74" s="71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</row>
    <row r="75" spans="1:34" s="81" customFormat="1" ht="78.75" x14ac:dyDescent="0.25">
      <c r="A75" s="86" t="s">
        <v>337</v>
      </c>
      <c r="B75" s="29">
        <f t="shared" si="14"/>
        <v>0</v>
      </c>
      <c r="C75" s="29">
        <f t="shared" si="15"/>
        <v>0</v>
      </c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109"/>
      <c r="O75" s="109"/>
      <c r="P75" s="109"/>
      <c r="Q75" s="71"/>
      <c r="R75" s="71"/>
      <c r="S75" s="71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</row>
    <row r="76" spans="1:34" s="81" customFormat="1" ht="78.75" x14ac:dyDescent="0.25">
      <c r="A76" s="86" t="s">
        <v>338</v>
      </c>
      <c r="B76" s="29">
        <f t="shared" si="14"/>
        <v>0</v>
      </c>
      <c r="C76" s="29">
        <f t="shared" si="15"/>
        <v>0</v>
      </c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109"/>
      <c r="O76" s="109"/>
      <c r="P76" s="109"/>
      <c r="Q76" s="71"/>
      <c r="R76" s="71"/>
      <c r="S76" s="71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</row>
    <row r="77" spans="1:34" s="81" customFormat="1" ht="78.75" x14ac:dyDescent="0.25">
      <c r="A77" s="86" t="s">
        <v>340</v>
      </c>
      <c r="B77" s="29">
        <f t="shared" si="14"/>
        <v>0</v>
      </c>
      <c r="C77" s="29">
        <f t="shared" si="15"/>
        <v>0</v>
      </c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109"/>
      <c r="O77" s="109"/>
      <c r="P77" s="109"/>
      <c r="Q77" s="71"/>
      <c r="R77" s="71"/>
      <c r="S77" s="71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</row>
    <row r="78" spans="1:34" s="81" customFormat="1" ht="78.75" x14ac:dyDescent="0.25">
      <c r="A78" s="86" t="s">
        <v>341</v>
      </c>
      <c r="B78" s="29">
        <f t="shared" si="14"/>
        <v>0</v>
      </c>
      <c r="C78" s="29">
        <f t="shared" si="15"/>
        <v>0</v>
      </c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109"/>
      <c r="O78" s="109"/>
      <c r="P78" s="109"/>
      <c r="Q78" s="71"/>
      <c r="R78" s="71"/>
      <c r="S78" s="71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</row>
    <row r="79" spans="1:34" s="81" customFormat="1" ht="78.75" x14ac:dyDescent="0.25">
      <c r="A79" s="86" t="s">
        <v>345</v>
      </c>
      <c r="B79" s="29">
        <f t="shared" si="14"/>
        <v>50</v>
      </c>
      <c r="C79" s="29">
        <f t="shared" si="15"/>
        <v>50</v>
      </c>
      <c r="D79" s="71">
        <f t="shared" si="12"/>
        <v>100</v>
      </c>
      <c r="E79" s="71"/>
      <c r="F79" s="71"/>
      <c r="G79" s="71"/>
      <c r="H79" s="71"/>
      <c r="I79" s="71"/>
      <c r="J79" s="71"/>
      <c r="K79" s="71">
        <v>50</v>
      </c>
      <c r="L79" s="71">
        <v>50</v>
      </c>
      <c r="M79" s="71">
        <f t="shared" si="13"/>
        <v>100</v>
      </c>
      <c r="N79" s="109"/>
      <c r="O79" s="109"/>
      <c r="P79" s="109"/>
      <c r="Q79" s="71"/>
      <c r="R79" s="71"/>
      <c r="S79" s="71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</row>
    <row r="80" spans="1:34" s="81" customFormat="1" ht="78.75" x14ac:dyDescent="0.25">
      <c r="A80" s="86" t="s">
        <v>353</v>
      </c>
      <c r="B80" s="29">
        <f t="shared" si="14"/>
        <v>0</v>
      </c>
      <c r="C80" s="29">
        <f t="shared" si="15"/>
        <v>0</v>
      </c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109"/>
      <c r="O80" s="109"/>
      <c r="P80" s="109"/>
      <c r="Q80" s="71"/>
      <c r="R80" s="71"/>
      <c r="S80" s="71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</row>
    <row r="81" spans="1:34" s="81" customFormat="1" ht="78.75" x14ac:dyDescent="0.25">
      <c r="A81" s="86" t="s">
        <v>542</v>
      </c>
      <c r="B81" s="29">
        <f t="shared" si="14"/>
        <v>0</v>
      </c>
      <c r="C81" s="29">
        <f t="shared" si="15"/>
        <v>0</v>
      </c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109"/>
      <c r="O81" s="109"/>
      <c r="P81" s="109"/>
      <c r="Q81" s="71"/>
      <c r="R81" s="71"/>
      <c r="S81" s="71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</row>
    <row r="82" spans="1:34" s="81" customFormat="1" ht="63" x14ac:dyDescent="0.25">
      <c r="A82" s="86" t="s">
        <v>363</v>
      </c>
      <c r="B82" s="29">
        <f t="shared" si="14"/>
        <v>0</v>
      </c>
      <c r="C82" s="29">
        <f t="shared" si="15"/>
        <v>0</v>
      </c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109"/>
      <c r="O82" s="109"/>
      <c r="P82" s="109"/>
      <c r="Q82" s="71"/>
      <c r="R82" s="71"/>
      <c r="S82" s="71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</row>
    <row r="83" spans="1:34" s="81" customFormat="1" ht="63" x14ac:dyDescent="0.25">
      <c r="A83" s="86" t="s">
        <v>577</v>
      </c>
      <c r="B83" s="29">
        <f t="shared" si="14"/>
        <v>0</v>
      </c>
      <c r="C83" s="29">
        <f t="shared" si="15"/>
        <v>0</v>
      </c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109"/>
      <c r="O83" s="109"/>
      <c r="P83" s="109"/>
      <c r="Q83" s="71"/>
      <c r="R83" s="71"/>
      <c r="S83" s="71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</row>
    <row r="84" spans="1:34" s="81" customFormat="1" ht="78.75" x14ac:dyDescent="0.25">
      <c r="A84" s="86" t="s">
        <v>369</v>
      </c>
      <c r="B84" s="29">
        <f t="shared" si="14"/>
        <v>121.1</v>
      </c>
      <c r="C84" s="29">
        <f t="shared" si="15"/>
        <v>121.1</v>
      </c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109"/>
      <c r="O84" s="109"/>
      <c r="P84" s="109"/>
      <c r="Q84" s="71">
        <v>121.1</v>
      </c>
      <c r="R84" s="71">
        <v>121.1</v>
      </c>
      <c r="S84" s="71">
        <f>R84/Q84*100</f>
        <v>100</v>
      </c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</row>
    <row r="85" spans="1:34" s="81" customFormat="1" ht="78.75" x14ac:dyDescent="0.25">
      <c r="A85" s="86" t="s">
        <v>370</v>
      </c>
      <c r="B85" s="29">
        <f t="shared" si="14"/>
        <v>125.2</v>
      </c>
      <c r="C85" s="29">
        <f t="shared" si="15"/>
        <v>125.2</v>
      </c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109"/>
      <c r="O85" s="109"/>
      <c r="P85" s="109"/>
      <c r="Q85" s="71">
        <v>125.2</v>
      </c>
      <c r="R85" s="71">
        <v>125.2</v>
      </c>
      <c r="S85" s="71">
        <f t="shared" ref="S85:S95" si="16">R85/Q85*100</f>
        <v>100</v>
      </c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</row>
    <row r="86" spans="1:34" s="81" customFormat="1" ht="78.75" x14ac:dyDescent="0.25">
      <c r="A86" s="86" t="s">
        <v>371</v>
      </c>
      <c r="B86" s="29">
        <f t="shared" si="14"/>
        <v>110.4</v>
      </c>
      <c r="C86" s="29">
        <f t="shared" si="15"/>
        <v>110.4</v>
      </c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109"/>
      <c r="O86" s="109"/>
      <c r="P86" s="109"/>
      <c r="Q86" s="71">
        <v>110.4</v>
      </c>
      <c r="R86" s="71">
        <v>110.4</v>
      </c>
      <c r="S86" s="71">
        <f t="shared" si="16"/>
        <v>100</v>
      </c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</row>
    <row r="87" spans="1:34" s="81" customFormat="1" ht="78.75" x14ac:dyDescent="0.25">
      <c r="A87" s="86" t="s">
        <v>372</v>
      </c>
      <c r="B87" s="29">
        <f t="shared" si="14"/>
        <v>119.8</v>
      </c>
      <c r="C87" s="29">
        <f t="shared" si="15"/>
        <v>119.8</v>
      </c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109"/>
      <c r="O87" s="109"/>
      <c r="P87" s="109"/>
      <c r="Q87" s="71">
        <v>119.8</v>
      </c>
      <c r="R87" s="71">
        <v>119.8</v>
      </c>
      <c r="S87" s="71">
        <f t="shared" si="16"/>
        <v>100</v>
      </c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</row>
    <row r="88" spans="1:34" s="81" customFormat="1" ht="78.75" x14ac:dyDescent="0.25">
      <c r="A88" s="86" t="s">
        <v>373</v>
      </c>
      <c r="B88" s="29">
        <f t="shared" si="14"/>
        <v>223.4</v>
      </c>
      <c r="C88" s="29">
        <f t="shared" si="15"/>
        <v>223.4</v>
      </c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109"/>
      <c r="O88" s="109"/>
      <c r="P88" s="109"/>
      <c r="Q88" s="71">
        <v>223.4</v>
      </c>
      <c r="R88" s="71">
        <v>223.4</v>
      </c>
      <c r="S88" s="71">
        <f t="shared" si="16"/>
        <v>100</v>
      </c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</row>
    <row r="89" spans="1:34" s="81" customFormat="1" ht="78.75" x14ac:dyDescent="0.25">
      <c r="A89" s="86" t="s">
        <v>374</v>
      </c>
      <c r="B89" s="29">
        <f t="shared" si="14"/>
        <v>120.6</v>
      </c>
      <c r="C89" s="29">
        <f t="shared" si="15"/>
        <v>120.6</v>
      </c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109"/>
      <c r="O89" s="109"/>
      <c r="P89" s="109"/>
      <c r="Q89" s="71">
        <v>120.6</v>
      </c>
      <c r="R89" s="71">
        <v>120.6</v>
      </c>
      <c r="S89" s="71">
        <f t="shared" si="16"/>
        <v>100</v>
      </c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</row>
    <row r="90" spans="1:34" s="81" customFormat="1" ht="78.75" x14ac:dyDescent="0.25">
      <c r="A90" s="86" t="s">
        <v>375</v>
      </c>
      <c r="B90" s="29">
        <f t="shared" si="14"/>
        <v>112.5</v>
      </c>
      <c r="C90" s="29">
        <f t="shared" si="15"/>
        <v>112.5</v>
      </c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109"/>
      <c r="O90" s="109"/>
      <c r="P90" s="109"/>
      <c r="Q90" s="71">
        <v>112.5</v>
      </c>
      <c r="R90" s="71">
        <v>112.5</v>
      </c>
      <c r="S90" s="71">
        <f t="shared" si="16"/>
        <v>100</v>
      </c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</row>
    <row r="91" spans="1:34" s="81" customFormat="1" ht="78.75" x14ac:dyDescent="0.25">
      <c r="A91" s="86" t="s">
        <v>376</v>
      </c>
      <c r="B91" s="29">
        <f t="shared" si="14"/>
        <v>121.2</v>
      </c>
      <c r="C91" s="29">
        <f t="shared" si="15"/>
        <v>121.2</v>
      </c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109"/>
      <c r="O91" s="109"/>
      <c r="P91" s="109"/>
      <c r="Q91" s="71">
        <v>121.2</v>
      </c>
      <c r="R91" s="71">
        <v>121.2</v>
      </c>
      <c r="S91" s="71">
        <f t="shared" si="16"/>
        <v>100</v>
      </c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</row>
    <row r="92" spans="1:34" s="81" customFormat="1" ht="78.75" x14ac:dyDescent="0.25">
      <c r="A92" s="86" t="s">
        <v>377</v>
      </c>
      <c r="B92" s="29">
        <f t="shared" si="14"/>
        <v>142.4</v>
      </c>
      <c r="C92" s="29">
        <f t="shared" si="15"/>
        <v>142.4</v>
      </c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109"/>
      <c r="O92" s="109"/>
      <c r="P92" s="109"/>
      <c r="Q92" s="71">
        <v>142.4</v>
      </c>
      <c r="R92" s="71">
        <v>142.4</v>
      </c>
      <c r="S92" s="71">
        <f t="shared" si="16"/>
        <v>100</v>
      </c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</row>
    <row r="93" spans="1:34" s="81" customFormat="1" ht="78.75" x14ac:dyDescent="0.25">
      <c r="A93" s="86" t="s">
        <v>378</v>
      </c>
      <c r="B93" s="29">
        <f t="shared" si="14"/>
        <v>117.4</v>
      </c>
      <c r="C93" s="29">
        <f t="shared" si="15"/>
        <v>117.4</v>
      </c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109"/>
      <c r="O93" s="109"/>
      <c r="P93" s="109"/>
      <c r="Q93" s="71">
        <v>117.4</v>
      </c>
      <c r="R93" s="71">
        <v>117.4</v>
      </c>
      <c r="S93" s="71">
        <f t="shared" si="16"/>
        <v>100</v>
      </c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</row>
    <row r="94" spans="1:34" s="81" customFormat="1" ht="78.75" x14ac:dyDescent="0.25">
      <c r="A94" s="86" t="s">
        <v>379</v>
      </c>
      <c r="B94" s="29">
        <f t="shared" si="14"/>
        <v>125.8</v>
      </c>
      <c r="C94" s="29">
        <f t="shared" si="15"/>
        <v>125.8</v>
      </c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109"/>
      <c r="O94" s="109"/>
      <c r="P94" s="109"/>
      <c r="Q94" s="71">
        <v>125.8</v>
      </c>
      <c r="R94" s="71">
        <v>125.8</v>
      </c>
      <c r="S94" s="71">
        <f t="shared" si="16"/>
        <v>100</v>
      </c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</row>
    <row r="95" spans="1:34" s="81" customFormat="1" ht="78.75" x14ac:dyDescent="0.25">
      <c r="A95" s="86" t="s">
        <v>380</v>
      </c>
      <c r="B95" s="29">
        <f t="shared" si="14"/>
        <v>133.80000000000001</v>
      </c>
      <c r="C95" s="29">
        <f t="shared" si="15"/>
        <v>133.80000000000001</v>
      </c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109"/>
      <c r="O95" s="109"/>
      <c r="P95" s="109"/>
      <c r="Q95" s="71">
        <v>133.80000000000001</v>
      </c>
      <c r="R95" s="71">
        <v>133.80000000000001</v>
      </c>
      <c r="S95" s="71">
        <f t="shared" si="16"/>
        <v>100</v>
      </c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</row>
    <row r="96" spans="1:34" s="81" customFormat="1" ht="63" x14ac:dyDescent="0.25">
      <c r="A96" s="86" t="s">
        <v>578</v>
      </c>
      <c r="B96" s="29">
        <f t="shared" si="14"/>
        <v>0</v>
      </c>
      <c r="C96" s="29">
        <f t="shared" si="15"/>
        <v>0</v>
      </c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109"/>
      <c r="O96" s="109"/>
      <c r="P96" s="109"/>
      <c r="Q96" s="71"/>
      <c r="R96" s="71"/>
      <c r="S96" s="71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</row>
    <row r="97" spans="1:34" s="81" customFormat="1" ht="63" x14ac:dyDescent="0.25">
      <c r="A97" s="86" t="s">
        <v>579</v>
      </c>
      <c r="B97" s="29">
        <f t="shared" si="14"/>
        <v>0</v>
      </c>
      <c r="C97" s="29">
        <f t="shared" si="15"/>
        <v>0</v>
      </c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109"/>
      <c r="O97" s="109"/>
      <c r="P97" s="109"/>
      <c r="Q97" s="71"/>
      <c r="R97" s="71"/>
      <c r="S97" s="71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</row>
    <row r="98" spans="1:34" s="81" customFormat="1" ht="78.75" x14ac:dyDescent="0.25">
      <c r="A98" s="86" t="s">
        <v>417</v>
      </c>
      <c r="B98" s="29">
        <f t="shared" si="14"/>
        <v>0</v>
      </c>
      <c r="C98" s="29">
        <f t="shared" si="15"/>
        <v>0</v>
      </c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109"/>
      <c r="O98" s="109"/>
      <c r="P98" s="109"/>
      <c r="Q98" s="71"/>
      <c r="R98" s="71"/>
      <c r="S98" s="71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</row>
    <row r="99" spans="1:34" s="81" customFormat="1" ht="63" x14ac:dyDescent="0.25">
      <c r="A99" s="86" t="s">
        <v>580</v>
      </c>
      <c r="B99" s="29">
        <f t="shared" si="14"/>
        <v>0</v>
      </c>
      <c r="C99" s="29">
        <f t="shared" si="15"/>
        <v>0</v>
      </c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109"/>
      <c r="O99" s="109"/>
      <c r="P99" s="109"/>
      <c r="Q99" s="71"/>
      <c r="R99" s="71"/>
      <c r="S99" s="71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</row>
    <row r="100" spans="1:34" s="81" customFormat="1" ht="78.75" x14ac:dyDescent="0.25">
      <c r="A100" s="86" t="s">
        <v>431</v>
      </c>
      <c r="B100" s="29">
        <f t="shared" si="14"/>
        <v>0</v>
      </c>
      <c r="C100" s="29">
        <f t="shared" si="15"/>
        <v>0</v>
      </c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109"/>
      <c r="O100" s="109"/>
      <c r="P100" s="109"/>
      <c r="Q100" s="71"/>
      <c r="R100" s="71"/>
      <c r="S100" s="71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</row>
    <row r="101" spans="1:34" s="81" customFormat="1" ht="63" x14ac:dyDescent="0.25">
      <c r="A101" s="86" t="s">
        <v>453</v>
      </c>
      <c r="B101" s="29">
        <f t="shared" si="14"/>
        <v>0</v>
      </c>
      <c r="C101" s="29">
        <f t="shared" si="15"/>
        <v>0</v>
      </c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109"/>
      <c r="O101" s="109"/>
      <c r="P101" s="109"/>
      <c r="Q101" s="71"/>
      <c r="R101" s="71"/>
      <c r="S101" s="71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</row>
    <row r="102" spans="1:34" s="81" customFormat="1" ht="63" x14ac:dyDescent="0.25">
      <c r="A102" s="86" t="s">
        <v>451</v>
      </c>
      <c r="B102" s="29">
        <f t="shared" si="14"/>
        <v>0</v>
      </c>
      <c r="C102" s="29">
        <f t="shared" si="15"/>
        <v>0</v>
      </c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109"/>
      <c r="O102" s="109"/>
      <c r="P102" s="109"/>
      <c r="Q102" s="71"/>
      <c r="R102" s="71"/>
      <c r="S102" s="71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</row>
    <row r="103" spans="1:34" s="81" customFormat="1" ht="78.75" x14ac:dyDescent="0.25">
      <c r="A103" s="86" t="s">
        <v>581</v>
      </c>
      <c r="B103" s="29">
        <f t="shared" si="14"/>
        <v>0</v>
      </c>
      <c r="C103" s="29">
        <f t="shared" si="15"/>
        <v>0</v>
      </c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109"/>
      <c r="O103" s="109"/>
      <c r="P103" s="109"/>
      <c r="Q103" s="71"/>
      <c r="R103" s="71"/>
      <c r="S103" s="71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</row>
    <row r="104" spans="1:34" s="81" customFormat="1" ht="78.75" x14ac:dyDescent="0.25">
      <c r="A104" s="86" t="s">
        <v>465</v>
      </c>
      <c r="B104" s="29">
        <f t="shared" si="14"/>
        <v>0</v>
      </c>
      <c r="C104" s="29">
        <f t="shared" si="15"/>
        <v>0</v>
      </c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109"/>
      <c r="O104" s="109"/>
      <c r="P104" s="109"/>
      <c r="Q104" s="71"/>
      <c r="R104" s="71"/>
      <c r="S104" s="71"/>
      <c r="T104" s="73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  <c r="AE104" s="73"/>
      <c r="AF104" s="73"/>
      <c r="AG104" s="73"/>
      <c r="AH104" s="73"/>
    </row>
    <row r="105" spans="1:34" s="81" customFormat="1" ht="78.75" x14ac:dyDescent="0.25">
      <c r="A105" s="86" t="s">
        <v>471</v>
      </c>
      <c r="B105" s="29">
        <f t="shared" si="14"/>
        <v>0</v>
      </c>
      <c r="C105" s="29">
        <f t="shared" si="15"/>
        <v>0</v>
      </c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109"/>
      <c r="O105" s="109"/>
      <c r="P105" s="109"/>
      <c r="Q105" s="71"/>
      <c r="R105" s="71"/>
      <c r="S105" s="71"/>
      <c r="T105" s="73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  <c r="AE105" s="73"/>
      <c r="AF105" s="73"/>
      <c r="AG105" s="73"/>
      <c r="AH105" s="73"/>
    </row>
    <row r="106" spans="1:34" s="81" customFormat="1" ht="63" x14ac:dyDescent="0.25">
      <c r="A106" s="86" t="s">
        <v>582</v>
      </c>
      <c r="B106" s="29">
        <f t="shared" si="14"/>
        <v>56400</v>
      </c>
      <c r="C106" s="29">
        <f t="shared" si="15"/>
        <v>2722.3</v>
      </c>
      <c r="D106" s="71">
        <f t="shared" si="12"/>
        <v>4.8267730496453902</v>
      </c>
      <c r="E106" s="71"/>
      <c r="F106" s="71"/>
      <c r="G106" s="71"/>
      <c r="H106" s="71"/>
      <c r="I106" s="71"/>
      <c r="J106" s="71"/>
      <c r="K106" s="71"/>
      <c r="L106" s="71"/>
      <c r="M106" s="71"/>
      <c r="N106" s="109"/>
      <c r="O106" s="109"/>
      <c r="P106" s="109"/>
      <c r="Q106" s="71"/>
      <c r="R106" s="71"/>
      <c r="S106" s="71"/>
      <c r="T106" s="73"/>
      <c r="U106" s="73"/>
      <c r="V106" s="73"/>
      <c r="W106" s="71">
        <v>55000</v>
      </c>
      <c r="X106" s="71">
        <v>2722.3</v>
      </c>
      <c r="Y106" s="71">
        <f>X106/W106*100</f>
        <v>4.9496363636363636</v>
      </c>
      <c r="Z106" s="71"/>
      <c r="AA106" s="71"/>
      <c r="AB106" s="71"/>
      <c r="AC106" s="71"/>
      <c r="AD106" s="71"/>
      <c r="AE106" s="71"/>
      <c r="AF106" s="71">
        <v>1400</v>
      </c>
      <c r="AG106" s="73"/>
      <c r="AH106" s="73"/>
    </row>
    <row r="107" spans="1:34" s="81" customFormat="1" ht="63" x14ac:dyDescent="0.25">
      <c r="A107" s="86" t="s">
        <v>366</v>
      </c>
      <c r="B107" s="29">
        <f t="shared" si="14"/>
        <v>0</v>
      </c>
      <c r="C107" s="29">
        <f t="shared" si="15"/>
        <v>0</v>
      </c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109"/>
      <c r="O107" s="109"/>
      <c r="P107" s="109"/>
      <c r="Q107" s="71"/>
      <c r="R107" s="71"/>
      <c r="S107" s="71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</row>
    <row r="108" spans="1:34" s="81" customFormat="1" ht="63" x14ac:dyDescent="0.25">
      <c r="A108" s="86" t="s">
        <v>489</v>
      </c>
      <c r="B108" s="29">
        <f t="shared" si="14"/>
        <v>299900</v>
      </c>
      <c r="C108" s="29">
        <f t="shared" si="15"/>
        <v>54255.997909999998</v>
      </c>
      <c r="D108" s="71">
        <f t="shared" si="12"/>
        <v>18.091363091030345</v>
      </c>
      <c r="E108" s="71">
        <v>299900</v>
      </c>
      <c r="F108" s="71">
        <v>54255.997909999998</v>
      </c>
      <c r="G108" s="71">
        <f>F108/E108*100</f>
        <v>18.091363091030345</v>
      </c>
      <c r="H108" s="71"/>
      <c r="I108" s="71"/>
      <c r="J108" s="71"/>
      <c r="K108" s="71"/>
      <c r="L108" s="71"/>
      <c r="M108" s="71"/>
      <c r="N108" s="109"/>
      <c r="O108" s="109"/>
      <c r="P108" s="109"/>
      <c r="Q108" s="71"/>
      <c r="R108" s="71"/>
      <c r="S108" s="71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E108" s="73"/>
      <c r="AF108" s="73"/>
      <c r="AG108" s="73"/>
      <c r="AH108" s="73"/>
    </row>
    <row r="109" spans="1:34" s="81" customFormat="1" ht="31.5" x14ac:dyDescent="0.25">
      <c r="A109" s="154" t="s">
        <v>771</v>
      </c>
      <c r="B109" s="47">
        <f t="shared" si="14"/>
        <v>150000</v>
      </c>
      <c r="C109" s="47">
        <f t="shared" si="15"/>
        <v>0</v>
      </c>
      <c r="D109" s="47"/>
      <c r="E109" s="48"/>
      <c r="F109" s="48"/>
      <c r="G109" s="48"/>
      <c r="H109" s="48"/>
      <c r="I109" s="48"/>
      <c r="J109" s="48"/>
      <c r="K109" s="48"/>
      <c r="L109" s="48"/>
      <c r="M109" s="48"/>
      <c r="N109" s="48">
        <v>150000</v>
      </c>
      <c r="O109" s="111"/>
      <c r="P109" s="111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</row>
    <row r="110" spans="1:34" s="81" customFormat="1" ht="15.75" x14ac:dyDescent="0.25">
      <c r="A110" s="154" t="s">
        <v>490</v>
      </c>
      <c r="B110" s="52">
        <f>B52+B47+B8+B109</f>
        <v>1940482.99144</v>
      </c>
      <c r="C110" s="52">
        <f>C52+C47+C8</f>
        <v>300256.7219</v>
      </c>
      <c r="D110" s="52">
        <f>C110/B110*100</f>
        <v>15.473298308952685</v>
      </c>
      <c r="E110" s="52">
        <f>E52+E47+E8</f>
        <v>299900</v>
      </c>
      <c r="F110" s="52">
        <f>F52+F47+F8</f>
        <v>54255.997909999998</v>
      </c>
      <c r="G110" s="52">
        <f t="shared" ref="G110" si="17">F110/E110*100</f>
        <v>18.091363091030345</v>
      </c>
      <c r="H110" s="52">
        <f>H52+H47+H8</f>
        <v>100000</v>
      </c>
      <c r="I110" s="52">
        <f>I52+I47+I8</f>
        <v>30462.439489999997</v>
      </c>
      <c r="J110" s="52">
        <f t="shared" ref="J110" si="18">I110/H110*100</f>
        <v>30.462439489999998</v>
      </c>
      <c r="K110" s="52">
        <f>K52+K47+K8</f>
        <v>26497</v>
      </c>
      <c r="L110" s="52">
        <f>L52+L47+L8</f>
        <v>12656.093059999999</v>
      </c>
      <c r="M110" s="52">
        <f t="shared" ref="M110" si="19">L110/K110*100</f>
        <v>47.764249009321809</v>
      </c>
      <c r="N110" s="52">
        <f>N8+N47+N52+N109</f>
        <v>150000</v>
      </c>
      <c r="O110" s="112"/>
      <c r="P110" s="112"/>
      <c r="Q110" s="52">
        <f>Q52+Q47+Q8</f>
        <v>161093.49144000001</v>
      </c>
      <c r="R110" s="52">
        <f>R52+R47+R8</f>
        <v>161093.49144000001</v>
      </c>
      <c r="S110" s="52">
        <f t="shared" ref="S110" si="20">R110/Q110*100</f>
        <v>100</v>
      </c>
      <c r="T110" s="47">
        <f>T47++T8+T52</f>
        <v>747532.5</v>
      </c>
      <c r="U110" s="47">
        <f>U47++U8+U52</f>
        <v>24291.4</v>
      </c>
      <c r="V110" s="47">
        <f>U110/T110*100</f>
        <v>3.2495443341928274</v>
      </c>
      <c r="W110" s="47">
        <f>W47++W8+W52</f>
        <v>155000</v>
      </c>
      <c r="X110" s="47">
        <f>X47++X8+X52</f>
        <v>5297.3</v>
      </c>
      <c r="Y110" s="47"/>
      <c r="Z110" s="47">
        <f>Z47++Z8+Z52</f>
        <v>55000</v>
      </c>
      <c r="AA110" s="47">
        <f>AA47++AA8+AA52</f>
        <v>10000</v>
      </c>
      <c r="AB110" s="47"/>
      <c r="AC110" s="47">
        <f>AC47++AC8+AC52</f>
        <v>24360</v>
      </c>
      <c r="AD110" s="47">
        <f>AD47++AD8+AD52</f>
        <v>0</v>
      </c>
      <c r="AE110" s="47"/>
      <c r="AF110" s="47">
        <f>AF47++AF8+AF52</f>
        <v>221100</v>
      </c>
      <c r="AG110" s="47">
        <f>AG47++AG8+AG52</f>
        <v>2200</v>
      </c>
      <c r="AH110" s="47">
        <f>AG110/AF110*100</f>
        <v>0.99502487562189057</v>
      </c>
    </row>
    <row r="111" spans="1:34" s="32" customFormat="1" ht="10.5" customHeight="1" x14ac:dyDescent="0.25">
      <c r="A111" s="70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90"/>
      <c r="O111" s="90"/>
      <c r="P111" s="90"/>
      <c r="Q111" s="113"/>
      <c r="R111" s="113"/>
      <c r="S111" s="113"/>
      <c r="T111" s="117"/>
      <c r="U111" s="117"/>
      <c r="V111" s="117"/>
      <c r="W111" s="117"/>
      <c r="X111" s="117"/>
      <c r="Y111" s="117"/>
    </row>
    <row r="112" spans="1:34" s="32" customFormat="1" ht="10.5" customHeight="1" x14ac:dyDescent="0.25">
      <c r="A112" s="70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90"/>
      <c r="O112" s="90"/>
      <c r="P112" s="90"/>
      <c r="Q112" s="113"/>
      <c r="R112" s="113"/>
      <c r="S112" s="113"/>
      <c r="T112" s="117"/>
      <c r="U112" s="117"/>
      <c r="V112" s="117"/>
      <c r="W112" s="117"/>
      <c r="X112" s="117"/>
      <c r="Y112" s="117"/>
    </row>
    <row r="113" spans="1:34" ht="18" customHeight="1" x14ac:dyDescent="0.25">
      <c r="A113" s="138" t="s">
        <v>605</v>
      </c>
      <c r="B113" s="156"/>
      <c r="C113" s="156"/>
      <c r="D113" s="156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</row>
    <row r="114" spans="1:34" ht="32.25" customHeight="1" x14ac:dyDescent="0.2">
      <c r="A114" s="261" t="s">
        <v>766</v>
      </c>
      <c r="B114" s="261"/>
      <c r="C114" s="261"/>
      <c r="D114" s="261"/>
      <c r="E114" s="261"/>
      <c r="F114" s="261"/>
      <c r="G114" s="261"/>
      <c r="H114" s="261"/>
      <c r="I114" s="261"/>
      <c r="J114" s="261"/>
      <c r="K114" s="261"/>
      <c r="L114" s="261"/>
      <c r="M114" s="261"/>
      <c r="N114" s="261"/>
      <c r="O114" s="261"/>
      <c r="P114" s="261"/>
      <c r="Q114" s="261"/>
      <c r="R114" s="261"/>
      <c r="S114" s="261"/>
      <c r="T114" s="261"/>
      <c r="U114" s="261"/>
      <c r="V114" s="261"/>
      <c r="W114" s="261"/>
      <c r="X114" s="261"/>
      <c r="Y114" s="261"/>
      <c r="Z114" s="261"/>
      <c r="AA114" s="261"/>
      <c r="AB114" s="261"/>
      <c r="AC114" s="261"/>
      <c r="AD114" s="261"/>
      <c r="AE114" s="261"/>
      <c r="AF114" s="261"/>
      <c r="AG114" s="261"/>
      <c r="AH114" s="261"/>
    </row>
    <row r="115" spans="1:34" ht="51" customHeight="1" x14ac:dyDescent="0.2">
      <c r="A115" s="261" t="s">
        <v>767</v>
      </c>
      <c r="B115" s="261"/>
      <c r="C115" s="261"/>
      <c r="D115" s="261"/>
      <c r="E115" s="261"/>
      <c r="F115" s="261"/>
      <c r="G115" s="261"/>
      <c r="H115" s="261"/>
      <c r="I115" s="261"/>
      <c r="J115" s="261"/>
      <c r="K115" s="261"/>
      <c r="L115" s="261"/>
      <c r="M115" s="261"/>
      <c r="N115" s="261"/>
      <c r="O115" s="261"/>
      <c r="P115" s="261"/>
      <c r="Q115" s="261"/>
      <c r="R115" s="261"/>
      <c r="S115" s="261"/>
      <c r="T115" s="261"/>
      <c r="U115" s="261"/>
      <c r="V115" s="261"/>
      <c r="W115" s="261"/>
      <c r="X115" s="261"/>
      <c r="Y115" s="261"/>
      <c r="Z115" s="261"/>
      <c r="AA115" s="261"/>
      <c r="AB115" s="261"/>
      <c r="AC115" s="261"/>
      <c r="AD115" s="261"/>
      <c r="AE115" s="261"/>
      <c r="AF115" s="261"/>
      <c r="AG115" s="261"/>
      <c r="AH115" s="261"/>
    </row>
    <row r="116" spans="1:34" ht="19.5" customHeight="1" x14ac:dyDescent="0.2">
      <c r="A116" s="261" t="s">
        <v>768</v>
      </c>
      <c r="B116" s="261"/>
      <c r="C116" s="261"/>
      <c r="D116" s="261"/>
      <c r="E116" s="261"/>
      <c r="F116" s="261"/>
      <c r="G116" s="261"/>
      <c r="H116" s="261"/>
      <c r="I116" s="261"/>
      <c r="J116" s="261"/>
      <c r="K116" s="261"/>
      <c r="L116" s="261"/>
      <c r="M116" s="261"/>
      <c r="N116" s="261"/>
      <c r="O116" s="261"/>
      <c r="P116" s="261"/>
      <c r="Q116" s="261"/>
      <c r="R116" s="261"/>
      <c r="S116" s="261"/>
      <c r="T116" s="261"/>
      <c r="U116" s="261"/>
      <c r="V116" s="261"/>
      <c r="W116" s="261"/>
      <c r="X116" s="261"/>
      <c r="Y116" s="261"/>
      <c r="Z116" s="261"/>
      <c r="AA116" s="261"/>
      <c r="AB116" s="261"/>
      <c r="AC116" s="261"/>
      <c r="AD116" s="261"/>
      <c r="AE116" s="261"/>
      <c r="AF116" s="261"/>
      <c r="AG116" s="261"/>
      <c r="AH116" s="261"/>
    </row>
    <row r="117" spans="1:34" ht="15.75" x14ac:dyDescent="0.2">
      <c r="A117" s="261" t="s">
        <v>769</v>
      </c>
      <c r="B117" s="261"/>
      <c r="C117" s="261"/>
      <c r="D117" s="261"/>
      <c r="E117" s="261"/>
      <c r="F117" s="261"/>
      <c r="G117" s="261"/>
      <c r="H117" s="261"/>
      <c r="I117" s="261"/>
      <c r="J117" s="261"/>
      <c r="K117" s="261"/>
      <c r="L117" s="261"/>
      <c r="M117" s="261"/>
      <c r="N117" s="261"/>
      <c r="O117" s="261"/>
      <c r="P117" s="261"/>
      <c r="Q117" s="261"/>
      <c r="R117" s="261"/>
      <c r="S117" s="261"/>
      <c r="T117" s="261"/>
      <c r="U117" s="261"/>
      <c r="V117" s="261"/>
      <c r="W117" s="261"/>
      <c r="X117" s="261"/>
      <c r="Y117" s="261"/>
      <c r="Z117" s="261"/>
      <c r="AA117" s="261"/>
      <c r="AB117" s="261"/>
      <c r="AC117" s="261"/>
      <c r="AD117" s="261"/>
      <c r="AE117" s="261"/>
      <c r="AF117" s="261"/>
      <c r="AG117" s="261"/>
      <c r="AH117" s="261"/>
    </row>
    <row r="118" spans="1:34" ht="15.75" x14ac:dyDescent="0.25">
      <c r="A118" s="114" t="s">
        <v>770</v>
      </c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92"/>
      <c r="O118" s="92"/>
      <c r="P118" s="92"/>
      <c r="Q118" s="114"/>
      <c r="R118" s="114"/>
      <c r="S118" s="114"/>
      <c r="T118" s="114"/>
      <c r="U118" s="114"/>
      <c r="V118" s="114"/>
    </row>
    <row r="124" spans="1:34" x14ac:dyDescent="0.2">
      <c r="B124" s="65"/>
      <c r="C124" s="65"/>
    </row>
    <row r="125" spans="1:34" x14ac:dyDescent="0.2">
      <c r="B125" s="65"/>
    </row>
  </sheetData>
  <mergeCells count="20">
    <mergeCell ref="A116:AH116"/>
    <mergeCell ref="A117:AH117"/>
    <mergeCell ref="N6:P6"/>
    <mergeCell ref="W6:Y6"/>
    <mergeCell ref="E6:G6"/>
    <mergeCell ref="H6:J6"/>
    <mergeCell ref="B5:D6"/>
    <mergeCell ref="E5:AH5"/>
    <mergeCell ref="Z6:AB6"/>
    <mergeCell ref="AC6:AE6"/>
    <mergeCell ref="AF6:AH6"/>
    <mergeCell ref="A114:AH114"/>
    <mergeCell ref="A115:AH115"/>
    <mergeCell ref="A2:AH2"/>
    <mergeCell ref="X1:Y1"/>
    <mergeCell ref="A3:S3"/>
    <mergeCell ref="A5:A7"/>
    <mergeCell ref="T6:V6"/>
    <mergeCell ref="K6:M6"/>
    <mergeCell ref="Q6:S6"/>
  </mergeCells>
  <pageMargins left="0.31496062992125984" right="0.31496062992125984" top="0.19685039370078741" bottom="0" header="0" footer="0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Итого по видам (распредел.) </vt:lpstr>
      <vt:lpstr>Всего (с учетом нераспред)</vt:lpstr>
      <vt:lpstr>Дотации</vt:lpstr>
      <vt:lpstr>Субсидии</vt:lpstr>
      <vt:lpstr>Субвенции </vt:lpstr>
      <vt:lpstr>Иные</vt:lpstr>
      <vt:lpstr>'Всего (с учетом нераспред)'!Заголовки_для_печати</vt:lpstr>
      <vt:lpstr>Иные!Заголовки_для_печати</vt:lpstr>
      <vt:lpstr>'Итого по видам (распредел.) '!Заголовки_для_печати</vt:lpstr>
      <vt:lpstr>'Субвенции '!Заголовки_для_печати</vt:lpstr>
      <vt:lpstr>Субсидии!Заголовки_для_печати</vt:lpstr>
      <vt:lpstr>'Всего (с учетом нераспред)'!Область_печати</vt:lpstr>
      <vt:lpstr>Дотации!Область_печати</vt:lpstr>
      <vt:lpstr>Иные!Область_печати</vt:lpstr>
      <vt:lpstr>'Итого по видам (распредел.) '!Область_печати</vt:lpstr>
      <vt:lpstr>'Субвенции '!Область_печати</vt:lpstr>
      <vt:lpstr>Субсидии!Область_печати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2019-08-05T12:20:52Z</cp:lastPrinted>
  <dcterms:created xsi:type="dcterms:W3CDTF">2018-10-26T05:16:39Z</dcterms:created>
  <dcterms:modified xsi:type="dcterms:W3CDTF">2019-08-05T12:20:54Z</dcterms:modified>
</cp:coreProperties>
</file>