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'!$A$1:$F$41</definedName>
    <definedName name="_xlnm.Print_Area" localSheetId="1">РАСХОДЫ!$A$1:$F$86</definedName>
  </definedNames>
  <calcPr calcId="145621"/>
</workbook>
</file>

<file path=xl/calcChain.xml><?xml version="1.0" encoding="utf-8"?>
<calcChain xmlns="http://schemas.openxmlformats.org/spreadsheetml/2006/main">
  <c r="F85" i="2" l="1"/>
  <c r="E85" i="2"/>
  <c r="E84" i="2"/>
  <c r="F83" i="2"/>
  <c r="E83" i="2"/>
  <c r="F82" i="2"/>
  <c r="E82" i="2"/>
  <c r="D82" i="2"/>
  <c r="C82" i="2"/>
  <c r="F81" i="2"/>
  <c r="F80" i="2" s="1"/>
  <c r="E81" i="2"/>
  <c r="E80" i="2"/>
  <c r="D80" i="2"/>
  <c r="C80" i="2"/>
  <c r="F79" i="2"/>
  <c r="F76" i="2" s="1"/>
  <c r="E79" i="2"/>
  <c r="E78" i="2"/>
  <c r="F77" i="2"/>
  <c r="E77" i="2"/>
  <c r="E76" i="2"/>
  <c r="D76" i="2"/>
  <c r="C76" i="2"/>
  <c r="E75" i="2"/>
  <c r="F74" i="2"/>
  <c r="E74" i="2"/>
  <c r="F73" i="2"/>
  <c r="E73" i="2"/>
  <c r="F72" i="2"/>
  <c r="E72" i="2"/>
  <c r="E71" i="2" s="1"/>
  <c r="F71" i="2"/>
  <c r="D71" i="2"/>
  <c r="C71" i="2"/>
  <c r="F70" i="2"/>
  <c r="E70" i="2"/>
  <c r="F69" i="2"/>
  <c r="E69" i="2"/>
  <c r="E65" i="2" s="1"/>
  <c r="F68" i="2"/>
  <c r="F65" i="2" s="1"/>
  <c r="E68" i="2"/>
  <c r="F67" i="2"/>
  <c r="E67" i="2"/>
  <c r="E66" i="2"/>
  <c r="D65" i="2"/>
  <c r="C65" i="2"/>
  <c r="C86" i="2" s="1"/>
  <c r="F64" i="2"/>
  <c r="E64" i="2"/>
  <c r="E63" i="2"/>
  <c r="E62" i="2"/>
  <c r="E61" i="2"/>
  <c r="F60" i="2"/>
  <c r="E60" i="2"/>
  <c r="E57" i="2" s="1"/>
  <c r="F59" i="2"/>
  <c r="F57" i="2" s="1"/>
  <c r="E59" i="2"/>
  <c r="F58" i="2"/>
  <c r="E58" i="2"/>
  <c r="D57" i="2"/>
  <c r="C57" i="2"/>
  <c r="F56" i="2"/>
  <c r="F54" i="2" s="1"/>
  <c r="E56" i="2"/>
  <c r="F55" i="2"/>
  <c r="E55" i="2"/>
  <c r="E54" i="2"/>
  <c r="D54" i="2"/>
  <c r="C54" i="2"/>
  <c r="F53" i="2"/>
  <c r="E53" i="2"/>
  <c r="F52" i="2"/>
  <c r="E52" i="2"/>
  <c r="F51" i="2"/>
  <c r="E51" i="2"/>
  <c r="F50" i="2"/>
  <c r="E50" i="2"/>
  <c r="E46" i="2" s="1"/>
  <c r="F49" i="2"/>
  <c r="F46" i="2" s="1"/>
  <c r="E49" i="2"/>
  <c r="F48" i="2"/>
  <c r="E48" i="2"/>
  <c r="F47" i="2"/>
  <c r="E47" i="2"/>
  <c r="D46" i="2"/>
  <c r="D86" i="2" s="1"/>
  <c r="C46" i="2"/>
  <c r="F45" i="2"/>
  <c r="E45" i="2"/>
  <c r="E44" i="2"/>
  <c r="E43" i="2"/>
  <c r="E42" i="2"/>
  <c r="F41" i="2"/>
  <c r="E41" i="2"/>
  <c r="D41" i="2"/>
  <c r="C41" i="2"/>
  <c r="F40" i="2"/>
  <c r="E40" i="2"/>
  <c r="F39" i="2"/>
  <c r="E39" i="2"/>
  <c r="F38" i="2"/>
  <c r="E38" i="2"/>
  <c r="E36" i="2" s="1"/>
  <c r="F37" i="2"/>
  <c r="F36" i="2" s="1"/>
  <c r="E37" i="2"/>
  <c r="D36" i="2"/>
  <c r="C36" i="2"/>
  <c r="F35" i="2"/>
  <c r="E35" i="2"/>
  <c r="E34" i="2"/>
  <c r="E33" i="2"/>
  <c r="F32" i="2"/>
  <c r="E32" i="2"/>
  <c r="F31" i="2"/>
  <c r="E31" i="2"/>
  <c r="F30" i="2"/>
  <c r="E30" i="2"/>
  <c r="F29" i="2"/>
  <c r="E29" i="2"/>
  <c r="F28" i="2"/>
  <c r="E28" i="2"/>
  <c r="F27" i="2"/>
  <c r="E27" i="2"/>
  <c r="F26" i="2"/>
  <c r="F25" i="2" s="1"/>
  <c r="E26" i="2"/>
  <c r="E25" i="2" s="1"/>
  <c r="D25" i="2"/>
  <c r="C25" i="2"/>
  <c r="E24" i="2"/>
  <c r="F23" i="2"/>
  <c r="E23" i="2"/>
  <c r="E20" i="2" s="1"/>
  <c r="F22" i="2"/>
  <c r="F20" i="2" s="1"/>
  <c r="E22" i="2"/>
  <c r="F21" i="2"/>
  <c r="E21" i="2"/>
  <c r="D20" i="2"/>
  <c r="C20" i="2"/>
  <c r="E19" i="2"/>
  <c r="E18" i="2"/>
  <c r="E17" i="2" s="1"/>
  <c r="C17" i="2"/>
  <c r="F16" i="2"/>
  <c r="E16" i="2"/>
  <c r="E15" i="2"/>
  <c r="F14" i="2"/>
  <c r="E14" i="2"/>
  <c r="F13" i="2"/>
  <c r="E13" i="2"/>
  <c r="F12" i="2"/>
  <c r="E12" i="2"/>
  <c r="F11" i="2"/>
  <c r="E11" i="2"/>
  <c r="F10" i="2"/>
  <c r="E10" i="2"/>
  <c r="E7" i="2" s="1"/>
  <c r="E86" i="2" s="1"/>
  <c r="F9" i="2"/>
  <c r="F7" i="2" s="1"/>
  <c r="F86" i="2" s="1"/>
  <c r="E9" i="2"/>
  <c r="E8" i="2"/>
  <c r="D7" i="2"/>
  <c r="C7" i="2"/>
  <c r="F40" i="1"/>
  <c r="E40" i="1"/>
  <c r="F39" i="1"/>
  <c r="E39" i="1"/>
  <c r="F38" i="1"/>
  <c r="F31" i="1" s="1"/>
  <c r="E38" i="1"/>
  <c r="F36" i="1"/>
  <c r="E36" i="1"/>
  <c r="F35" i="1"/>
  <c r="E35" i="1"/>
  <c r="F34" i="1"/>
  <c r="E34" i="1"/>
  <c r="E33" i="1"/>
  <c r="E32" i="1" s="1"/>
  <c r="E31" i="1" s="1"/>
  <c r="F32" i="1"/>
  <c r="D32" i="1"/>
  <c r="C32" i="1"/>
  <c r="D31" i="1"/>
  <c r="C31" i="1"/>
  <c r="E30" i="1"/>
  <c r="F29" i="1"/>
  <c r="E29" i="1"/>
  <c r="E28" i="1"/>
  <c r="F26" i="1"/>
  <c r="E26" i="1"/>
  <c r="E25" i="1"/>
  <c r="E24" i="1"/>
  <c r="E23" i="1"/>
  <c r="E22" i="1"/>
  <c r="E21" i="1"/>
  <c r="E20" i="1"/>
  <c r="E19" i="1"/>
  <c r="C19" i="1"/>
  <c r="E18" i="1"/>
  <c r="E17" i="1"/>
  <c r="E16" i="1"/>
  <c r="E15" i="1" s="1"/>
  <c r="C15" i="1"/>
  <c r="E14" i="1"/>
  <c r="E13" i="1"/>
  <c r="C13" i="1"/>
  <c r="F12" i="1"/>
  <c r="F11" i="1" s="1"/>
  <c r="F7" i="1" s="1"/>
  <c r="F41" i="1" s="1"/>
  <c r="E12" i="1"/>
  <c r="E11" i="1" s="1"/>
  <c r="D11" i="1"/>
  <c r="C11" i="1"/>
  <c r="E10" i="1"/>
  <c r="E9" i="1"/>
  <c r="E8" i="1"/>
  <c r="C8" i="1"/>
  <c r="C7" i="1" s="1"/>
  <c r="C41" i="1" s="1"/>
  <c r="D7" i="1"/>
  <c r="D41" i="1" s="1"/>
  <c r="E7" i="1" l="1"/>
  <c r="E41" i="1" s="1"/>
</calcChain>
</file>

<file path=xl/sharedStrings.xml><?xml version="1.0" encoding="utf-8"?>
<sst xmlns="http://schemas.openxmlformats.org/spreadsheetml/2006/main" count="248" uniqueCount="240">
  <si>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</si>
  <si>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</si>
  <si>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</si>
  <si>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</si>
  <si>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</si>
  <si>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</si>
  <si>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</si>
  <si>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</si>
  <si>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</si>
  <si>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</si>
  <si>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</si>
  <si>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</si>
  <si>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</si>
  <si>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</si>
  <si>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</si>
  <si>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</si>
  <si>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</si>
  <si>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</si>
  <si>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</si>
  <si>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</si>
  <si>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</si>
  <si>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</si>
  <si>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</si>
  <si>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</si>
  <si>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</si>
  <si>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</si>
  <si>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</si>
  <si>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</si>
  <si>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</si>
  <si>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</si>
  <si>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</si>
  <si>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</si>
  <si>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</si>
  <si>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</si>
  <si>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</si>
  <si>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</si>
  <si>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</si>
  <si>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</si>
  <si>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</si>
  <si>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</si>
  <si>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</si>
  <si>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</si>
  <si>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</si>
  <si>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</si>
  <si>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</si>
  <si>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</si>
  <si>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</si>
  <si>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</si>
  <si>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</si>
  <si>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</si>
  <si>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</si>
  <si>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</si>
  <si>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</si>
  <si>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</si>
  <si>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</si>
  <si>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</si>
  <si>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</si>
  <si>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</si>
  <si>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</si>
  <si>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</si>
  <si>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</si>
  <si>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</si>
  <si>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</si>
  <si>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</si>
  <si>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</si>
  <si>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</si>
  <si>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</si>
  <si>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</si>
  <si>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</si>
  <si>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</si>
  <si>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</si>
  <si>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</si>
  <si>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</si>
  <si>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</si>
  <si>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</si>
  <si>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</si>
  <si>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</si>
  <si>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</si>
  <si>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</si>
  <si>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</si>
  <si>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</si>
  <si>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</si>
  <si>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</si>
  <si>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</si>
  <si>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</si>
  <si>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</si>
  <si>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</si>
  <si>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</si>
  <si>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</si>
  <si>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</si>
  <si>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</si>
  <si>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</si>
  <si>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</si>
  <si>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</si>
  <si>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</si>
  <si>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</si>
  <si>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</si>
  <si>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</si>
  <si>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</si>
  <si>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</si>
  <si>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</si>
  <si>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</si>
  <si>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</si>
  <si>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</si>
  <si>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</si>
  <si>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</si>
  <si>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</si>
  <si>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</si>
  <si>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</si>
  <si>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</si>
  <si>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</si>
  <si>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</si>
  <si>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</si>
  <si>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</si>
  <si>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</si>
  <si>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</si>
  <si>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</si>
  <si>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</si>
  <si>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</si>
  <si>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</si>
  <si>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</si>
  <si>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</si>
  <si>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</si>
  <si>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</si>
  <si>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</si>
  <si>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</si>
  <si>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</si>
  <si>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</si>
  <si>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</si>
  <si>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</si>
  <si>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</si>
  <si>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</si>
  <si>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</si>
  <si>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</si>
  <si>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</si>
  <si>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</si>
  <si>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</si>
  <si>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</si>
  <si>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</si>
  <si>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</si>
  <si>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</si>
  <si>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</si>
  <si>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</si>
  <si>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</si>
  <si>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</si>
  <si>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</si>
  <si>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</si>
  <si>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</si>
  <si>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</si>
  <si>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</si>
  <si>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</si>
  <si>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</si>
  <si>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</si>
  <si>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</si>
  <si>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</si>
  <si>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</si>
  <si>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</si>
  <si>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</si>
  <si>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</si>
  <si>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</si>
  <si>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</si>
  <si>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</si>
  <si>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</si>
  <si>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</si>
  <si>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</si>
  <si>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</si>
  <si>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</si>
  <si>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</si>
  <si>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</si>
  <si>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</si>
  <si>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</si>
  <si>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</si>
  <si>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</si>
  <si>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</si>
  <si>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</si>
  <si>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</si>
  <si>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</si>
  <si>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</si>
  <si>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</si>
  <si>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</si>
  <si>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</si>
  <si>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</si>
  <si>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</si>
  <si>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</si>
  <si>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</si>
  <si>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</si>
  <si>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</si>
  <si>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</si>
  <si>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</si>
  <si>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</si>
  <si>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</si>
  <si>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</si>
  <si>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</si>
  <si>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</si>
  <si>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</si>
  <si>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</si>
  <si>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</si>
  <si>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</si>
  <si>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</si>
  <si>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</si>
  <si>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</si>
  <si>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</si>
  <si>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</si>
  <si>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</si>
  <si>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</si>
  <si>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</si>
  <si>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</si>
  <si>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</si>
  <si>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</si>
  <si>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</si>
  <si>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</si>
  <si>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</si>
  <si>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</si>
  <si>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</si>
  <si>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</si>
  <si>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</si>
  <si>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</si>
  <si>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</si>
  <si>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</si>
  <si>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</si>
  <si>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</si>
  <si>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</si>
  <si>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</si>
  <si>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</si>
  <si>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</si>
  <si>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</si>
  <si>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</si>
  <si>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</si>
  <si>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</si>
  <si>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</si>
  <si>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</si>
  <si>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</si>
  <si>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</si>
  <si>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</si>
  <si>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</si>
  <si>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</si>
  <si>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</si>
  <si>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</si>
  <si>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</si>
  <si>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23-ЗСО от 29.03.2019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</si>
</sst>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1" fillId="0" borderId="0"/>
    <xf numFmtId="4" fontId="13" fillId="0" borderId="24">
      <alignment horizontal="right"/>
    </xf>
    <xf numFmtId="0" fontId="14" fillId="0" borderId="14" applyNumberFormat="0">
      <alignment horizontal="right" vertical="top"/>
    </xf>
  </cellStyleXfs>
  <cellXfs count="77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164" fontId="5" fillId="6" borderId="15" xfId="0" applyNumberFormat="1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 shrinkToFit="1"/>
    </xf>
    <xf numFmtId="164" fontId="7" fillId="5" borderId="14" xfId="0" applyNumberFormat="1" applyFont="1" applyFill="1" applyBorder="1" applyAlignment="1">
      <alignment horizontal="center" vertical="center" wrapText="1" shrinkToFit="1"/>
    </xf>
    <xf numFmtId="164" fontId="7" fillId="6" borderId="15" xfId="0" applyNumberFormat="1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left" vertical="top" wrapTex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164" fontId="6" fillId="6" borderId="15" xfId="0" applyNumberFormat="1" applyFont="1" applyFill="1" applyBorder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5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164" fontId="3" fillId="3" borderId="2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0" fontId="9" fillId="0" borderId="0" xfId="0" applyFont="1"/>
    <xf numFmtId="165" fontId="2" fillId="0" borderId="0" xfId="0" applyNumberFormat="1" applyFont="1"/>
    <xf numFmtId="164" fontId="2" fillId="2" borderId="0" xfId="0" applyNumberFormat="1" applyFont="1" applyFill="1" applyAlignment="1"/>
    <xf numFmtId="164" fontId="4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0" fontId="4" fillId="2" borderId="9" xfId="0" applyFont="1" applyFill="1" applyBorder="1" applyAlignment="1">
      <alignment horizontal="center" vertical="center" wrapText="1"/>
    </xf>
    <xf numFmtId="49" fontId="4" fillId="3" borderId="10" xfId="0" applyNumberFormat="1" applyFont="1" applyFill="1" applyBorder="1" applyAlignment="1">
      <alignment horizontal="center" vertical="center" wrapText="1" shrinkToFit="1"/>
    </xf>
    <xf numFmtId="165" fontId="10" fillId="0" borderId="0" xfId="0" applyNumberFormat="1" applyFont="1"/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2" borderId="21" xfId="0" applyNumberFormat="1" applyFont="1" applyFill="1" applyBorder="1" applyAlignment="1">
      <alignment horizontal="center" vertical="center" wrapText="1" shrinkToFit="1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164" fontId="3" fillId="3" borderId="15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12" fillId="0" borderId="0" xfId="0" applyFont="1"/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 applyAlignment="1">
      <alignment horizontal="right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J5" sqref="J5"/>
      <selection pane="topRight" activeCell="J5" sqref="J5"/>
      <selection pane="bottomLeft" activeCell="J5" sqref="J5"/>
      <selection pane="bottomRight" activeCell="D33" sqref="D33"/>
    </sheetView>
  </sheetViews>
  <sheetFormatPr defaultRowHeight="12.75" x14ac:dyDescent="0.2"/>
  <cols>
    <col min="1" max="1" width="23.83203125" style="1" customWidth="1"/>
    <col min="2" max="2" width="52.6640625" style="38" customWidth="1"/>
    <col min="3" max="3" width="21.5" style="38" customWidth="1"/>
    <col min="4" max="4" width="26.5" style="1" customWidth="1"/>
    <col min="5" max="5" width="23.5" style="1" customWidth="1"/>
    <col min="6" max="6" width="20.1640625" style="1" customWidth="1"/>
    <col min="7" max="7" width="18" style="1" customWidth="1"/>
    <col min="8" max="10" width="9.33203125" style="1"/>
    <col min="11" max="11" width="16" style="1" bestFit="1" customWidth="1"/>
    <col min="12" max="16384" width="9.33203125" style="1"/>
  </cols>
  <sheetData>
    <row r="1" spans="1:7" ht="38.25" customHeight="1" x14ac:dyDescent="0.3">
      <c r="A1" s="64" t="s">
        <v>0</v>
      </c>
      <c r="B1" s="64"/>
      <c r="C1" s="64"/>
      <c r="D1" s="64"/>
      <c r="E1" s="64"/>
      <c r="F1" s="64"/>
    </row>
    <row r="2" spans="1:7" ht="19.5" customHeight="1" thickBot="1" x14ac:dyDescent="0.25">
      <c r="B2" s="2"/>
      <c r="C2" s="2"/>
      <c r="F2" s="3" t="s">
        <v>1</v>
      </c>
    </row>
    <row r="3" spans="1:7" ht="100.5" customHeight="1" thickBot="1" x14ac:dyDescent="0.25">
      <c r="A3" s="65" t="s">
        <v>2</v>
      </c>
      <c r="B3" s="65" t="s">
        <v>3</v>
      </c>
      <c r="C3" s="68" t="s">
        <v>4</v>
      </c>
      <c r="D3" s="4" t="s">
        <v>5</v>
      </c>
      <c r="E3" s="71" t="s">
        <v>6</v>
      </c>
      <c r="F3" s="68" t="s">
        <v>7</v>
      </c>
    </row>
    <row r="4" spans="1:7" ht="28.5" customHeight="1" thickBot="1" x14ac:dyDescent="0.25">
      <c r="A4" s="66"/>
      <c r="B4" s="66"/>
      <c r="C4" s="69"/>
      <c r="D4" s="5" t="s">
        <v>239</v>
      </c>
      <c r="E4" s="72"/>
      <c r="F4" s="69"/>
    </row>
    <row r="5" spans="1:7" ht="26.25" customHeight="1" thickBot="1" x14ac:dyDescent="0.25">
      <c r="A5" s="67"/>
      <c r="B5" s="67"/>
      <c r="C5" s="70"/>
      <c r="D5" s="6" t="s">
        <v>8</v>
      </c>
      <c r="E5" s="73"/>
      <c r="F5" s="70"/>
    </row>
    <row r="6" spans="1:7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</row>
    <row r="7" spans="1:7" s="14" customFormat="1" ht="18" customHeight="1" x14ac:dyDescent="0.2">
      <c r="A7" s="9" t="s">
        <v>9</v>
      </c>
      <c r="B7" s="10" t="s">
        <v>10</v>
      </c>
      <c r="C7" s="11">
        <f>SUM(C8,C11,C13,C15,C19,C22,C23,C24,C25,C26,C27,C28,C29,C30)</f>
        <v>67692708.5</v>
      </c>
      <c r="D7" s="11">
        <f>SUM(D8,D11,D13,D15,D19,D22,D23,D24,D25,D26,D27,D28,D29,D30)</f>
        <v>233795.80000000013</v>
      </c>
      <c r="E7" s="11">
        <f>SUM(E8,E11,E13,E15,E19,E22,E23,E24,E25,E26,E27,E28,E29,E30)</f>
        <v>67926504.299999982</v>
      </c>
      <c r="F7" s="12">
        <f>SUM(F8,F11,F13,F15,F19,F22,F23,F24,F25,F26,F27,F28,F29,F30)</f>
        <v>233795.80000000013</v>
      </c>
      <c r="G7" s="13"/>
    </row>
    <row r="8" spans="1:7" s="14" customFormat="1" ht="15.75" customHeight="1" x14ac:dyDescent="0.2">
      <c r="A8" s="15" t="s">
        <v>11</v>
      </c>
      <c r="B8" s="16" t="s">
        <v>12</v>
      </c>
      <c r="C8" s="17">
        <f>C9+C10</f>
        <v>43754965.299999997</v>
      </c>
      <c r="D8" s="18"/>
      <c r="E8" s="17">
        <f>E9+E10</f>
        <v>43754965.299999997</v>
      </c>
      <c r="F8" s="19"/>
      <c r="G8" s="13"/>
    </row>
    <row r="9" spans="1:7" s="14" customFormat="1" ht="16.5" customHeight="1" x14ac:dyDescent="0.2">
      <c r="A9" s="15" t="s">
        <v>13</v>
      </c>
      <c r="B9" s="20" t="s">
        <v>14</v>
      </c>
      <c r="C9" s="21">
        <v>20771827.600000001</v>
      </c>
      <c r="D9" s="22"/>
      <c r="E9" s="21">
        <f>C9+D9</f>
        <v>20771827.600000001</v>
      </c>
      <c r="F9" s="23"/>
    </row>
    <row r="10" spans="1:7" s="14" customFormat="1" ht="15.75" customHeight="1" x14ac:dyDescent="0.2">
      <c r="A10" s="15" t="s">
        <v>15</v>
      </c>
      <c r="B10" s="20" t="s">
        <v>16</v>
      </c>
      <c r="C10" s="21">
        <v>22983137.699999999</v>
      </c>
      <c r="D10" s="18"/>
      <c r="E10" s="21">
        <f>C10+D10</f>
        <v>22983137.699999999</v>
      </c>
      <c r="F10" s="23"/>
      <c r="G10" s="13"/>
    </row>
    <row r="11" spans="1:7" s="14" customFormat="1" ht="38.25" x14ac:dyDescent="0.2">
      <c r="A11" s="15" t="s">
        <v>17</v>
      </c>
      <c r="B11" s="24" t="s">
        <v>18</v>
      </c>
      <c r="C11" s="17">
        <f>C12</f>
        <v>6825619.2000000002</v>
      </c>
      <c r="D11" s="25">
        <f>D12</f>
        <v>232862.70000000019</v>
      </c>
      <c r="E11" s="17">
        <f>E12</f>
        <v>7058481.9000000004</v>
      </c>
      <c r="F11" s="26">
        <f>F12</f>
        <v>232862.70000000019</v>
      </c>
    </row>
    <row r="12" spans="1:7" s="14" customFormat="1" ht="38.25" x14ac:dyDescent="0.2">
      <c r="A12" s="15" t="s">
        <v>19</v>
      </c>
      <c r="B12" s="20" t="s">
        <v>20</v>
      </c>
      <c r="C12" s="21">
        <v>6825619.2000000002</v>
      </c>
      <c r="D12" s="25">
        <v>232862.70000000019</v>
      </c>
      <c r="E12" s="21">
        <f>C12+D12</f>
        <v>7058481.9000000004</v>
      </c>
      <c r="F12" s="26">
        <f>D12</f>
        <v>232862.70000000019</v>
      </c>
    </row>
    <row r="13" spans="1:7" s="14" customFormat="1" x14ac:dyDescent="0.2">
      <c r="A13" s="15" t="s">
        <v>21</v>
      </c>
      <c r="B13" s="16" t="s">
        <v>22</v>
      </c>
      <c r="C13" s="17">
        <f>C14</f>
        <v>4293588.3</v>
      </c>
      <c r="D13" s="25"/>
      <c r="E13" s="17">
        <f>E14</f>
        <v>4293588.3</v>
      </c>
      <c r="F13" s="27"/>
    </row>
    <row r="14" spans="1:7" s="14" customFormat="1" ht="30.75" customHeight="1" x14ac:dyDescent="0.2">
      <c r="A14" s="15" t="s">
        <v>23</v>
      </c>
      <c r="B14" s="20" t="s">
        <v>24</v>
      </c>
      <c r="C14" s="21">
        <v>4293588.3</v>
      </c>
      <c r="D14" s="25"/>
      <c r="E14" s="21">
        <f>C14+D14</f>
        <v>4293588.3</v>
      </c>
      <c r="F14" s="27"/>
    </row>
    <row r="15" spans="1:7" s="14" customFormat="1" ht="18" customHeight="1" x14ac:dyDescent="0.2">
      <c r="A15" s="28" t="s">
        <v>25</v>
      </c>
      <c r="B15" s="16" t="s">
        <v>26</v>
      </c>
      <c r="C15" s="17">
        <f>C16+C17+C18</f>
        <v>11134396.199999999</v>
      </c>
      <c r="D15" s="25"/>
      <c r="E15" s="17">
        <f>E16+E17+E18</f>
        <v>11134396.199999999</v>
      </c>
      <c r="F15" s="27"/>
    </row>
    <row r="16" spans="1:7" s="14" customFormat="1" ht="14.25" customHeight="1" x14ac:dyDescent="0.2">
      <c r="A16" s="15" t="s">
        <v>27</v>
      </c>
      <c r="B16" s="20" t="s">
        <v>28</v>
      </c>
      <c r="C16" s="21">
        <v>8511155.9000000004</v>
      </c>
      <c r="D16" s="25"/>
      <c r="E16" s="21">
        <f>C16+D16</f>
        <v>8511155.9000000004</v>
      </c>
      <c r="F16" s="27"/>
    </row>
    <row r="17" spans="1:7" s="14" customFormat="1" ht="15.75" customHeight="1" x14ac:dyDescent="0.2">
      <c r="A17" s="15" t="s">
        <v>29</v>
      </c>
      <c r="B17" s="20" t="s">
        <v>30</v>
      </c>
      <c r="C17" s="21">
        <v>2607740.2999999998</v>
      </c>
      <c r="D17" s="25"/>
      <c r="E17" s="21">
        <f t="shared" ref="E17:E18" si="0">C17+D17</f>
        <v>2607740.2999999998</v>
      </c>
      <c r="F17" s="27"/>
    </row>
    <row r="18" spans="1:7" s="14" customFormat="1" ht="16.5" customHeight="1" x14ac:dyDescent="0.2">
      <c r="A18" s="15" t="s">
        <v>31</v>
      </c>
      <c r="B18" s="20" t="s">
        <v>32</v>
      </c>
      <c r="C18" s="21">
        <v>15500</v>
      </c>
      <c r="D18" s="25"/>
      <c r="E18" s="21">
        <f t="shared" si="0"/>
        <v>15500</v>
      </c>
      <c r="F18" s="27"/>
    </row>
    <row r="19" spans="1:7" s="14" customFormat="1" ht="25.5" x14ac:dyDescent="0.2">
      <c r="A19" s="28" t="s">
        <v>33</v>
      </c>
      <c r="B19" s="16" t="s">
        <v>34</v>
      </c>
      <c r="C19" s="17">
        <f>C20+C21</f>
        <v>59756</v>
      </c>
      <c r="D19" s="25"/>
      <c r="E19" s="17">
        <f>E20+E21</f>
        <v>59756</v>
      </c>
      <c r="F19" s="27"/>
    </row>
    <row r="20" spans="1:7" s="14" customFormat="1" ht="18" customHeight="1" x14ac:dyDescent="0.2">
      <c r="A20" s="15" t="s">
        <v>35</v>
      </c>
      <c r="B20" s="20" t="s">
        <v>36</v>
      </c>
      <c r="C20" s="21">
        <v>57546</v>
      </c>
      <c r="D20" s="25"/>
      <c r="E20" s="21">
        <f>C20+D20</f>
        <v>57546</v>
      </c>
      <c r="F20" s="27"/>
    </row>
    <row r="21" spans="1:7" s="14" customFormat="1" ht="42" customHeight="1" x14ac:dyDescent="0.2">
      <c r="A21" s="15" t="s">
        <v>37</v>
      </c>
      <c r="B21" s="20" t="s">
        <v>38</v>
      </c>
      <c r="C21" s="21">
        <v>2210</v>
      </c>
      <c r="D21" s="25"/>
      <c r="E21" s="21">
        <f>C21+D21</f>
        <v>2210</v>
      </c>
      <c r="F21" s="27"/>
    </row>
    <row r="22" spans="1:7" s="14" customFormat="1" ht="16.5" customHeight="1" x14ac:dyDescent="0.2">
      <c r="A22" s="15" t="s">
        <v>39</v>
      </c>
      <c r="B22" s="16" t="s">
        <v>40</v>
      </c>
      <c r="C22" s="17">
        <v>390116.6</v>
      </c>
      <c r="D22" s="25"/>
      <c r="E22" s="17">
        <f>C22+D22</f>
        <v>390116.6</v>
      </c>
      <c r="F22" s="27"/>
    </row>
    <row r="23" spans="1:7" s="14" customFormat="1" ht="42" customHeight="1" x14ac:dyDescent="0.2">
      <c r="A23" s="15" t="s">
        <v>41</v>
      </c>
      <c r="B23" s="16" t="s">
        <v>42</v>
      </c>
      <c r="C23" s="17">
        <v>1150</v>
      </c>
      <c r="D23" s="25"/>
      <c r="E23" s="17">
        <f t="shared" ref="E23:E30" si="1">C23+D23</f>
        <v>1150</v>
      </c>
      <c r="F23" s="27"/>
    </row>
    <row r="24" spans="1:7" ht="41.25" customHeight="1" x14ac:dyDescent="0.2">
      <c r="A24" s="15" t="s">
        <v>43</v>
      </c>
      <c r="B24" s="16" t="s">
        <v>44</v>
      </c>
      <c r="C24" s="17">
        <v>77525.8</v>
      </c>
      <c r="D24" s="25"/>
      <c r="E24" s="17">
        <f t="shared" si="1"/>
        <v>77525.8</v>
      </c>
      <c r="F24" s="27"/>
    </row>
    <row r="25" spans="1:7" ht="30.75" customHeight="1" x14ac:dyDescent="0.2">
      <c r="A25" s="15" t="s">
        <v>45</v>
      </c>
      <c r="B25" s="16" t="s">
        <v>46</v>
      </c>
      <c r="C25" s="17">
        <v>80656.5</v>
      </c>
      <c r="D25" s="25"/>
      <c r="E25" s="17">
        <f t="shared" si="1"/>
        <v>80656.5</v>
      </c>
      <c r="F25" s="27"/>
    </row>
    <row r="26" spans="1:7" ht="42" customHeight="1" x14ac:dyDescent="0.2">
      <c r="A26" s="15" t="s">
        <v>47</v>
      </c>
      <c r="B26" s="16" t="s">
        <v>48</v>
      </c>
      <c r="C26" s="17">
        <v>242581.5</v>
      </c>
      <c r="D26" s="25">
        <v>777.39999999999418</v>
      </c>
      <c r="E26" s="17">
        <f t="shared" si="1"/>
        <v>243358.9</v>
      </c>
      <c r="F26" s="26">
        <f t="shared" ref="F26:F29" si="2">D26</f>
        <v>777.39999999999418</v>
      </c>
    </row>
    <row r="27" spans="1:7" ht="28.5" customHeight="1" x14ac:dyDescent="0.2">
      <c r="A27" s="15" t="s">
        <v>49</v>
      </c>
      <c r="B27" s="16" t="s">
        <v>50</v>
      </c>
      <c r="C27" s="17"/>
      <c r="D27" s="25"/>
      <c r="E27" s="17"/>
      <c r="F27" s="26"/>
    </row>
    <row r="28" spans="1:7" ht="15.75" customHeight="1" x14ac:dyDescent="0.2">
      <c r="A28" s="15" t="s">
        <v>51</v>
      </c>
      <c r="B28" s="16" t="s">
        <v>52</v>
      </c>
      <c r="C28" s="17">
        <v>14590.1</v>
      </c>
      <c r="D28" s="25"/>
      <c r="E28" s="17">
        <f t="shared" si="1"/>
        <v>14590.1</v>
      </c>
      <c r="F28" s="26"/>
    </row>
    <row r="29" spans="1:7" ht="15.75" customHeight="1" x14ac:dyDescent="0.2">
      <c r="A29" s="15" t="s">
        <v>53</v>
      </c>
      <c r="B29" s="16" t="s">
        <v>54</v>
      </c>
      <c r="C29" s="17">
        <v>811503</v>
      </c>
      <c r="D29" s="25">
        <v>155.69999999995343</v>
      </c>
      <c r="E29" s="17">
        <f t="shared" si="1"/>
        <v>811658.7</v>
      </c>
      <c r="F29" s="26">
        <f t="shared" si="2"/>
        <v>155.69999999995343</v>
      </c>
    </row>
    <row r="30" spans="1:7" ht="15.75" customHeight="1" x14ac:dyDescent="0.2">
      <c r="A30" s="15" t="s">
        <v>55</v>
      </c>
      <c r="B30" s="16" t="s">
        <v>56</v>
      </c>
      <c r="C30" s="17">
        <v>6260</v>
      </c>
      <c r="D30" s="25"/>
      <c r="E30" s="17">
        <f t="shared" si="1"/>
        <v>6260</v>
      </c>
      <c r="F30" s="26"/>
    </row>
    <row r="31" spans="1:7" s="14" customFormat="1" ht="18" customHeight="1" x14ac:dyDescent="0.2">
      <c r="A31" s="29" t="s">
        <v>57</v>
      </c>
      <c r="B31" s="30" t="s">
        <v>58</v>
      </c>
      <c r="C31" s="31">
        <f>C32+C38+C39+C40</f>
        <v>28162481.099999998</v>
      </c>
      <c r="D31" s="31">
        <f t="shared" ref="D31:F31" si="3">D32+D38+D39+D40</f>
        <v>695940.69999999937</v>
      </c>
      <c r="E31" s="31">
        <f t="shared" si="3"/>
        <v>28858421.800000001</v>
      </c>
      <c r="F31" s="31">
        <f t="shared" si="3"/>
        <v>695940.69999999937</v>
      </c>
      <c r="G31" s="13"/>
    </row>
    <row r="32" spans="1:7" s="14" customFormat="1" ht="38.25" x14ac:dyDescent="0.2">
      <c r="A32" s="15" t="s">
        <v>59</v>
      </c>
      <c r="B32" s="16" t="s">
        <v>60</v>
      </c>
      <c r="C32" s="17">
        <f>C33+C34+C35+C36+C37</f>
        <v>28162481.099999998</v>
      </c>
      <c r="D32" s="25">
        <f t="shared" ref="D32:E32" si="4">D33+D34+D35+D36+D37</f>
        <v>652452.39999999944</v>
      </c>
      <c r="E32" s="17">
        <f t="shared" si="4"/>
        <v>28814933.5</v>
      </c>
      <c r="F32" s="26">
        <f>D32</f>
        <v>652452.39999999944</v>
      </c>
      <c r="G32" s="13"/>
    </row>
    <row r="33" spans="1:11" ht="27.75" customHeight="1" x14ac:dyDescent="0.2">
      <c r="A33" s="15" t="s">
        <v>61</v>
      </c>
      <c r="B33" s="16" t="s">
        <v>62</v>
      </c>
      <c r="C33" s="17">
        <v>10624682.6</v>
      </c>
      <c r="D33" s="25"/>
      <c r="E33" s="17">
        <f>C33+D33</f>
        <v>10624682.6</v>
      </c>
      <c r="F33" s="26"/>
    </row>
    <row r="34" spans="1:11" ht="42" customHeight="1" x14ac:dyDescent="0.2">
      <c r="A34" s="15" t="s">
        <v>63</v>
      </c>
      <c r="B34" s="16" t="s">
        <v>64</v>
      </c>
      <c r="C34" s="17">
        <v>8756762.8000000007</v>
      </c>
      <c r="D34" s="25">
        <v>244563.69999999925</v>
      </c>
      <c r="E34" s="17">
        <f t="shared" ref="E34:E40" si="5">C34+D34</f>
        <v>9001326.5</v>
      </c>
      <c r="F34" s="26">
        <f t="shared" ref="F34:F40" si="6">D34</f>
        <v>244563.69999999925</v>
      </c>
    </row>
    <row r="35" spans="1:11" ht="27.75" customHeight="1" x14ac:dyDescent="0.2">
      <c r="A35" s="15" t="s">
        <v>65</v>
      </c>
      <c r="B35" s="16" t="s">
        <v>66</v>
      </c>
      <c r="C35" s="17">
        <v>4275404.4000000004</v>
      </c>
      <c r="D35" s="25">
        <v>264855.59999999963</v>
      </c>
      <c r="E35" s="17">
        <f t="shared" si="5"/>
        <v>4540260</v>
      </c>
      <c r="F35" s="26">
        <f t="shared" si="6"/>
        <v>264855.59999999963</v>
      </c>
    </row>
    <row r="36" spans="1:11" ht="15.75" customHeight="1" x14ac:dyDescent="0.2">
      <c r="A36" s="15" t="s">
        <v>67</v>
      </c>
      <c r="B36" s="16" t="s">
        <v>68</v>
      </c>
      <c r="C36" s="17">
        <v>4505631.3</v>
      </c>
      <c r="D36" s="25">
        <v>143033.10000000056</v>
      </c>
      <c r="E36" s="17">
        <f t="shared" si="5"/>
        <v>4648664.4000000004</v>
      </c>
      <c r="F36" s="26">
        <f t="shared" si="6"/>
        <v>143033.10000000056</v>
      </c>
    </row>
    <row r="37" spans="1:11" ht="27.75" customHeight="1" x14ac:dyDescent="0.2">
      <c r="A37" s="32" t="s">
        <v>69</v>
      </c>
      <c r="B37" s="33" t="s">
        <v>70</v>
      </c>
      <c r="C37" s="34"/>
      <c r="D37" s="35"/>
      <c r="E37" s="17"/>
      <c r="F37" s="26"/>
    </row>
    <row r="38" spans="1:11" ht="38.25" x14ac:dyDescent="0.2">
      <c r="A38" s="32" t="s">
        <v>71</v>
      </c>
      <c r="B38" s="33" t="s">
        <v>72</v>
      </c>
      <c r="C38" s="34"/>
      <c r="D38" s="35">
        <v>-2668.5</v>
      </c>
      <c r="E38" s="17">
        <f t="shared" si="5"/>
        <v>-2668.5</v>
      </c>
      <c r="F38" s="26">
        <f t="shared" si="6"/>
        <v>-2668.5</v>
      </c>
    </row>
    <row r="39" spans="1:11" ht="63.75" x14ac:dyDescent="0.2">
      <c r="A39" s="32" t="s">
        <v>73</v>
      </c>
      <c r="B39" s="33" t="s">
        <v>74</v>
      </c>
      <c r="C39" s="34"/>
      <c r="D39" s="25">
        <v>49047.199999999997</v>
      </c>
      <c r="E39" s="17">
        <f t="shared" si="5"/>
        <v>49047.199999999997</v>
      </c>
      <c r="F39" s="26">
        <f t="shared" si="6"/>
        <v>49047.199999999997</v>
      </c>
    </row>
    <row r="40" spans="1:11" ht="51" x14ac:dyDescent="0.2">
      <c r="A40" s="32" t="s">
        <v>75</v>
      </c>
      <c r="B40" s="33" t="s">
        <v>76</v>
      </c>
      <c r="C40" s="34"/>
      <c r="D40" s="35">
        <v>-2890.4</v>
      </c>
      <c r="E40" s="17">
        <f t="shared" si="5"/>
        <v>-2890.4</v>
      </c>
      <c r="F40" s="26">
        <f t="shared" si="6"/>
        <v>-2890.4</v>
      </c>
    </row>
    <row r="41" spans="1:11" s="14" customFormat="1" ht="19.5" customHeight="1" thickBot="1" x14ac:dyDescent="0.25">
      <c r="A41" s="62" t="s">
        <v>77</v>
      </c>
      <c r="B41" s="63"/>
      <c r="C41" s="36">
        <f t="shared" ref="C41:E41" si="7">C7+C31</f>
        <v>95855189.599999994</v>
      </c>
      <c r="D41" s="36">
        <f t="shared" si="7"/>
        <v>929736.49999999953</v>
      </c>
      <c r="E41" s="36">
        <f t="shared" si="7"/>
        <v>96784926.099999979</v>
      </c>
      <c r="F41" s="37">
        <f>F7+F31</f>
        <v>929736.49999999953</v>
      </c>
    </row>
    <row r="42" spans="1:11" x14ac:dyDescent="0.2">
      <c r="E42" s="39"/>
    </row>
    <row r="43" spans="1:11" x14ac:dyDescent="0.2">
      <c r="G43" s="40"/>
      <c r="K43" s="40"/>
    </row>
    <row r="44" spans="1:11" x14ac:dyDescent="0.2">
      <c r="C44" s="41"/>
      <c r="E44" s="42"/>
    </row>
    <row r="46" spans="1:11" x14ac:dyDescent="0.2">
      <c r="E46" s="43"/>
    </row>
    <row r="47" spans="1:11" x14ac:dyDescent="0.2">
      <c r="C47" s="44"/>
      <c r="D47" s="45"/>
      <c r="E47" s="40"/>
    </row>
    <row r="48" spans="1:11" x14ac:dyDescent="0.2">
      <c r="C48" s="46"/>
      <c r="D48" s="46"/>
      <c r="E48" s="43"/>
      <c r="F48" s="40"/>
    </row>
    <row r="49" spans="3:4" x14ac:dyDescent="0.2">
      <c r="C49" s="47"/>
      <c r="D49" s="45"/>
    </row>
    <row r="50" spans="3:4" x14ac:dyDescent="0.2">
      <c r="C50" s="47"/>
      <c r="D50" s="45"/>
    </row>
  </sheetData>
  <mergeCells count="7">
    <mergeCell ref="A41:B41"/>
    <mergeCell ref="A1:F1"/>
    <mergeCell ref="A3:A5"/>
    <mergeCell ref="B3:B5"/>
    <mergeCell ref="C3:C5"/>
    <mergeCell ref="E3:E5"/>
    <mergeCell ref="F3:F5"/>
  </mergeCells>
  <printOptions horizontalCentered="1"/>
  <pageMargins left="0.39370078740157483" right="0.39370078740157483" top="0.47244094488188981" bottom="0.55118110236220474" header="0.15748031496062992" footer="0.15748031496062992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view="pageBreakPreview" zoomScale="85" zoomScaleNormal="44" zoomScaleSheetLayoutView="85" workbookViewId="0">
      <pane xSplit="2" ySplit="6" topLeftCell="C28" activePane="bottomRight" state="frozen"/>
      <selection activeCell="J5" sqref="J5"/>
      <selection pane="topRight" activeCell="J5" sqref="J5"/>
      <selection pane="bottomLeft" activeCell="J5" sqref="J5"/>
      <selection pane="bottomRight" activeCell="D4" sqref="D4"/>
    </sheetView>
  </sheetViews>
  <sheetFormatPr defaultRowHeight="12.75" x14ac:dyDescent="0.2"/>
  <cols>
    <col min="1" max="1" width="19" style="1" customWidth="1"/>
    <col min="2" max="2" width="54.1640625" style="38" customWidth="1"/>
    <col min="3" max="3" width="21.83203125" style="38" customWidth="1"/>
    <col min="4" max="4" width="25" style="48" customWidth="1"/>
    <col min="5" max="5" width="23.83203125" style="1" customWidth="1"/>
    <col min="6" max="6" width="18.5" style="1" customWidth="1"/>
    <col min="7" max="7" width="29" style="1" customWidth="1"/>
    <col min="8" max="16384" width="9.33203125" style="1"/>
  </cols>
  <sheetData>
    <row r="1" spans="1:7" ht="29.25" customHeight="1" x14ac:dyDescent="0.2">
      <c r="A1" s="76" t="s">
        <v>78</v>
      </c>
      <c r="B1" s="76"/>
      <c r="C1" s="76"/>
      <c r="D1" s="76"/>
      <c r="E1" s="76"/>
      <c r="F1" s="76"/>
    </row>
    <row r="2" spans="1:7" ht="15.75" customHeight="1" thickBot="1" x14ac:dyDescent="0.25">
      <c r="B2" s="2"/>
      <c r="C2" s="2"/>
      <c r="F2" s="3" t="s">
        <v>1</v>
      </c>
    </row>
    <row r="3" spans="1:7" ht="99" customHeight="1" thickBot="1" x14ac:dyDescent="0.25">
      <c r="A3" s="68" t="s">
        <v>79</v>
      </c>
      <c r="B3" s="65" t="s">
        <v>3</v>
      </c>
      <c r="C3" s="68" t="s">
        <v>4</v>
      </c>
      <c r="D3" s="4" t="s">
        <v>5</v>
      </c>
      <c r="E3" s="71" t="s">
        <v>6</v>
      </c>
      <c r="F3" s="68" t="s">
        <v>7</v>
      </c>
    </row>
    <row r="4" spans="1:7" ht="26.25" customHeight="1" thickBot="1" x14ac:dyDescent="0.25">
      <c r="A4" s="69"/>
      <c r="B4" s="66"/>
      <c r="C4" s="69"/>
      <c r="D4" s="5" t="s">
        <v>239</v>
      </c>
      <c r="E4" s="72"/>
      <c r="F4" s="69"/>
    </row>
    <row r="5" spans="1:7" ht="29.25" customHeight="1" thickBot="1" x14ac:dyDescent="0.25">
      <c r="A5" s="67"/>
      <c r="B5" s="67"/>
      <c r="C5" s="70"/>
      <c r="D5" s="49" t="s">
        <v>8</v>
      </c>
      <c r="E5" s="73"/>
      <c r="F5" s="70"/>
    </row>
    <row r="6" spans="1:7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15</v>
      </c>
      <c r="F6" s="8">
        <v>16</v>
      </c>
    </row>
    <row r="7" spans="1:7" s="14" customFormat="1" ht="15.75" x14ac:dyDescent="0.25">
      <c r="A7" s="50" t="s">
        <v>80</v>
      </c>
      <c r="B7" s="10" t="s">
        <v>81</v>
      </c>
      <c r="C7" s="11">
        <f>SUM(C8:C16)</f>
        <v>5012492</v>
      </c>
      <c r="D7" s="11">
        <f t="shared" ref="D7:E7" si="0">SUM(D8:D16)</f>
        <v>117657.6999999999</v>
      </c>
      <c r="E7" s="11">
        <f t="shared" si="0"/>
        <v>5130149.7</v>
      </c>
      <c r="F7" s="12">
        <f>SUM(F8:F16)</f>
        <v>117657.6999999999</v>
      </c>
      <c r="G7" s="51"/>
    </row>
    <row r="8" spans="1:7" ht="43.5" customHeight="1" x14ac:dyDescent="0.25">
      <c r="A8" s="52" t="s">
        <v>82</v>
      </c>
      <c r="B8" s="53" t="s">
        <v>83</v>
      </c>
      <c r="C8" s="17">
        <v>4513.6000000000004</v>
      </c>
      <c r="D8" s="18"/>
      <c r="E8" s="54">
        <f>C8+D8</f>
        <v>4513.6000000000004</v>
      </c>
      <c r="F8" s="26"/>
      <c r="G8" s="51"/>
    </row>
    <row r="9" spans="1:7" ht="53.25" customHeight="1" x14ac:dyDescent="0.25">
      <c r="A9" s="52" t="s">
        <v>84</v>
      </c>
      <c r="B9" s="53" t="s">
        <v>85</v>
      </c>
      <c r="C9" s="17">
        <v>196474.3</v>
      </c>
      <c r="D9" s="25">
        <v>4897</v>
      </c>
      <c r="E9" s="54">
        <f t="shared" ref="E9:E16" si="1">C9+D9</f>
        <v>201371.3</v>
      </c>
      <c r="F9" s="26">
        <f t="shared" ref="F9:F16" si="2">D9</f>
        <v>4897</v>
      </c>
      <c r="G9" s="51"/>
    </row>
    <row r="10" spans="1:7" ht="57.75" customHeight="1" x14ac:dyDescent="0.25">
      <c r="A10" s="52" t="s">
        <v>86</v>
      </c>
      <c r="B10" s="53" t="s">
        <v>87</v>
      </c>
      <c r="C10" s="17">
        <v>215749.7</v>
      </c>
      <c r="D10" s="25">
        <v>-8.8000000000174623</v>
      </c>
      <c r="E10" s="54">
        <f t="shared" si="1"/>
        <v>215740.9</v>
      </c>
      <c r="F10" s="26">
        <f t="shared" si="2"/>
        <v>-8.8000000000174623</v>
      </c>
      <c r="G10" s="51"/>
    </row>
    <row r="11" spans="1:7" ht="17.25" customHeight="1" x14ac:dyDescent="0.25">
      <c r="A11" s="52" t="s">
        <v>88</v>
      </c>
      <c r="B11" s="53" t="s">
        <v>89</v>
      </c>
      <c r="C11" s="17">
        <v>296903.90000000002</v>
      </c>
      <c r="D11" s="25">
        <v>38754.199999999953</v>
      </c>
      <c r="E11" s="54">
        <f t="shared" si="1"/>
        <v>335658.1</v>
      </c>
      <c r="F11" s="26">
        <f t="shared" si="2"/>
        <v>38754.199999999953</v>
      </c>
      <c r="G11" s="51"/>
    </row>
    <row r="12" spans="1:7" ht="38.25" x14ac:dyDescent="0.25">
      <c r="A12" s="52" t="s">
        <v>90</v>
      </c>
      <c r="B12" s="53" t="s">
        <v>91</v>
      </c>
      <c r="C12" s="17">
        <v>268090.59999999998</v>
      </c>
      <c r="D12" s="25">
        <v>-110.19999999995343</v>
      </c>
      <c r="E12" s="54">
        <f t="shared" si="1"/>
        <v>267980.40000000002</v>
      </c>
      <c r="F12" s="26">
        <f t="shared" si="2"/>
        <v>-110.19999999995343</v>
      </c>
      <c r="G12" s="51"/>
    </row>
    <row r="13" spans="1:7" ht="17.25" customHeight="1" x14ac:dyDescent="0.25">
      <c r="A13" s="52" t="s">
        <v>92</v>
      </c>
      <c r="B13" s="53" t="s">
        <v>93</v>
      </c>
      <c r="C13" s="17">
        <v>82886.3</v>
      </c>
      <c r="D13" s="25">
        <v>-0.60000000000582077</v>
      </c>
      <c r="E13" s="54">
        <f t="shared" si="1"/>
        <v>82885.7</v>
      </c>
      <c r="F13" s="26">
        <f t="shared" si="2"/>
        <v>-0.60000000000582077</v>
      </c>
      <c r="G13" s="51"/>
    </row>
    <row r="14" spans="1:7" ht="16.5" customHeight="1" x14ac:dyDescent="0.25">
      <c r="A14" s="52" t="s">
        <v>94</v>
      </c>
      <c r="B14" s="53" t="s">
        <v>95</v>
      </c>
      <c r="C14" s="17">
        <v>300000</v>
      </c>
      <c r="D14" s="25">
        <v>-28720.299999999988</v>
      </c>
      <c r="E14" s="54">
        <f t="shared" si="1"/>
        <v>271279.7</v>
      </c>
      <c r="F14" s="26">
        <f t="shared" si="2"/>
        <v>-28720.299999999988</v>
      </c>
      <c r="G14" s="51"/>
    </row>
    <row r="15" spans="1:7" ht="26.25" x14ac:dyDescent="0.25">
      <c r="A15" s="52" t="s">
        <v>96</v>
      </c>
      <c r="B15" s="55" t="s">
        <v>97</v>
      </c>
      <c r="C15" s="17">
        <v>187.6</v>
      </c>
      <c r="D15" s="25"/>
      <c r="E15" s="54">
        <f t="shared" si="1"/>
        <v>187.6</v>
      </c>
      <c r="F15" s="26"/>
      <c r="G15" s="51"/>
    </row>
    <row r="16" spans="1:7" ht="19.5" customHeight="1" x14ac:dyDescent="0.25">
      <c r="A16" s="52" t="s">
        <v>98</v>
      </c>
      <c r="B16" s="53" t="s">
        <v>99</v>
      </c>
      <c r="C16" s="17">
        <v>3647686</v>
      </c>
      <c r="D16" s="25">
        <v>102846.39999999991</v>
      </c>
      <c r="E16" s="54">
        <f t="shared" si="1"/>
        <v>3750532.4</v>
      </c>
      <c r="F16" s="26">
        <f t="shared" si="2"/>
        <v>102846.39999999991</v>
      </c>
      <c r="G16" s="51"/>
    </row>
    <row r="17" spans="1:7" s="14" customFormat="1" ht="17.25" customHeight="1" x14ac:dyDescent="0.25">
      <c r="A17" s="56" t="s">
        <v>100</v>
      </c>
      <c r="B17" s="30" t="s">
        <v>101</v>
      </c>
      <c r="C17" s="31">
        <f>SUM(C18:C19)</f>
        <v>47045.2</v>
      </c>
      <c r="D17" s="31"/>
      <c r="E17" s="31">
        <f t="shared" ref="E17" si="3">SUM(E18:E19)</f>
        <v>47045.2</v>
      </c>
      <c r="F17" s="31"/>
      <c r="G17" s="51"/>
    </row>
    <row r="18" spans="1:7" ht="16.5" customHeight="1" x14ac:dyDescent="0.25">
      <c r="A18" s="52" t="s">
        <v>102</v>
      </c>
      <c r="B18" s="53" t="s">
        <v>103</v>
      </c>
      <c r="C18" s="17">
        <v>44608.5</v>
      </c>
      <c r="D18" s="25"/>
      <c r="E18" s="54">
        <f>C18+D18</f>
        <v>44608.5</v>
      </c>
      <c r="F18" s="26"/>
      <c r="G18" s="51"/>
    </row>
    <row r="19" spans="1:7" ht="18" customHeight="1" x14ac:dyDescent="0.25">
      <c r="A19" s="52" t="s">
        <v>104</v>
      </c>
      <c r="B19" s="53" t="s">
        <v>105</v>
      </c>
      <c r="C19" s="17">
        <v>2436.6999999999998</v>
      </c>
      <c r="D19" s="25"/>
      <c r="E19" s="54">
        <f>C19+D19</f>
        <v>2436.6999999999998</v>
      </c>
      <c r="F19" s="26"/>
      <c r="G19" s="51"/>
    </row>
    <row r="20" spans="1:7" s="14" customFormat="1" ht="29.25" customHeight="1" x14ac:dyDescent="0.25">
      <c r="A20" s="56" t="s">
        <v>106</v>
      </c>
      <c r="B20" s="30" t="s">
        <v>107</v>
      </c>
      <c r="C20" s="31">
        <f>SUM(C21:C24)</f>
        <v>498786.4</v>
      </c>
      <c r="D20" s="31">
        <f>SUM(D21:D24)</f>
        <v>4087.400000000006</v>
      </c>
      <c r="E20" s="31">
        <f t="shared" ref="E20:F20" si="4">SUM(E21:E24)</f>
        <v>502873.80000000005</v>
      </c>
      <c r="F20" s="57">
        <f t="shared" si="4"/>
        <v>4087.400000000006</v>
      </c>
      <c r="G20" s="51"/>
    </row>
    <row r="21" spans="1:7" ht="18" customHeight="1" x14ac:dyDescent="0.25">
      <c r="A21" s="52" t="s">
        <v>108</v>
      </c>
      <c r="B21" s="53" t="s">
        <v>109</v>
      </c>
      <c r="C21" s="17">
        <v>180700</v>
      </c>
      <c r="D21" s="25">
        <v>-10.199999999999999</v>
      </c>
      <c r="E21" s="54">
        <f>C21+D21</f>
        <v>180689.8</v>
      </c>
      <c r="F21" s="26">
        <f>D21</f>
        <v>-10.199999999999999</v>
      </c>
      <c r="G21" s="51"/>
    </row>
    <row r="22" spans="1:7" ht="38.25" x14ac:dyDescent="0.25">
      <c r="A22" s="52" t="s">
        <v>110</v>
      </c>
      <c r="B22" s="53" t="s">
        <v>111</v>
      </c>
      <c r="C22" s="17">
        <v>203478</v>
      </c>
      <c r="D22" s="25">
        <v>2497.6000000000058</v>
      </c>
      <c r="E22" s="54">
        <f t="shared" ref="E22:E24" si="5">C22+D22</f>
        <v>205975.6</v>
      </c>
      <c r="F22" s="26">
        <f t="shared" ref="F22:F23" si="6">D22</f>
        <v>2497.6000000000058</v>
      </c>
      <c r="G22" s="51"/>
    </row>
    <row r="23" spans="1:7" ht="17.25" customHeight="1" x14ac:dyDescent="0.25">
      <c r="A23" s="52" t="s">
        <v>112</v>
      </c>
      <c r="B23" s="53" t="s">
        <v>113</v>
      </c>
      <c r="C23" s="17">
        <v>105008.4</v>
      </c>
      <c r="D23" s="25">
        <v>1600</v>
      </c>
      <c r="E23" s="54">
        <f t="shared" si="5"/>
        <v>106608.4</v>
      </c>
      <c r="F23" s="26">
        <f t="shared" si="6"/>
        <v>1600</v>
      </c>
      <c r="G23" s="51"/>
    </row>
    <row r="24" spans="1:7" ht="16.5" customHeight="1" x14ac:dyDescent="0.25">
      <c r="A24" s="52" t="s">
        <v>114</v>
      </c>
      <c r="B24" s="53" t="s">
        <v>115</v>
      </c>
      <c r="C24" s="17">
        <v>9600</v>
      </c>
      <c r="D24" s="25"/>
      <c r="E24" s="54">
        <f t="shared" si="5"/>
        <v>9600</v>
      </c>
      <c r="F24" s="26"/>
      <c r="G24" s="51"/>
    </row>
    <row r="25" spans="1:7" s="14" customFormat="1" ht="19.5" customHeight="1" x14ac:dyDescent="0.25">
      <c r="A25" s="56" t="s">
        <v>116</v>
      </c>
      <c r="B25" s="30" t="s">
        <v>117</v>
      </c>
      <c r="C25" s="31">
        <f>SUM(C26:C35)</f>
        <v>15851522.1</v>
      </c>
      <c r="D25" s="31">
        <f>SUM(D26:D35)</f>
        <v>1641871.9999999995</v>
      </c>
      <c r="E25" s="31">
        <f t="shared" ref="E25:F25" si="7">SUM(E26:E35)</f>
        <v>17493394.099999998</v>
      </c>
      <c r="F25" s="57">
        <f t="shared" si="7"/>
        <v>1641871.9999999995</v>
      </c>
      <c r="G25" s="51"/>
    </row>
    <row r="26" spans="1:7" ht="18" customHeight="1" x14ac:dyDescent="0.25">
      <c r="A26" s="52" t="s">
        <v>118</v>
      </c>
      <c r="B26" s="53" t="s">
        <v>119</v>
      </c>
      <c r="C26" s="17">
        <v>462330.7</v>
      </c>
      <c r="D26" s="25">
        <v>12323.599999999977</v>
      </c>
      <c r="E26" s="54">
        <f>C26+D26</f>
        <v>474654.3</v>
      </c>
      <c r="F26" s="26">
        <f>D26</f>
        <v>12323.599999999977</v>
      </c>
      <c r="G26" s="51"/>
    </row>
    <row r="27" spans="1:7" ht="18.75" customHeight="1" x14ac:dyDescent="0.25">
      <c r="A27" s="52" t="s">
        <v>120</v>
      </c>
      <c r="B27" s="53" t="s">
        <v>121</v>
      </c>
      <c r="C27" s="17">
        <v>1554.7</v>
      </c>
      <c r="D27" s="25">
        <v>-28.5</v>
      </c>
      <c r="E27" s="54">
        <f t="shared" ref="E27:E35" si="8">C27+D27</f>
        <v>1526.2</v>
      </c>
      <c r="F27" s="26">
        <f t="shared" ref="F27:F35" si="9">D27</f>
        <v>-28.5</v>
      </c>
      <c r="G27" s="51"/>
    </row>
    <row r="28" spans="1:7" ht="18" customHeight="1" x14ac:dyDescent="0.25">
      <c r="A28" s="52" t="s">
        <v>122</v>
      </c>
      <c r="B28" s="53" t="s">
        <v>123</v>
      </c>
      <c r="C28" s="17">
        <v>2576031</v>
      </c>
      <c r="D28" s="25">
        <v>164757.60000000009</v>
      </c>
      <c r="E28" s="54">
        <f t="shared" si="8"/>
        <v>2740788.6</v>
      </c>
      <c r="F28" s="26">
        <f t="shared" si="9"/>
        <v>164757.60000000009</v>
      </c>
      <c r="G28" s="51"/>
    </row>
    <row r="29" spans="1:7" ht="18.75" customHeight="1" x14ac:dyDescent="0.25">
      <c r="A29" s="52" t="s">
        <v>124</v>
      </c>
      <c r="B29" s="53" t="s">
        <v>125</v>
      </c>
      <c r="C29" s="17">
        <v>293615.59999999998</v>
      </c>
      <c r="D29" s="25">
        <v>297000</v>
      </c>
      <c r="E29" s="54">
        <f t="shared" si="8"/>
        <v>590615.6</v>
      </c>
      <c r="F29" s="26">
        <f t="shared" si="9"/>
        <v>297000</v>
      </c>
      <c r="G29" s="51"/>
    </row>
    <row r="30" spans="1:7" ht="18.75" customHeight="1" x14ac:dyDescent="0.25">
      <c r="A30" s="52" t="s">
        <v>126</v>
      </c>
      <c r="B30" s="53" t="s">
        <v>127</v>
      </c>
      <c r="C30" s="17">
        <v>295596.3</v>
      </c>
      <c r="D30" s="25">
        <v>11082.100000000035</v>
      </c>
      <c r="E30" s="54">
        <f t="shared" si="8"/>
        <v>306678.40000000002</v>
      </c>
      <c r="F30" s="26">
        <f t="shared" si="9"/>
        <v>11082.100000000035</v>
      </c>
      <c r="G30" s="51"/>
    </row>
    <row r="31" spans="1:7" ht="17.25" customHeight="1" x14ac:dyDescent="0.25">
      <c r="A31" s="52" t="s">
        <v>128</v>
      </c>
      <c r="B31" s="53" t="s">
        <v>129</v>
      </c>
      <c r="C31" s="17">
        <v>325882.7</v>
      </c>
      <c r="D31" s="25">
        <v>-2443.1000000000349</v>
      </c>
      <c r="E31" s="54">
        <f t="shared" si="8"/>
        <v>323439.59999999998</v>
      </c>
      <c r="F31" s="26">
        <f t="shared" si="9"/>
        <v>-2443.1000000000349</v>
      </c>
      <c r="G31" s="51"/>
    </row>
    <row r="32" spans="1:7" ht="18" customHeight="1" x14ac:dyDescent="0.25">
      <c r="A32" s="52" t="s">
        <v>130</v>
      </c>
      <c r="B32" s="53" t="s">
        <v>131</v>
      </c>
      <c r="C32" s="17">
        <v>11222277.800000001</v>
      </c>
      <c r="D32" s="25">
        <v>1116124.1999999993</v>
      </c>
      <c r="E32" s="54">
        <f t="shared" si="8"/>
        <v>12338402</v>
      </c>
      <c r="F32" s="26">
        <f t="shared" si="9"/>
        <v>1116124.1999999993</v>
      </c>
      <c r="G32" s="51"/>
    </row>
    <row r="33" spans="1:7" ht="18" customHeight="1" x14ac:dyDescent="0.25">
      <c r="A33" s="52" t="s">
        <v>132</v>
      </c>
      <c r="B33" s="53" t="s">
        <v>133</v>
      </c>
      <c r="C33" s="17">
        <v>41702.199999999997</v>
      </c>
      <c r="D33" s="25"/>
      <c r="E33" s="54">
        <f t="shared" si="8"/>
        <v>41702.199999999997</v>
      </c>
      <c r="F33" s="26"/>
      <c r="G33" s="51"/>
    </row>
    <row r="34" spans="1:7" ht="25.5" x14ac:dyDescent="0.25">
      <c r="A34" s="52" t="s">
        <v>134</v>
      </c>
      <c r="B34" s="53" t="s">
        <v>135</v>
      </c>
      <c r="C34" s="17">
        <v>6000</v>
      </c>
      <c r="D34" s="25"/>
      <c r="E34" s="54">
        <f t="shared" si="8"/>
        <v>6000</v>
      </c>
      <c r="F34" s="26"/>
      <c r="G34" s="51"/>
    </row>
    <row r="35" spans="1:7" ht="17.25" customHeight="1" x14ac:dyDescent="0.25">
      <c r="A35" s="52" t="s">
        <v>136</v>
      </c>
      <c r="B35" s="53" t="s">
        <v>137</v>
      </c>
      <c r="C35" s="17">
        <v>626531.1</v>
      </c>
      <c r="D35" s="25">
        <v>43056.099999999977</v>
      </c>
      <c r="E35" s="54">
        <f t="shared" si="8"/>
        <v>669587.19999999995</v>
      </c>
      <c r="F35" s="26">
        <f t="shared" si="9"/>
        <v>43056.099999999977</v>
      </c>
      <c r="G35" s="51"/>
    </row>
    <row r="36" spans="1:7" s="14" customFormat="1" ht="20.25" customHeight="1" x14ac:dyDescent="0.25">
      <c r="A36" s="56" t="s">
        <v>138</v>
      </c>
      <c r="B36" s="30" t="s">
        <v>139</v>
      </c>
      <c r="C36" s="31">
        <f>SUM(C37:C40)</f>
        <v>1831902.3</v>
      </c>
      <c r="D36" s="31">
        <f t="shared" ref="D36:F36" si="10">SUM(D37:D40)</f>
        <v>109680.2999999999</v>
      </c>
      <c r="E36" s="31">
        <f t="shared" si="10"/>
        <v>1941582.6</v>
      </c>
      <c r="F36" s="57">
        <f t="shared" si="10"/>
        <v>109680.2999999999</v>
      </c>
      <c r="G36" s="51"/>
    </row>
    <row r="37" spans="1:7" ht="18.75" customHeight="1" x14ac:dyDescent="0.25">
      <c r="A37" s="52" t="s">
        <v>140</v>
      </c>
      <c r="B37" s="53" t="s">
        <v>141</v>
      </c>
      <c r="C37" s="17">
        <v>388336.7</v>
      </c>
      <c r="D37" s="25">
        <v>601.20000000001164</v>
      </c>
      <c r="E37" s="54">
        <f>C37+D37</f>
        <v>388937.9</v>
      </c>
      <c r="F37" s="26">
        <f>D37</f>
        <v>601.20000000001164</v>
      </c>
      <c r="G37" s="58"/>
    </row>
    <row r="38" spans="1:7" ht="18.75" customHeight="1" x14ac:dyDescent="0.25">
      <c r="A38" s="52" t="s">
        <v>142</v>
      </c>
      <c r="B38" s="53" t="s">
        <v>143</v>
      </c>
      <c r="C38" s="17">
        <v>110200.1</v>
      </c>
      <c r="D38" s="25"/>
      <c r="E38" s="54">
        <f t="shared" ref="E38:E40" si="11">C38+D38</f>
        <v>110200.1</v>
      </c>
      <c r="F38" s="26">
        <f t="shared" ref="F38:F40" si="12">D38</f>
        <v>0</v>
      </c>
      <c r="G38" s="51"/>
    </row>
    <row r="39" spans="1:7" ht="16.5" customHeight="1" x14ac:dyDescent="0.25">
      <c r="A39" s="52" t="s">
        <v>144</v>
      </c>
      <c r="B39" s="53" t="s">
        <v>145</v>
      </c>
      <c r="C39" s="17">
        <v>1162755.1000000001</v>
      </c>
      <c r="D39" s="25">
        <v>10696.59999999986</v>
      </c>
      <c r="E39" s="54">
        <f t="shared" si="11"/>
        <v>1173451.7</v>
      </c>
      <c r="F39" s="26">
        <f t="shared" si="12"/>
        <v>10696.59999999986</v>
      </c>
      <c r="G39" s="51"/>
    </row>
    <row r="40" spans="1:7" ht="25.5" x14ac:dyDescent="0.25">
      <c r="A40" s="52" t="s">
        <v>146</v>
      </c>
      <c r="B40" s="53" t="s">
        <v>147</v>
      </c>
      <c r="C40" s="17">
        <v>170610.4</v>
      </c>
      <c r="D40" s="25">
        <v>98382.500000000029</v>
      </c>
      <c r="E40" s="54">
        <f t="shared" si="11"/>
        <v>268992.90000000002</v>
      </c>
      <c r="F40" s="26">
        <f t="shared" si="12"/>
        <v>98382.500000000029</v>
      </c>
      <c r="G40" s="51"/>
    </row>
    <row r="41" spans="1:7" s="14" customFormat="1" ht="18.75" customHeight="1" x14ac:dyDescent="0.25">
      <c r="A41" s="56" t="s">
        <v>148</v>
      </c>
      <c r="B41" s="30" t="s">
        <v>149</v>
      </c>
      <c r="C41" s="31">
        <f>SUM(C42:C45)</f>
        <v>185517.5</v>
      </c>
      <c r="D41" s="31">
        <f t="shared" ref="D41:F41" si="13">SUM(D42:D45)</f>
        <v>-3.7</v>
      </c>
      <c r="E41" s="31">
        <f t="shared" si="13"/>
        <v>185513.8</v>
      </c>
      <c r="F41" s="57">
        <f t="shared" si="13"/>
        <v>-3.7</v>
      </c>
      <c r="G41" s="51"/>
    </row>
    <row r="42" spans="1:7" ht="15.75" x14ac:dyDescent="0.25">
      <c r="A42" s="52" t="s">
        <v>150</v>
      </c>
      <c r="B42" s="53" t="s">
        <v>151</v>
      </c>
      <c r="C42" s="17">
        <v>33277.300000000003</v>
      </c>
      <c r="D42" s="25"/>
      <c r="E42" s="54">
        <f>C42+D42</f>
        <v>33277.300000000003</v>
      </c>
      <c r="F42" s="26"/>
      <c r="G42" s="51"/>
    </row>
    <row r="43" spans="1:7" ht="25.5" x14ac:dyDescent="0.25">
      <c r="A43" s="52" t="s">
        <v>152</v>
      </c>
      <c r="B43" s="53" t="s">
        <v>153</v>
      </c>
      <c r="C43" s="17">
        <v>16178</v>
      </c>
      <c r="D43" s="25"/>
      <c r="E43" s="54">
        <f>C43+D43</f>
        <v>16178</v>
      </c>
      <c r="F43" s="26"/>
      <c r="G43" s="51"/>
    </row>
    <row r="44" spans="1:7" ht="25.5" x14ac:dyDescent="0.25">
      <c r="A44" s="52" t="s">
        <v>154</v>
      </c>
      <c r="B44" s="53" t="s">
        <v>155</v>
      </c>
      <c r="C44" s="17">
        <v>150</v>
      </c>
      <c r="D44" s="25"/>
      <c r="E44" s="54">
        <f t="shared" ref="E44:E45" si="14">C44+D44</f>
        <v>150</v>
      </c>
      <c r="F44" s="26"/>
      <c r="G44" s="51"/>
    </row>
    <row r="45" spans="1:7" ht="20.25" customHeight="1" x14ac:dyDescent="0.25">
      <c r="A45" s="52" t="s">
        <v>156</v>
      </c>
      <c r="B45" s="53" t="s">
        <v>157</v>
      </c>
      <c r="C45" s="17">
        <v>135912.20000000001</v>
      </c>
      <c r="D45" s="25">
        <v>-3.7</v>
      </c>
      <c r="E45" s="54">
        <f t="shared" si="14"/>
        <v>135908.5</v>
      </c>
      <c r="F45" s="26">
        <f t="shared" ref="F45" si="15">D45</f>
        <v>-3.7</v>
      </c>
      <c r="G45" s="51"/>
    </row>
    <row r="46" spans="1:7" s="14" customFormat="1" ht="15.75" x14ac:dyDescent="0.25">
      <c r="A46" s="56" t="s">
        <v>158</v>
      </c>
      <c r="B46" s="30" t="s">
        <v>159</v>
      </c>
      <c r="C46" s="31">
        <f>SUM(C47:C53)</f>
        <v>25127602.599999998</v>
      </c>
      <c r="D46" s="31">
        <f t="shared" ref="D46:F46" si="16">SUM(D47:D53)</f>
        <v>450114.60000000033</v>
      </c>
      <c r="E46" s="31">
        <f t="shared" si="16"/>
        <v>25577717.200000003</v>
      </c>
      <c r="F46" s="57">
        <f t="shared" si="16"/>
        <v>450114.60000000033</v>
      </c>
      <c r="G46" s="51"/>
    </row>
    <row r="47" spans="1:7" ht="17.25" customHeight="1" x14ac:dyDescent="0.25">
      <c r="A47" s="52" t="s">
        <v>160</v>
      </c>
      <c r="B47" s="53" t="s">
        <v>161</v>
      </c>
      <c r="C47" s="17">
        <v>7004229.2999999998</v>
      </c>
      <c r="D47" s="25">
        <v>-121545</v>
      </c>
      <c r="E47" s="54">
        <f>C47+D47</f>
        <v>6882684.2999999998</v>
      </c>
      <c r="F47" s="26">
        <f>D47</f>
        <v>-121545</v>
      </c>
      <c r="G47" s="51"/>
    </row>
    <row r="48" spans="1:7" ht="18" customHeight="1" x14ac:dyDescent="0.25">
      <c r="A48" s="52" t="s">
        <v>162</v>
      </c>
      <c r="B48" s="53" t="s">
        <v>163</v>
      </c>
      <c r="C48" s="17">
        <v>14340656.699999999</v>
      </c>
      <c r="D48" s="25">
        <v>211071.80000000075</v>
      </c>
      <c r="E48" s="54">
        <f t="shared" ref="E48:E53" si="17">C48+D48</f>
        <v>14551728.5</v>
      </c>
      <c r="F48" s="26">
        <f t="shared" ref="F48:F53" si="18">D48</f>
        <v>211071.80000000075</v>
      </c>
      <c r="G48" s="51"/>
    </row>
    <row r="49" spans="1:8" ht="19.5" customHeight="1" x14ac:dyDescent="0.25">
      <c r="A49" s="52" t="s">
        <v>164</v>
      </c>
      <c r="B49" s="53" t="s">
        <v>165</v>
      </c>
      <c r="C49" s="17">
        <v>242215.1</v>
      </c>
      <c r="D49" s="25">
        <v>3978</v>
      </c>
      <c r="E49" s="54">
        <f t="shared" si="17"/>
        <v>246193.1</v>
      </c>
      <c r="F49" s="26">
        <f t="shared" si="18"/>
        <v>3978</v>
      </c>
      <c r="G49" s="51"/>
    </row>
    <row r="50" spans="1:8" ht="18" customHeight="1" x14ac:dyDescent="0.25">
      <c r="A50" s="52" t="s">
        <v>166</v>
      </c>
      <c r="B50" s="53" t="s">
        <v>167</v>
      </c>
      <c r="C50" s="17">
        <v>2574657.2000000002</v>
      </c>
      <c r="D50" s="25">
        <v>343782.59999999963</v>
      </c>
      <c r="E50" s="54">
        <f t="shared" si="17"/>
        <v>2918439.8</v>
      </c>
      <c r="F50" s="26">
        <f t="shared" si="18"/>
        <v>343782.59999999963</v>
      </c>
      <c r="G50" s="51"/>
    </row>
    <row r="51" spans="1:8" ht="25.5" x14ac:dyDescent="0.25">
      <c r="A51" s="52" t="s">
        <v>168</v>
      </c>
      <c r="B51" s="53" t="s">
        <v>169</v>
      </c>
      <c r="C51" s="17">
        <v>139375</v>
      </c>
      <c r="D51" s="25">
        <v>5747.2999999999884</v>
      </c>
      <c r="E51" s="54">
        <f t="shared" si="17"/>
        <v>145122.29999999999</v>
      </c>
      <c r="F51" s="26">
        <f t="shared" si="18"/>
        <v>5747.2999999999884</v>
      </c>
      <c r="G51" s="51"/>
    </row>
    <row r="52" spans="1:8" ht="17.25" customHeight="1" x14ac:dyDescent="0.25">
      <c r="A52" s="52" t="s">
        <v>170</v>
      </c>
      <c r="B52" s="53" t="s">
        <v>171</v>
      </c>
      <c r="C52" s="17">
        <v>603731.4</v>
      </c>
      <c r="D52" s="25">
        <v>692.59999999997672</v>
      </c>
      <c r="E52" s="54">
        <f t="shared" si="17"/>
        <v>604424</v>
      </c>
      <c r="F52" s="26">
        <f t="shared" si="18"/>
        <v>692.59999999997672</v>
      </c>
      <c r="G52" s="51"/>
    </row>
    <row r="53" spans="1:8" ht="16.5" customHeight="1" x14ac:dyDescent="0.25">
      <c r="A53" s="52" t="s">
        <v>172</v>
      </c>
      <c r="B53" s="53" t="s">
        <v>173</v>
      </c>
      <c r="C53" s="17">
        <v>222737.9</v>
      </c>
      <c r="D53" s="25">
        <v>6387.3000000000175</v>
      </c>
      <c r="E53" s="54">
        <f t="shared" si="17"/>
        <v>229125.2</v>
      </c>
      <c r="F53" s="26">
        <f t="shared" si="18"/>
        <v>6387.3000000000175</v>
      </c>
      <c r="G53" s="51"/>
    </row>
    <row r="54" spans="1:8" s="14" customFormat="1" ht="21" customHeight="1" x14ac:dyDescent="0.25">
      <c r="A54" s="56" t="s">
        <v>174</v>
      </c>
      <c r="B54" s="30" t="s">
        <v>175</v>
      </c>
      <c r="C54" s="31">
        <f>SUM(C55:C56)</f>
        <v>1288686.0999999999</v>
      </c>
      <c r="D54" s="31">
        <f t="shared" ref="D54:E54" si="19">SUM(D55:D56)</f>
        <v>90563</v>
      </c>
      <c r="E54" s="31">
        <f t="shared" si="19"/>
        <v>1379249.0999999999</v>
      </c>
      <c r="F54" s="57">
        <f>SUM(F55:F56)</f>
        <v>90563</v>
      </c>
      <c r="G54" s="51"/>
    </row>
    <row r="55" spans="1:8" ht="18" customHeight="1" x14ac:dyDescent="0.25">
      <c r="A55" s="52" t="s">
        <v>176</v>
      </c>
      <c r="B55" s="53" t="s">
        <v>177</v>
      </c>
      <c r="C55" s="17">
        <v>1249910.2</v>
      </c>
      <c r="D55" s="25">
        <v>90565</v>
      </c>
      <c r="E55" s="54">
        <f>C55+D55</f>
        <v>1340475.2</v>
      </c>
      <c r="F55" s="26">
        <f>D55</f>
        <v>90565</v>
      </c>
      <c r="G55" s="51"/>
    </row>
    <row r="56" spans="1:8" ht="18.75" customHeight="1" x14ac:dyDescent="0.25">
      <c r="A56" s="52" t="s">
        <v>178</v>
      </c>
      <c r="B56" s="53" t="s">
        <v>179</v>
      </c>
      <c r="C56" s="17">
        <v>38775.9</v>
      </c>
      <c r="D56" s="25">
        <v>-2</v>
      </c>
      <c r="E56" s="54">
        <f>C56+D56</f>
        <v>38773.9</v>
      </c>
      <c r="F56" s="26">
        <f>D56</f>
        <v>-2</v>
      </c>
      <c r="G56" s="51"/>
    </row>
    <row r="57" spans="1:8" s="14" customFormat="1" ht="20.25" customHeight="1" x14ac:dyDescent="0.25">
      <c r="A57" s="56" t="s">
        <v>180</v>
      </c>
      <c r="B57" s="30" t="s">
        <v>181</v>
      </c>
      <c r="C57" s="31">
        <f>SUM(C58:C64)</f>
        <v>5881524.0999999996</v>
      </c>
      <c r="D57" s="31">
        <f t="shared" ref="D57:F57" si="20">SUM(D58:D64)</f>
        <v>490215.3</v>
      </c>
      <c r="E57" s="31">
        <f t="shared" si="20"/>
        <v>6371739.3999999994</v>
      </c>
      <c r="F57" s="57">
        <f t="shared" si="20"/>
        <v>490215.3</v>
      </c>
      <c r="G57" s="51"/>
    </row>
    <row r="58" spans="1:8" ht="18.75" customHeight="1" x14ac:dyDescent="0.25">
      <c r="A58" s="52" t="s">
        <v>182</v>
      </c>
      <c r="B58" s="53" t="s">
        <v>183</v>
      </c>
      <c r="C58" s="17">
        <v>3447926.3</v>
      </c>
      <c r="D58" s="25">
        <v>3990</v>
      </c>
      <c r="E58" s="54">
        <f>C58+D58</f>
        <v>3451916.3</v>
      </c>
      <c r="F58" s="26">
        <f>D58</f>
        <v>3990</v>
      </c>
      <c r="G58" s="51"/>
      <c r="H58" s="58"/>
    </row>
    <row r="59" spans="1:8" ht="21" customHeight="1" x14ac:dyDescent="0.25">
      <c r="A59" s="52" t="s">
        <v>184</v>
      </c>
      <c r="B59" s="53" t="s">
        <v>185</v>
      </c>
      <c r="C59" s="17">
        <v>432561.1</v>
      </c>
      <c r="D59" s="25">
        <v>6701.2000000000116</v>
      </c>
      <c r="E59" s="54">
        <f t="shared" ref="E59:E64" si="21">C59+D59</f>
        <v>439262.3</v>
      </c>
      <c r="F59" s="26">
        <f t="shared" ref="F59:F64" si="22">D59</f>
        <v>6701.2000000000116</v>
      </c>
      <c r="G59" s="51"/>
    </row>
    <row r="60" spans="1:8" ht="17.25" customHeight="1" x14ac:dyDescent="0.25">
      <c r="A60" s="52" t="s">
        <v>186</v>
      </c>
      <c r="B60" s="53" t="s">
        <v>187</v>
      </c>
      <c r="C60" s="17">
        <v>55613.5</v>
      </c>
      <c r="D60" s="25">
        <v>-219.59999999999854</v>
      </c>
      <c r="E60" s="54">
        <f t="shared" si="21"/>
        <v>55393.9</v>
      </c>
      <c r="F60" s="26">
        <f t="shared" si="22"/>
        <v>-219.59999999999854</v>
      </c>
      <c r="G60" s="51"/>
    </row>
    <row r="61" spans="1:8" ht="17.25" customHeight="1" x14ac:dyDescent="0.25">
      <c r="A61" s="52" t="s">
        <v>188</v>
      </c>
      <c r="B61" s="53" t="s">
        <v>189</v>
      </c>
      <c r="C61" s="17">
        <v>80706</v>
      </c>
      <c r="D61" s="25"/>
      <c r="E61" s="54">
        <f t="shared" si="21"/>
        <v>80706</v>
      </c>
      <c r="F61" s="26"/>
      <c r="G61" s="51"/>
    </row>
    <row r="62" spans="1:8" ht="25.5" x14ac:dyDescent="0.25">
      <c r="A62" s="52" t="s">
        <v>190</v>
      </c>
      <c r="B62" s="53" t="s">
        <v>191</v>
      </c>
      <c r="C62" s="17">
        <v>175358.4</v>
      </c>
      <c r="D62" s="25"/>
      <c r="E62" s="54">
        <f t="shared" si="21"/>
        <v>175358.4</v>
      </c>
      <c r="F62" s="26"/>
      <c r="G62" s="51"/>
    </row>
    <row r="63" spans="1:8" ht="17.25" customHeight="1" x14ac:dyDescent="0.25">
      <c r="A63" s="52" t="s">
        <v>192</v>
      </c>
      <c r="B63" s="53" t="s">
        <v>193</v>
      </c>
      <c r="C63" s="17">
        <v>6070.5</v>
      </c>
      <c r="D63" s="25"/>
      <c r="E63" s="54">
        <f t="shared" si="21"/>
        <v>6070.5</v>
      </c>
      <c r="F63" s="26"/>
      <c r="G63" s="51"/>
    </row>
    <row r="64" spans="1:8" ht="18.75" customHeight="1" x14ac:dyDescent="0.25">
      <c r="A64" s="52" t="s">
        <v>194</v>
      </c>
      <c r="B64" s="53" t="s">
        <v>195</v>
      </c>
      <c r="C64" s="17">
        <v>1683288.3</v>
      </c>
      <c r="D64" s="25">
        <v>479743.69999999995</v>
      </c>
      <c r="E64" s="54">
        <f t="shared" si="21"/>
        <v>2163032</v>
      </c>
      <c r="F64" s="26">
        <f t="shared" si="22"/>
        <v>479743.69999999995</v>
      </c>
      <c r="G64" s="51"/>
    </row>
    <row r="65" spans="1:8" s="14" customFormat="1" ht="24" customHeight="1" x14ac:dyDescent="0.25">
      <c r="A65" s="56" t="s">
        <v>196</v>
      </c>
      <c r="B65" s="30" t="s">
        <v>197</v>
      </c>
      <c r="C65" s="31">
        <f>SUM(C66:C70)</f>
        <v>31691451.799999997</v>
      </c>
      <c r="D65" s="31">
        <f t="shared" ref="D65:F65" si="23">SUM(D66:D70)</f>
        <v>326818.20000000135</v>
      </c>
      <c r="E65" s="31">
        <f t="shared" si="23"/>
        <v>32018270</v>
      </c>
      <c r="F65" s="57">
        <f t="shared" si="23"/>
        <v>326818.20000000135</v>
      </c>
      <c r="G65" s="51"/>
      <c r="H65" s="59"/>
    </row>
    <row r="66" spans="1:8" ht="19.5" customHeight="1" x14ac:dyDescent="0.25">
      <c r="A66" s="52" t="s">
        <v>198</v>
      </c>
      <c r="B66" s="53" t="s">
        <v>199</v>
      </c>
      <c r="C66" s="17">
        <v>135422.79999999999</v>
      </c>
      <c r="D66" s="25"/>
      <c r="E66" s="54">
        <f>C66+D66</f>
        <v>135422.79999999999</v>
      </c>
      <c r="F66" s="26"/>
      <c r="G66" s="51"/>
    </row>
    <row r="67" spans="1:8" ht="20.25" customHeight="1" x14ac:dyDescent="0.25">
      <c r="A67" s="52" t="s">
        <v>200</v>
      </c>
      <c r="B67" s="53" t="s">
        <v>201</v>
      </c>
      <c r="C67" s="17">
        <v>4877893.5</v>
      </c>
      <c r="D67" s="25">
        <v>315.40000000037253</v>
      </c>
      <c r="E67" s="54">
        <f t="shared" ref="E67:E70" si="24">C67+D67</f>
        <v>4878208.9000000004</v>
      </c>
      <c r="F67" s="26">
        <f t="shared" ref="F67:F70" si="25">D67</f>
        <v>315.40000000037253</v>
      </c>
      <c r="G67" s="51"/>
    </row>
    <row r="68" spans="1:8" ht="20.25" customHeight="1" x14ac:dyDescent="0.25">
      <c r="A68" s="52" t="s">
        <v>202</v>
      </c>
      <c r="B68" s="53" t="s">
        <v>203</v>
      </c>
      <c r="C68" s="17">
        <v>19177686.399999999</v>
      </c>
      <c r="D68" s="25">
        <v>-77335.699999999255</v>
      </c>
      <c r="E68" s="54">
        <f t="shared" si="24"/>
        <v>19100350.699999999</v>
      </c>
      <c r="F68" s="26">
        <f t="shared" si="25"/>
        <v>-77335.699999999255</v>
      </c>
      <c r="G68" s="51"/>
    </row>
    <row r="69" spans="1:8" ht="20.25" customHeight="1" x14ac:dyDescent="0.25">
      <c r="A69" s="52" t="s">
        <v>204</v>
      </c>
      <c r="B69" s="53" t="s">
        <v>205</v>
      </c>
      <c r="C69" s="17">
        <v>6493185.5999999996</v>
      </c>
      <c r="D69" s="25">
        <v>361516.20000000019</v>
      </c>
      <c r="E69" s="54">
        <f t="shared" si="24"/>
        <v>6854701.7999999998</v>
      </c>
      <c r="F69" s="26">
        <f t="shared" si="25"/>
        <v>361516.20000000019</v>
      </c>
      <c r="G69" s="51"/>
    </row>
    <row r="70" spans="1:8" ht="18" customHeight="1" x14ac:dyDescent="0.25">
      <c r="A70" s="52" t="s">
        <v>206</v>
      </c>
      <c r="B70" s="53" t="s">
        <v>207</v>
      </c>
      <c r="C70" s="17">
        <v>1007263.5</v>
      </c>
      <c r="D70" s="25">
        <v>42322.300000000047</v>
      </c>
      <c r="E70" s="54">
        <f t="shared" si="24"/>
        <v>1049585.8</v>
      </c>
      <c r="F70" s="26">
        <f t="shared" si="25"/>
        <v>42322.300000000047</v>
      </c>
      <c r="G70" s="51"/>
    </row>
    <row r="71" spans="1:8" s="14" customFormat="1" ht="18.75" customHeight="1" x14ac:dyDescent="0.25">
      <c r="A71" s="56" t="s">
        <v>208</v>
      </c>
      <c r="B71" s="30" t="s">
        <v>209</v>
      </c>
      <c r="C71" s="31">
        <f>SUM(C72:C75)</f>
        <v>1141707.8</v>
      </c>
      <c r="D71" s="31">
        <f t="shared" ref="D71:F71" si="26">SUM(D72:D75)</f>
        <v>367986.5</v>
      </c>
      <c r="E71" s="31">
        <f t="shared" si="26"/>
        <v>1509694.3</v>
      </c>
      <c r="F71" s="57">
        <f t="shared" si="26"/>
        <v>367986.5</v>
      </c>
      <c r="G71" s="51"/>
    </row>
    <row r="72" spans="1:8" ht="20.25" customHeight="1" x14ac:dyDescent="0.25">
      <c r="A72" s="52" t="s">
        <v>210</v>
      </c>
      <c r="B72" s="53" t="s">
        <v>211</v>
      </c>
      <c r="C72" s="17">
        <v>469622.4</v>
      </c>
      <c r="D72" s="25">
        <v>71551.400000000023</v>
      </c>
      <c r="E72" s="54">
        <f>C72+D72</f>
        <v>541173.80000000005</v>
      </c>
      <c r="F72" s="26">
        <f>D72</f>
        <v>71551.400000000023</v>
      </c>
      <c r="G72" s="51"/>
    </row>
    <row r="73" spans="1:8" ht="19.5" customHeight="1" x14ac:dyDescent="0.25">
      <c r="A73" s="52" t="s">
        <v>212</v>
      </c>
      <c r="B73" s="53" t="s">
        <v>213</v>
      </c>
      <c r="C73" s="17">
        <v>372760.3</v>
      </c>
      <c r="D73" s="25">
        <v>39918.400000000023</v>
      </c>
      <c r="E73" s="54">
        <f t="shared" ref="E73:E75" si="27">C73+D73</f>
        <v>412678.7</v>
      </c>
      <c r="F73" s="26">
        <f t="shared" ref="F73:F74" si="28">D73</f>
        <v>39918.400000000023</v>
      </c>
      <c r="G73" s="51"/>
    </row>
    <row r="74" spans="1:8" ht="19.5" customHeight="1" x14ac:dyDescent="0.25">
      <c r="A74" s="52" t="s">
        <v>214</v>
      </c>
      <c r="B74" s="53" t="s">
        <v>215</v>
      </c>
      <c r="C74" s="17">
        <v>280470.90000000002</v>
      </c>
      <c r="D74" s="25">
        <v>256516.69999999995</v>
      </c>
      <c r="E74" s="54">
        <f t="shared" si="27"/>
        <v>536987.6</v>
      </c>
      <c r="F74" s="26">
        <f t="shared" si="28"/>
        <v>256516.69999999995</v>
      </c>
      <c r="G74" s="51"/>
    </row>
    <row r="75" spans="1:8" ht="27.75" customHeight="1" x14ac:dyDescent="0.25">
      <c r="A75" s="52" t="s">
        <v>216</v>
      </c>
      <c r="B75" s="53" t="s">
        <v>217</v>
      </c>
      <c r="C75" s="17">
        <v>18854.2</v>
      </c>
      <c r="D75" s="25"/>
      <c r="E75" s="54">
        <f t="shared" si="27"/>
        <v>18854.2</v>
      </c>
      <c r="F75" s="26"/>
      <c r="G75" s="51"/>
    </row>
    <row r="76" spans="1:8" s="14" customFormat="1" ht="21" customHeight="1" x14ac:dyDescent="0.25">
      <c r="A76" s="56" t="s">
        <v>218</v>
      </c>
      <c r="B76" s="30" t="s">
        <v>219</v>
      </c>
      <c r="C76" s="31">
        <f t="shared" ref="C76:F76" si="29">SUM(C77:C79)</f>
        <v>49812</v>
      </c>
      <c r="D76" s="31">
        <f t="shared" si="29"/>
        <v>22657.5</v>
      </c>
      <c r="E76" s="31">
        <f t="shared" si="29"/>
        <v>72469.5</v>
      </c>
      <c r="F76" s="57">
        <f t="shared" si="29"/>
        <v>22657.5</v>
      </c>
      <c r="G76" s="51"/>
    </row>
    <row r="77" spans="1:8" ht="22.5" customHeight="1" x14ac:dyDescent="0.25">
      <c r="A77" s="52" t="s">
        <v>220</v>
      </c>
      <c r="B77" s="53" t="s">
        <v>221</v>
      </c>
      <c r="C77" s="60">
        <v>10273.6</v>
      </c>
      <c r="D77" s="25">
        <v>20000</v>
      </c>
      <c r="E77" s="54">
        <f>C77+D77</f>
        <v>30273.599999999999</v>
      </c>
      <c r="F77" s="26">
        <f>D77</f>
        <v>20000</v>
      </c>
      <c r="G77" s="51"/>
    </row>
    <row r="78" spans="1:8" ht="21" customHeight="1" x14ac:dyDescent="0.25">
      <c r="A78" s="52" t="s">
        <v>222</v>
      </c>
      <c r="B78" s="53" t="s">
        <v>223</v>
      </c>
      <c r="C78" s="60">
        <v>17009.099999999999</v>
      </c>
      <c r="D78" s="25"/>
      <c r="E78" s="54">
        <f t="shared" ref="E78:E79" si="30">C78+D78</f>
        <v>17009.099999999999</v>
      </c>
      <c r="F78" s="26"/>
      <c r="G78" s="51"/>
    </row>
    <row r="79" spans="1:8" ht="25.5" x14ac:dyDescent="0.25">
      <c r="A79" s="52" t="s">
        <v>224</v>
      </c>
      <c r="B79" s="53" t="s">
        <v>225</v>
      </c>
      <c r="C79" s="17">
        <v>22529.3</v>
      </c>
      <c r="D79" s="25">
        <v>2657.5</v>
      </c>
      <c r="E79" s="54">
        <f t="shared" si="30"/>
        <v>25186.799999999999</v>
      </c>
      <c r="F79" s="26">
        <f t="shared" ref="F79" si="31">D79</f>
        <v>2657.5</v>
      </c>
      <c r="G79" s="51"/>
    </row>
    <row r="80" spans="1:8" s="14" customFormat="1" ht="17.25" customHeight="1" x14ac:dyDescent="0.25">
      <c r="A80" s="56" t="s">
        <v>226</v>
      </c>
      <c r="B80" s="30" t="s">
        <v>227</v>
      </c>
      <c r="C80" s="31">
        <f>SUM(C81)</f>
        <v>3500000</v>
      </c>
      <c r="D80" s="31">
        <f t="shared" ref="D80:F80" si="32">SUM(D81)</f>
        <v>-1000000</v>
      </c>
      <c r="E80" s="31">
        <f t="shared" si="32"/>
        <v>2500000</v>
      </c>
      <c r="F80" s="57">
        <f t="shared" si="32"/>
        <v>-1000000</v>
      </c>
      <c r="G80" s="51"/>
    </row>
    <row r="81" spans="1:7" ht="25.5" x14ac:dyDescent="0.25">
      <c r="A81" s="52" t="s">
        <v>228</v>
      </c>
      <c r="B81" s="53" t="s">
        <v>229</v>
      </c>
      <c r="C81" s="17">
        <v>3500000</v>
      </c>
      <c r="D81" s="25">
        <v>-1000000</v>
      </c>
      <c r="E81" s="54">
        <f>C81+D81</f>
        <v>2500000</v>
      </c>
      <c r="F81" s="26">
        <f>D81</f>
        <v>-1000000</v>
      </c>
      <c r="G81" s="51"/>
    </row>
    <row r="82" spans="1:7" s="14" customFormat="1" ht="27" customHeight="1" x14ac:dyDescent="0.25">
      <c r="A82" s="56" t="s">
        <v>230</v>
      </c>
      <c r="B82" s="30" t="s">
        <v>231</v>
      </c>
      <c r="C82" s="31">
        <f t="shared" ref="C82:F82" si="33">SUM(C83:C85)</f>
        <v>5563985.9000000004</v>
      </c>
      <c r="D82" s="31">
        <f t="shared" si="33"/>
        <v>251187.30000000028</v>
      </c>
      <c r="E82" s="31">
        <f t="shared" si="33"/>
        <v>5815173.2000000002</v>
      </c>
      <c r="F82" s="57">
        <f t="shared" si="33"/>
        <v>251187.30000000028</v>
      </c>
      <c r="G82" s="51"/>
    </row>
    <row r="83" spans="1:7" ht="38.25" x14ac:dyDescent="0.25">
      <c r="A83" s="52" t="s">
        <v>232</v>
      </c>
      <c r="B83" s="53" t="s">
        <v>233</v>
      </c>
      <c r="C83" s="17">
        <v>3330951.9</v>
      </c>
      <c r="D83" s="25">
        <v>-5638.6999999997206</v>
      </c>
      <c r="E83" s="54">
        <f>C83+D83</f>
        <v>3325313.2</v>
      </c>
      <c r="F83" s="26">
        <f>D83</f>
        <v>-5638.6999999997206</v>
      </c>
      <c r="G83" s="51"/>
    </row>
    <row r="84" spans="1:7" ht="18" customHeight="1" x14ac:dyDescent="0.25">
      <c r="A84" s="52" t="s">
        <v>234</v>
      </c>
      <c r="B84" s="53" t="s">
        <v>235</v>
      </c>
      <c r="C84" s="17">
        <v>343339.1</v>
      </c>
      <c r="D84" s="25"/>
      <c r="E84" s="54">
        <f t="shared" ref="E84:E85" si="34">C84+D84</f>
        <v>343339.1</v>
      </c>
      <c r="F84" s="26"/>
      <c r="G84" s="51"/>
    </row>
    <row r="85" spans="1:7" ht="20.25" customHeight="1" x14ac:dyDescent="0.25">
      <c r="A85" s="52" t="s">
        <v>236</v>
      </c>
      <c r="B85" s="53" t="s">
        <v>237</v>
      </c>
      <c r="C85" s="17">
        <v>1889694.9</v>
      </c>
      <c r="D85" s="25">
        <v>256826</v>
      </c>
      <c r="E85" s="54">
        <f t="shared" si="34"/>
        <v>2146520.9</v>
      </c>
      <c r="F85" s="26">
        <f t="shared" ref="F85" si="35">D85</f>
        <v>256826</v>
      </c>
      <c r="G85" s="51"/>
    </row>
    <row r="86" spans="1:7" s="14" customFormat="1" ht="15.75" customHeight="1" thickBot="1" x14ac:dyDescent="0.3">
      <c r="A86" s="74" t="s">
        <v>238</v>
      </c>
      <c r="B86" s="75"/>
      <c r="C86" s="36">
        <f>SUM(C7+C17+C20+C25+C36+C41+C46+C54+C57+C65+C71+C76+C80+C82)</f>
        <v>97672035.799999997</v>
      </c>
      <c r="D86" s="36">
        <f>SUM(D7+D17+D20+D25+D36+D41+D46+D54+D57+D65+D71+D76+D80+D82)</f>
        <v>2872836.100000001</v>
      </c>
      <c r="E86" s="36">
        <f t="shared" ref="E86" si="36">SUM(E7+E17+E20+E25+E36+E41+E46+E54+E57+E65+E71+E76+E80+E82)</f>
        <v>100544871.90000001</v>
      </c>
      <c r="F86" s="37">
        <f>SUM(F7+F17+F20+F25+F36+F41+F46+F54+F57+F65+F71+F76+F80+F82)</f>
        <v>2872836.100000001</v>
      </c>
      <c r="G86" s="51"/>
    </row>
    <row r="87" spans="1:7" x14ac:dyDescent="0.2">
      <c r="F87" s="39"/>
    </row>
    <row r="88" spans="1:7" x14ac:dyDescent="0.2">
      <c r="F88" s="39"/>
    </row>
    <row r="89" spans="1:7" x14ac:dyDescent="0.2">
      <c r="C89" s="41"/>
      <c r="D89" s="61"/>
    </row>
    <row r="91" spans="1:7" x14ac:dyDescent="0.2">
      <c r="D91" s="61"/>
    </row>
    <row r="93" spans="1:7" x14ac:dyDescent="0.2">
      <c r="E93" s="40"/>
    </row>
  </sheetData>
  <mergeCells count="7">
    <mergeCell ref="A86:B86"/>
    <mergeCell ref="A1:F1"/>
    <mergeCell ref="A3:A5"/>
    <mergeCell ref="B3:B5"/>
    <mergeCell ref="C3:C5"/>
    <mergeCell ref="E3:E5"/>
    <mergeCell ref="F3:F5"/>
  </mergeCells>
  <printOptions horizontalCentered="1"/>
  <pageMargins left="0.39370078740157483" right="0.39370078740157483" top="0.39370078740157483" bottom="0.39370078740157483" header="0" footer="0"/>
  <pageSetup paperSize="9" scale="68" fitToHeight="0" orientation="portrait" r:id="rId1"/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dcterms:created xsi:type="dcterms:W3CDTF">2019-03-28T10:41:51Z</dcterms:created>
  <dcterms:modified xsi:type="dcterms:W3CDTF">2019-03-29T14:42:23Z</dcterms:modified>
</cp:coreProperties>
</file>