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760" yWindow="-210" windowWidth="13980" windowHeight="130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Лист1!$3:$3</definedName>
    <definedName name="_xlnm.Print_Area" localSheetId="0">Лист1!$A$1:$I$531</definedName>
  </definedNames>
  <calcPr calcId="145621" refMode="R1C1"/>
</workbook>
</file>

<file path=xl/calcChain.xml><?xml version="1.0" encoding="utf-8"?>
<calcChain xmlns="http://schemas.openxmlformats.org/spreadsheetml/2006/main">
  <c r="F531" i="1" l="1"/>
  <c r="G531" i="1"/>
  <c r="H531" i="1"/>
  <c r="I531" i="1"/>
  <c r="E531" i="1"/>
  <c r="F530" i="1" l="1"/>
  <c r="G530" i="1"/>
  <c r="H530" i="1"/>
  <c r="I530" i="1"/>
  <c r="E530" i="1"/>
  <c r="F65" i="1" l="1"/>
  <c r="G65" i="1"/>
  <c r="H65" i="1"/>
  <c r="I65" i="1"/>
  <c r="E65" i="1"/>
  <c r="F40" i="1" l="1"/>
  <c r="G40" i="1"/>
  <c r="H40" i="1"/>
  <c r="I40" i="1"/>
  <c r="E40" i="1"/>
  <c r="I9" i="1" l="1"/>
  <c r="H9" i="1"/>
  <c r="G9" i="1"/>
  <c r="F9" i="1"/>
  <c r="F233" i="1" l="1"/>
  <c r="G233" i="1"/>
  <c r="H233" i="1"/>
  <c r="I233" i="1"/>
  <c r="E233" i="1"/>
  <c r="F373" i="1" l="1"/>
  <c r="G373" i="1"/>
  <c r="H373" i="1"/>
  <c r="E373" i="1"/>
  <c r="I362" i="1"/>
  <c r="H362" i="1"/>
  <c r="G362" i="1"/>
  <c r="I358" i="1"/>
  <c r="I373" i="1" s="1"/>
  <c r="H358" i="1"/>
  <c r="G358" i="1"/>
  <c r="F93" i="1" l="1"/>
  <c r="G93" i="1"/>
  <c r="H93" i="1"/>
  <c r="I93" i="1"/>
  <c r="E93" i="1"/>
  <c r="E389" i="1" l="1"/>
  <c r="E122" i="1" l="1"/>
  <c r="I112" i="1"/>
  <c r="I122" i="1" s="1"/>
  <c r="H112" i="1"/>
  <c r="G112" i="1"/>
  <c r="F112" i="1"/>
  <c r="H110" i="1"/>
  <c r="G110" i="1"/>
  <c r="F110" i="1"/>
  <c r="H122" i="1" l="1"/>
  <c r="F122" i="1"/>
  <c r="G122" i="1"/>
  <c r="F446" i="1"/>
  <c r="G446" i="1"/>
  <c r="H446" i="1"/>
  <c r="I446" i="1"/>
  <c r="E446" i="1"/>
  <c r="F494" i="1" l="1"/>
  <c r="G494" i="1"/>
  <c r="H494" i="1"/>
  <c r="I494" i="1"/>
  <c r="F425" i="1"/>
  <c r="G425" i="1"/>
  <c r="H425" i="1"/>
  <c r="I425" i="1"/>
  <c r="F389" i="1"/>
  <c r="G389" i="1"/>
  <c r="H389" i="1"/>
  <c r="I389" i="1"/>
  <c r="F321" i="1"/>
  <c r="G321" i="1"/>
  <c r="H321" i="1"/>
  <c r="I321" i="1"/>
  <c r="F48" i="1"/>
  <c r="G48" i="1"/>
  <c r="H48" i="1"/>
  <c r="I48" i="1"/>
  <c r="F44" i="1"/>
  <c r="G44" i="1"/>
  <c r="H44" i="1"/>
  <c r="I44" i="1"/>
  <c r="E494" i="1" l="1"/>
  <c r="E425" i="1" l="1"/>
  <c r="E321" i="1" l="1"/>
  <c r="E48" i="1" l="1"/>
  <c r="E44" i="1" l="1"/>
</calcChain>
</file>

<file path=xl/sharedStrings.xml><?xml version="1.0" encoding="utf-8"?>
<sst xmlns="http://schemas.openxmlformats.org/spreadsheetml/2006/main" count="1687" uniqueCount="627">
  <si>
    <t>№ п/п</t>
  </si>
  <si>
    <t>Наименование государственной услуги (работы)</t>
  </si>
  <si>
    <t xml:space="preserve">1. </t>
  </si>
  <si>
    <t>Управление делами Правительства Саратовской области</t>
  </si>
  <si>
    <t>1.1.</t>
  </si>
  <si>
    <t>1.2.</t>
  </si>
  <si>
    <t>Наименование показателя</t>
  </si>
  <si>
    <t>Показатель, характеризующий объем государственной услуги (работы)</t>
  </si>
  <si>
    <t xml:space="preserve">Единица измерения </t>
  </si>
  <si>
    <t xml:space="preserve">Объем субсидий на финансовое обеспечение оказания соответствующей государственной услуги (выполнения работы)
</t>
  </si>
  <si>
    <t>Итого</t>
  </si>
  <si>
    <t>Управление ветеринарии Правительства Саратовской области</t>
  </si>
  <si>
    <t>2.</t>
  </si>
  <si>
    <t>2.1.</t>
  </si>
  <si>
    <t>Министерство сельского хозяйства Саратовской области</t>
  </si>
  <si>
    <t xml:space="preserve">3. </t>
  </si>
  <si>
    <t>3.1.</t>
  </si>
  <si>
    <t xml:space="preserve">4. </t>
  </si>
  <si>
    <t>4.1.</t>
  </si>
  <si>
    <t>4.2.</t>
  </si>
  <si>
    <t>Министерство природных ресурсов и экологии Саратовской области</t>
  </si>
  <si>
    <t xml:space="preserve">5. </t>
  </si>
  <si>
    <t>Министерство образования Саратовской области</t>
  </si>
  <si>
    <t>5.1.</t>
  </si>
  <si>
    <t>5.2.</t>
  </si>
  <si>
    <t xml:space="preserve">6. </t>
  </si>
  <si>
    <t>6.1.</t>
  </si>
  <si>
    <t>6.2.</t>
  </si>
  <si>
    <t>7.</t>
  </si>
  <si>
    <t>7.1.</t>
  </si>
  <si>
    <t>7.2.</t>
  </si>
  <si>
    <t xml:space="preserve">8. </t>
  </si>
  <si>
    <t>Министерство информации и печати Саратовской области</t>
  </si>
  <si>
    <t>8.1.</t>
  </si>
  <si>
    <t>8.2.</t>
  </si>
  <si>
    <t xml:space="preserve">9. </t>
  </si>
  <si>
    <t>9.1.</t>
  </si>
  <si>
    <t>9.2.</t>
  </si>
  <si>
    <t>10.1.</t>
  </si>
  <si>
    <t>10.2.</t>
  </si>
  <si>
    <t xml:space="preserve">10. </t>
  </si>
  <si>
    <t xml:space="preserve">11. </t>
  </si>
  <si>
    <t>11.1.</t>
  </si>
  <si>
    <t>11.2.</t>
  </si>
  <si>
    <t>12.1.</t>
  </si>
  <si>
    <t>Министерство социального развития Саратовской области</t>
  </si>
  <si>
    <t>12.</t>
  </si>
  <si>
    <t>ИТОГО субсидий на оказание государственных услуг (выполнение работ)</t>
  </si>
  <si>
    <t>Министерство экономического развития Саратовской области</t>
  </si>
  <si>
    <t xml:space="preserve"> Министерство культуры Саратовской области</t>
  </si>
  <si>
    <t>Управление по охране объектов культурного наследия Правительства Саратовской области</t>
  </si>
  <si>
    <t xml:space="preserve"> Министерство здравоохранения  Саратовской области</t>
  </si>
  <si>
    <t>13.</t>
  </si>
  <si>
    <t>Министерство финансов Саратовской области</t>
  </si>
  <si>
    <t>13.1.</t>
  </si>
  <si>
    <t>13.2.</t>
  </si>
  <si>
    <t>14.</t>
  </si>
  <si>
    <t>14.1.</t>
  </si>
  <si>
    <t>14.2.</t>
  </si>
  <si>
    <t>8.3.</t>
  </si>
  <si>
    <t>8.4.</t>
  </si>
  <si>
    <t>8.5.</t>
  </si>
  <si>
    <t>8.6.</t>
  </si>
  <si>
    <t>8.7.</t>
  </si>
  <si>
    <t>8.8.</t>
  </si>
  <si>
    <t>8.9.</t>
  </si>
  <si>
    <t>8.10.</t>
  </si>
  <si>
    <t>8.11.</t>
  </si>
  <si>
    <t>8.12.</t>
  </si>
  <si>
    <t>8.13.</t>
  </si>
  <si>
    <t>8.14.</t>
  </si>
  <si>
    <t>8.15.</t>
  </si>
  <si>
    <t>8.16.</t>
  </si>
  <si>
    <t>8.17.</t>
  </si>
  <si>
    <t>8.18.</t>
  </si>
  <si>
    <t>8.19.</t>
  </si>
  <si>
    <t>8.20.</t>
  </si>
  <si>
    <t>Присмотр и уход</t>
  </si>
  <si>
    <t>Реализация основных общеобразовательных программ среднего общего образования</t>
  </si>
  <si>
    <t>Присмотр и уход (ГПД)</t>
  </si>
  <si>
    <t>Реализация дополнительных общеразвивающих программ</t>
  </si>
  <si>
    <t>Объем субсидий на финансовое обеспечение оказания соответствующей государственной услуги (выполнения работы)</t>
  </si>
  <si>
    <t>человеко-часов</t>
  </si>
  <si>
    <t>Содержание детей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</si>
  <si>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</si>
  <si>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единица</t>
  </si>
  <si>
    <t>Организация отдыха детей и молодежи</t>
  </si>
  <si>
    <t>Психолого-медико-педагогическое обследование детей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</si>
  <si>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</si>
  <si>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начального общего образования (ОВЗ)</t>
  </si>
  <si>
    <t>Реализация основных общеобразовательных программ основного общего образования (ОВЗ)</t>
  </si>
  <si>
    <t>8.21.</t>
  </si>
  <si>
    <t>8.22.</t>
  </si>
  <si>
    <t>8.23.</t>
  </si>
  <si>
    <t>8.24.</t>
  </si>
  <si>
    <t>8.25.</t>
  </si>
  <si>
    <t>8.26.</t>
  </si>
  <si>
    <t>8.27.</t>
  </si>
  <si>
    <t>8.28.</t>
  </si>
  <si>
    <t>8.29.</t>
  </si>
  <si>
    <t>8.30.</t>
  </si>
  <si>
    <t>8.31.</t>
  </si>
  <si>
    <t>8.32.</t>
  </si>
  <si>
    <t>8.33.</t>
  </si>
  <si>
    <t>8.34.</t>
  </si>
  <si>
    <t>8.35.</t>
  </si>
  <si>
    <t>8.36.</t>
  </si>
  <si>
    <t>8.37.</t>
  </si>
  <si>
    <t>8.38.</t>
  </si>
  <si>
    <t>8.39.</t>
  </si>
  <si>
    <t>8.40.</t>
  </si>
  <si>
    <t>8.41.</t>
  </si>
  <si>
    <t>8.42.</t>
  </si>
  <si>
    <t>8.43.</t>
  </si>
  <si>
    <t>Реализация основных общеобразовательных программ основного общего образования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</si>
  <si>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</si>
  <si>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Машино-часы работы автомобилей</t>
  </si>
  <si>
    <t>Реализация дополнительных профессиональных программ повышения квалификации (Очная)</t>
  </si>
  <si>
    <t>Реализация дополнительных профессиональных программ повышения квалификации (Очно-заочная)</t>
  </si>
  <si>
    <t>Реализация дополнительных профессиональных программ повышения квалификации (Очно-заочная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</si>
  <si>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</si>
  <si>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(Очная с применением сетевой формы реализации)</t>
  </si>
  <si>
    <t>Методическое обеспечение образовательной деятельности</t>
  </si>
  <si>
    <t>Единица</t>
  </si>
  <si>
    <t>Оценка качества образования</t>
  </si>
  <si>
    <t>Информационно-технологическое обеспечение управления системой образования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</si>
  <si>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</si>
  <si>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</si>
  <si>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(очная)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</si>
  <si>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(очная-заочная)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</si>
  <si>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</si>
  <si>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</si>
  <si>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</si>
  <si>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</si>
  <si>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(очное- заочное)</t>
  </si>
  <si>
    <t>единицы</t>
  </si>
  <si>
    <t>5.3.</t>
  </si>
  <si>
    <t>5.4.</t>
  </si>
  <si>
    <t>5.5.</t>
  </si>
  <si>
    <t>5.6.</t>
  </si>
  <si>
    <t>5.7.</t>
  </si>
  <si>
    <t>5.8.</t>
  </si>
  <si>
    <t>5.9.</t>
  </si>
  <si>
    <t>5.10.</t>
  </si>
  <si>
    <t>Комплектование архивными документами</t>
  </si>
  <si>
    <t>человек</t>
  </si>
  <si>
    <t>штука</t>
  </si>
  <si>
    <t>1.3.</t>
  </si>
  <si>
    <t>1.4.</t>
  </si>
  <si>
    <t>1.5.</t>
  </si>
  <si>
    <t>1.6.</t>
  </si>
  <si>
    <t>Защита сведений, составляющих государственную тайну, других охраняемых законом тайн, содержащихся в архивных документах, и организации в установленном порядке их рассекречивания</t>
  </si>
  <si>
    <t>1.7.</t>
  </si>
  <si>
    <t>1.8.</t>
  </si>
  <si>
    <t>1.9.</t>
  </si>
  <si>
    <t>Первичная медико-санитарная помощь, не включенная в базовую программу обязательного медицинского страхования</t>
  </si>
  <si>
    <t>1.10.</t>
  </si>
  <si>
    <t>Количество исполненных запросов</t>
  </si>
  <si>
    <t>тысяча квадратных метров</t>
  </si>
  <si>
    <t xml:space="preserve">число обращений </t>
  </si>
  <si>
    <t>машино-часы работы автомобилей</t>
  </si>
  <si>
    <t>Проведение прикладных научных исследований</t>
  </si>
  <si>
    <t>10.3.</t>
  </si>
  <si>
    <t>10.4.</t>
  </si>
  <si>
    <t>10.5.</t>
  </si>
  <si>
    <t>10.6.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</si>
  <si>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</si>
  <si>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</si>
  <si>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</si>
  <si>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</si>
  <si>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</si>
  <si>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</si>
  <si>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</si>
  <si>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</si>
  <si>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</si>
  <si>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</si>
  <si>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</si>
  <si>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</si>
  <si>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</si>
  <si>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</si>
  <si>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</si>
  <si>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7.18.</t>
  </si>
  <si>
    <t>км</t>
  </si>
  <si>
    <t>Устройство противопожарных минерализованных полос</t>
  </si>
  <si>
    <t>Прочистка и обновление противопожарных минерализованных полос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</si>
  <si>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</t>
  </si>
  <si>
    <t>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</t>
  </si>
  <si>
    <t>га</t>
  </si>
  <si>
    <t>7.19.</t>
  </si>
  <si>
    <t>7.20.</t>
  </si>
  <si>
    <t>7.21.</t>
  </si>
  <si>
    <t>7.22.</t>
  </si>
  <si>
    <t>Искусственное лесовосстановление</t>
  </si>
  <si>
    <t>Дополнение лесных культур</t>
  </si>
  <si>
    <t>Подготовка почвы под лесные культуры</t>
  </si>
  <si>
    <t>Наземное патрулирование особо охраняемых природных территорий</t>
  </si>
  <si>
    <t>7.23.</t>
  </si>
  <si>
    <t>7.24.</t>
  </si>
  <si>
    <t>7.25.</t>
  </si>
  <si>
    <t>7.26.</t>
  </si>
  <si>
    <t>7.27.</t>
  </si>
  <si>
    <t>7.28.</t>
  </si>
  <si>
    <t>Хранение семян лесных растений</t>
  </si>
  <si>
    <t>кг</t>
  </si>
  <si>
    <t>Тушение пожаров в лесах</t>
  </si>
  <si>
    <t>Отвод лесосек</t>
  </si>
  <si>
    <t>Содержание (эксплуатация) имущества, находящегося в государственной собственности</t>
  </si>
  <si>
    <t>Обеспечение эксплуатационно-технического обслуживания объектов и помещений, а также содержание указанных объектов и помещений, оборудования и прилегающей территории в надлежащем состоянии</t>
  </si>
  <si>
    <t>9.3.</t>
  </si>
  <si>
    <t>9.4.</t>
  </si>
  <si>
    <t>9.5.</t>
  </si>
  <si>
    <t>9.6.</t>
  </si>
  <si>
    <t>9.7.</t>
  </si>
  <si>
    <t>9.9.</t>
  </si>
  <si>
    <t>9.8.</t>
  </si>
  <si>
    <t>9.10.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</si>
  <si>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</si>
  <si>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</si>
  <si>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</si>
  <si>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</si>
  <si>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</si>
  <si>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</si>
  <si>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</si>
  <si>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</si>
  <si>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</si>
  <si>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</si>
  <si>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>9.21.</t>
  </si>
  <si>
    <t>Показ (организация показа) спектаклей (театральных постановок)</t>
  </si>
  <si>
    <t>Показ (организация показа) концертов и концертных программ</t>
  </si>
  <si>
    <t>Создание спектаклей</t>
  </si>
  <si>
    <t>Создание концертов и концертных программ</t>
  </si>
  <si>
    <t>Библиотечное, библиографическое и информационное обслуживание пользователей библиотеки</t>
  </si>
  <si>
    <t>Формирование, учет, изучение, обеспечение физического сохранения и безопасности фондов библиотеки</t>
  </si>
  <si>
    <t>Библиографическая обработка документов и создание каталогов</t>
  </si>
  <si>
    <t xml:space="preserve">Публичный показ музейных предметов, музейных коллекций
</t>
  </si>
  <si>
    <t>Формирование, учет, изучение, обеспечение физического сохранения и безопасности музейных предметов, музейных коллекций</t>
  </si>
  <si>
    <t>Показ кинофильмов</t>
  </si>
  <si>
    <t>Прокат кино и видеофильмов</t>
  </si>
  <si>
    <t>Организация деятельности клубных формирований и формирований самодеятельного народного творчества</t>
  </si>
  <si>
    <t>Реализация дополнительных профессиональных программ повышения квалификации</t>
  </si>
  <si>
    <t>Реализация дополнительных общеобразовательных предпрофессиональных программ в области искусств</t>
  </si>
  <si>
    <t>Реализация дополнительных предпрофессиональных программ в области искусств</t>
  </si>
  <si>
    <t>Реализация образовательных программ среднего профессионального образования - программ подготовки специалистов среднего звена
услуги (работы)</t>
  </si>
  <si>
    <t xml:space="preserve">Создание экспозиций (выставок) музеев, организация выездных выставок
</t>
  </si>
  <si>
    <t xml:space="preserve">единица </t>
  </si>
  <si>
    <t>13.3.</t>
  </si>
  <si>
    <t>13.4.</t>
  </si>
  <si>
    <t>13.5.</t>
  </si>
  <si>
    <t>13.6.</t>
  </si>
  <si>
    <t>13.7.</t>
  </si>
  <si>
    <t>13.8.</t>
  </si>
  <si>
    <t>13.9.</t>
  </si>
  <si>
    <t>13.10.</t>
  </si>
  <si>
    <t>13.11.</t>
  </si>
  <si>
    <t>13.12.</t>
  </si>
  <si>
    <t>13.13.</t>
  </si>
  <si>
    <t>13.14.</t>
  </si>
  <si>
    <t>13.15.</t>
  </si>
  <si>
    <t>13.16.</t>
  </si>
  <si>
    <t>13.17.</t>
  </si>
  <si>
    <t>13.18.</t>
  </si>
  <si>
    <t>13.19.</t>
  </si>
  <si>
    <t>13.20.</t>
  </si>
  <si>
    <t>13.21.</t>
  </si>
  <si>
    <t>13.22.</t>
  </si>
  <si>
    <t>13.23.</t>
  </si>
  <si>
    <t>количество обучающихся</t>
  </si>
  <si>
    <t>число посещений</t>
  </si>
  <si>
    <t>число обращений</t>
  </si>
  <si>
    <t>число пациенто-дней</t>
  </si>
  <si>
    <t>число пациентов</t>
  </si>
  <si>
    <t>количество койко-дней</t>
  </si>
  <si>
    <t>количество полетных часов</t>
  </si>
  <si>
    <t>количество мероприятий</t>
  </si>
  <si>
    <t>условная единица продукта, переработки (в перерасчете на 1 литр цельной крови)</t>
  </si>
  <si>
    <t>колиграмм</t>
  </si>
  <si>
    <t>квадратный метр</t>
  </si>
  <si>
    <t>количество освидетельствований</t>
  </si>
  <si>
    <t>количество исследований</t>
  </si>
  <si>
    <t>количество экспертиз</t>
  </si>
  <si>
    <t>Реализация основных профессиональных образовательных программ среднего профессионального образования –  программ подготовки специалистов среднего звена</t>
  </si>
  <si>
    <t>Реализация дополнительных профессиональных образовательных программ повышения квалификации</t>
  </si>
  <si>
    <t xml:space="preserve">Первичная медико-санитарная помощь, не включенная в базовую программу обязательного медицинского страхования </t>
  </si>
  <si>
    <t>14.3.</t>
  </si>
  <si>
    <t>14.4.</t>
  </si>
  <si>
    <t>14.5.</t>
  </si>
  <si>
    <t>14.6.</t>
  </si>
  <si>
    <t>14.7.</t>
  </si>
  <si>
    <t>14.8.</t>
  </si>
  <si>
    <t>14.9.</t>
  </si>
  <si>
    <t>14.10.</t>
  </si>
  <si>
    <t>14.11.</t>
  </si>
  <si>
    <t>14.12.</t>
  </si>
  <si>
    <t>14.13.</t>
  </si>
  <si>
    <t>14.14.</t>
  </si>
  <si>
    <t>14.15.</t>
  </si>
  <si>
    <t>14.16.</t>
  </si>
  <si>
    <t>Социально-бытовые</t>
  </si>
  <si>
    <t>тыс. рублей</t>
  </si>
  <si>
    <t>Социально-медицинские</t>
  </si>
  <si>
    <t>Социально-психологические</t>
  </si>
  <si>
    <t>Социально-педагогические</t>
  </si>
  <si>
    <t>Социально-трудовые</t>
  </si>
  <si>
    <t>Социально-правовые</t>
  </si>
  <si>
    <t>Срочные социальные услуги</t>
  </si>
  <si>
    <t>Организация ритуальных услуг и содержание мест захоронения</t>
  </si>
  <si>
    <t>Санаторно-курортное лечение</t>
  </si>
  <si>
    <t>Образовательные услуги</t>
  </si>
  <si>
    <t>Услуги спорта</t>
  </si>
  <si>
    <t>Обеспечение участия в официальных физкультурных  мероприятий</t>
  </si>
  <si>
    <t>Проведение занятий физкультурно-спортивной направленности по месту проживания граждан</t>
  </si>
  <si>
    <t>тыс. рублей.</t>
  </si>
  <si>
    <t>Количество услуг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</si>
  <si>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</si>
  <si>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</si>
  <si>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</si>
  <si>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</si>
  <si>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</si>
  <si>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</si>
  <si>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</si>
  <si>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</si>
  <si>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</si>
  <si>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</si>
  <si>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11.13.</t>
  </si>
  <si>
    <t>11.14.</t>
  </si>
  <si>
    <t>11.15.</t>
  </si>
  <si>
    <t>Спортивная подготовка по олимпийским видам спорта</t>
  </si>
  <si>
    <t>Спортивная подготовка по неолимпийским видам спорта</t>
  </si>
  <si>
    <t>Спортивная подготовка по спорту лиц с поражением ОДА</t>
  </si>
  <si>
    <t>Спортивная подготовка по спорту лиц с интеллектуальными нарушениями</t>
  </si>
  <si>
    <t>Спортивная подготовка по спорту глухих</t>
  </si>
  <si>
    <t>Спортивная подготовка по спорту слепых</t>
  </si>
  <si>
    <t>Пропаганда физической культуры, спорта и здорового образа жизни</t>
  </si>
  <si>
    <t>-</t>
  </si>
  <si>
    <t>Организация мероприятий по подготовке спортивных сборных команд</t>
  </si>
  <si>
    <t>штук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</si>
  <si>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</si>
  <si>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Организация и обеспечение подготовки спортивного резерва</t>
  </si>
  <si>
    <t>12.2.</t>
  </si>
  <si>
    <t>12.3.</t>
  </si>
  <si>
    <t>12.4.</t>
  </si>
  <si>
    <t>12.5.</t>
  </si>
  <si>
    <t>12.6.</t>
  </si>
  <si>
    <t>12.7.</t>
  </si>
  <si>
    <t>Определение границ территории объекта археологического наследия</t>
  </si>
  <si>
    <t>Проведение анализа историко-библиографических материалов о земельном участке, подлежащем хозяйственному освоению</t>
  </si>
  <si>
    <t>Разработка проекта границ территорий объектов культурного наследия</t>
  </si>
  <si>
    <t>Разработка проекта предмета охраны объекта культурного наследия</t>
  </si>
  <si>
    <t>Выполнение историко-культурных и библиографических изысканий в проектной документации для регистрации в едином государственном реестре историко-архитектурных объектов культурного наследия</t>
  </si>
  <si>
    <t>Обследования и составления акта технического состояния объекта культурного наследия</t>
  </si>
  <si>
    <t>Разработка проектов зон охраны объектов культурного наследия (единичные памятники, ансамбли)</t>
  </si>
  <si>
    <t>Затраты на уплату налогов</t>
  </si>
  <si>
    <t>4.3.</t>
  </si>
  <si>
    <t>4.4.</t>
  </si>
  <si>
    <t>4.5.</t>
  </si>
  <si>
    <t>4.6.</t>
  </si>
  <si>
    <t>4.7.</t>
  </si>
  <si>
    <t>Проведение диагностических мероприятий на особо опасные заболевания животных (птиц) в части отбора проб, их транспортировку</t>
  </si>
  <si>
    <t>Проведение диагностических мероприятий на особо опасные заболевания животных (птиц) в части лабораторных исследований</t>
  </si>
  <si>
    <t xml:space="preserve">Проведение вакцинаций (профилактических, вынужденных) животных (птиц) против особо опасных болезней животных (птиц) </t>
  </si>
  <si>
    <t xml:space="preserve">Проведение мероприятий по клинической диагностике безнадзорных животных </t>
  </si>
  <si>
    <t xml:space="preserve">Ликвидация очагов заболеваний животных (птиц) и оздоровление неблагополучных пунктов </t>
  </si>
  <si>
    <t xml:space="preserve">Учет и ответственное хранение лекарственных средств и препаратов для ветеринарного применения </t>
  </si>
  <si>
    <t>Оформление ветеринарных сопроводительных документов (сертификатов)</t>
  </si>
  <si>
    <t>условные единицы</t>
  </si>
  <si>
    <t xml:space="preserve">Реализация основных общеобразовательных программ дошкольного образования
</t>
  </si>
  <si>
    <t>Число обучающихся</t>
  </si>
  <si>
    <t>Объем субсидий на финансовое обеспечение оказания государственных услуг (выполнения работ)</t>
  </si>
  <si>
    <t>Число детей</t>
  </si>
  <si>
    <t xml:space="preserve"> Содержание и воспитание детей-сирот и детей, оставшихся без попечения родителей, детей, находящихся в трудной жизненной ситуации</t>
  </si>
  <si>
    <t>Численность граждан, получивших социальные услуги</t>
  </si>
  <si>
    <t xml:space="preserve">Содействие устройству детей на воспитание в семью </t>
  </si>
  <si>
    <t>Количество детей, переданных на воспитание в семью</t>
  </si>
  <si>
    <t xml:space="preserve"> Психолого-педагогическое консультирование обучающихся, их родителей (законных представителей) и педагогических работников </t>
  </si>
  <si>
    <t xml:space="preserve"> Подготовка граждан, выразивших желание принять детей-сирот и детей, оставшихся без попечения родителей, на семейные формы устройства </t>
  </si>
  <si>
    <t>Оказание консультативной, психологической, педагогической, юридической, социальной и иной помощи лицам усыновившим (удочерившим) или принявшим под опеку (попечительство) ребенка</t>
  </si>
  <si>
    <t>Численность семей, получивших социальные услуги</t>
  </si>
  <si>
    <t>Оказание консультативной, психологической педагогической, юридической, социальной и иной помощи лицам из числа детей, завершивших  пребывание в организации для детей-сирот</t>
  </si>
  <si>
    <t xml:space="preserve">Коррекционно-развивающая, компенсирующая и логопедическая помощь обучающимся       </t>
  </si>
  <si>
    <t>Количество человеко-часов</t>
  </si>
  <si>
    <t>Реализация дополнительных общеразвивающих программ (ОВЗ)</t>
  </si>
  <si>
    <t>Число человеко-дней пребывания</t>
  </si>
  <si>
    <t>Человеко-день</t>
  </si>
  <si>
    <t>Количество мероприятий</t>
  </si>
  <si>
    <t>Ведение информационных ресурсов и баз данных в сфере образования</t>
  </si>
  <si>
    <t>Количество информационных ресурсов и баз данных</t>
  </si>
  <si>
    <t xml:space="preserve">Содержание (эксплуатация) имущества, находящегося в государственной  (муниципальной) собственности </t>
  </si>
  <si>
    <t>Эксплуатируемая площадь других видов имущества</t>
  </si>
  <si>
    <t>Организация и осуществление транспортного обслуживания должностных лиц, государственных органов  и государственных учреждений</t>
  </si>
  <si>
    <t>Экспертиза научных, научно-технических программ и проектов, инновационных проектов в сфере образования</t>
  </si>
  <si>
    <t>Количество экспертных заключений</t>
  </si>
  <si>
    <t>Численность обучающихся</t>
  </si>
  <si>
    <t>человеко-час</t>
  </si>
  <si>
    <t xml:space="preserve">Количество мероприятий; количество разработанных документов;                                             количество разработанных отчетов </t>
  </si>
  <si>
    <t xml:space="preserve">Комитет по управлению имуществом Саратовской области </t>
  </si>
  <si>
    <t>6.3.</t>
  </si>
  <si>
    <t>6.4.</t>
  </si>
  <si>
    <t>Представление информации, имеющейся в распоряжении учреждения, по вопросам государственной кадастровой оценки (ежеквартальное представление в соответствующий федеральный орган исполнительной власти информации о данных рынка недвижимости)</t>
  </si>
  <si>
    <t xml:space="preserve">Сбор, обработка, систематизация, накопление и хранение информации при определении кадастровой стоимости (сбор, обработка, систематизация и накопление информации, необходимой для определения кадастровой стоимости, в том числе о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проведения) </t>
  </si>
  <si>
    <t xml:space="preserve">Определение кадастровой стоимости объектов недвижимости в соответствии со статьей 14 Федерального закона от 3 июля 2016 года № 237-ФЗ «О государственной кадастровой оценке» (определение кадастровой стоимости объектов недвижимости в рамках государственной кадастровой оценки) </t>
  </si>
  <si>
    <t xml:space="preserve">Проведение прикладных научных исследований  </t>
  </si>
  <si>
    <t>Предоставление архивных справок и копий архивных документов, связанных с социальной защитой граждан, предусматривающей их пенсионное обеспечение, а также получение льгот и компенсаций в соответствии с законодательством Российской Федерации и международными обязательствами Российской Федерации</t>
  </si>
  <si>
    <t>Информационное обеспечение на основе документов Архивного фонда Российской Федерации и других архивных документов</t>
  </si>
  <si>
    <t>Обеспечение сохранности архивных документов</t>
  </si>
  <si>
    <t>Количество дел, прошедших проверку наличия, выявленных особо ценных и уникальных дел, и дел,выданных из архивохранилища</t>
  </si>
  <si>
    <t>Учет архивных документов</t>
  </si>
  <si>
    <t>Количество фондов, по которым выверены учетные документы</t>
  </si>
  <si>
    <t>Улучшение физического состояния документов</t>
  </si>
  <si>
    <t>Количество дел</t>
  </si>
  <si>
    <t>Количество дел (документов), принятых на хранение</t>
  </si>
  <si>
    <t>Взаимодействие с организациями - источниками комплектования архива</t>
  </si>
  <si>
    <t xml:space="preserve">Количество организаций - источников комплектования архива по видам методической помощи суммарно </t>
  </si>
  <si>
    <t>Описание архивных документов, создание справочно-поисковых средств к ним</t>
  </si>
  <si>
    <t>Количество единиц хранения, внесенных в информационно-поисковые системы архива</t>
  </si>
  <si>
    <t xml:space="preserve">Количество дел (документов), подготовленных к рассекречиванию </t>
  </si>
  <si>
    <t>Реализация информационных мероприятий, публикаторских и выставочных проектов на основе архивных документов</t>
  </si>
  <si>
    <t>Количество проведенных мероприятий</t>
  </si>
  <si>
    <t>1.11.</t>
  </si>
  <si>
    <t>1.12.</t>
  </si>
  <si>
    <t>1.13.</t>
  </si>
  <si>
    <t>1.14.</t>
  </si>
  <si>
    <t>1.15.</t>
  </si>
  <si>
    <t>Первичная медико-санитарная помощь, не включенная в базовую программу обязательного медицинского страхования. Первичная медико-санитарная помощь, в части диагностики и лечения (Психотерапия)</t>
  </si>
  <si>
    <t>тыс.кв.м</t>
  </si>
  <si>
    <t>Содержание и обслуживание прилегающих территорий к зданиям (сооружениям), лесных участков</t>
  </si>
  <si>
    <t>Ведение информационных ресурсов и баз данных в рамках государственной аграрной политики</t>
  </si>
  <si>
    <t>Количество договоров на редоставление торговых мест</t>
  </si>
  <si>
    <t>Оказание услуги сельхозтоваропроизводителям и иным производителям продуктов питания в реализации производимой продукции на сельскохозяйственном рынке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</si>
  <si>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(сетевое издание «Новости Саратовской губернии»)</t>
  </si>
  <si>
    <t>Количество  страниц PDF-формата</t>
  </si>
  <si>
    <t>Объем субсидий на финансовое обеспечение оказания государственных услуг</t>
  </si>
  <si>
    <t>единица, штука (стр.PDF)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</si>
  <si>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(газета «Саратовская областная газета «Регион 64»)</t>
  </si>
  <si>
    <t>Квадратный сантиметр</t>
  </si>
  <si>
    <t>единица (кв.см.)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</si>
  <si>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(сборник «Собрание законодательства Саратовской области»)</t>
  </si>
  <si>
    <t>Квадратных условных печатных листов</t>
  </si>
  <si>
    <t>единица (усл. печат. лист)</t>
  </si>
  <si>
    <t>Размещение официальной информации в средствах массовой информации (сетевые издания «Новости Саратовской губернии» и «Регион 64»)</t>
  </si>
  <si>
    <t>Количество публикаций</t>
  </si>
  <si>
    <t>Размещение официальной информации в средствах массовой информации (газета «Саратовская областная газета «Регион 64»)</t>
  </si>
  <si>
    <t>Длительность телевизионного вещания</t>
  </si>
  <si>
    <t>минуты</t>
  </si>
  <si>
    <t>10.7.</t>
  </si>
  <si>
    <t xml:space="preserve">Выпуск литературно-художественного журнала «Волга – XXI век» 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</si>
  <si>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</si>
  <si>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 xml:space="preserve">Организация обустройства и эксплуатации пожарных наблюдательных пунктов (вышек, мачт, павильонов и других наблюдательных пунктов), пунктов сосредоточения противопожарного инвентаря    </t>
  </si>
  <si>
    <t>Обеспечение функционирования пожарно-химических станций</t>
  </si>
  <si>
    <t>Выполнение мер пожарной безопасности в лесах и тушение лесных пожаров</t>
  </si>
  <si>
    <t>Осуществление функций специализированной диспетчерской службы лесного хозяйства</t>
  </si>
  <si>
    <t xml:space="preserve">Осуществление функций специализированной региональной диспетчерской службы </t>
  </si>
  <si>
    <t>Эксплуатация пожарных водоемов и подъездов к источникам  водоснабжения</t>
  </si>
  <si>
    <t>Установка и размещение стендов и других знаков и указателей, содержащих информацию о мерах пожарной безопасности в лесах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</si>
  <si>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безопасностив</t>
  </si>
  <si>
    <t>Эксплуатация лесных дорог, предназначенных для охраны лесов от пожаров</t>
  </si>
  <si>
    <t>Прочистка просек</t>
  </si>
  <si>
    <t xml:space="preserve">Организация санитарно-оздоровительных мероприятий и лесопатологических обследований в лесах </t>
  </si>
  <si>
    <t xml:space="preserve">Лесопатологическое обследование визуальным способом </t>
  </si>
  <si>
    <t>Лесопатологическое обследование инструментальным способом</t>
  </si>
  <si>
    <t>Уборка неликвидной древесины</t>
  </si>
  <si>
    <t xml:space="preserve">Осуществление лесовосстановления и лесоразведения </t>
  </si>
  <si>
    <t>Содействие естесственному возобновлению</t>
  </si>
  <si>
    <t>Комбинированное лесовосстановление</t>
  </si>
  <si>
    <t>Проектирование лесохозяйственных мероприятий и организация использования лесов</t>
  </si>
  <si>
    <t xml:space="preserve">Организация выращивания посадочного материала древесно-кустарниковых пород для целей лесовосстановления </t>
  </si>
  <si>
    <t>Уход за объектами лесного семеноводства</t>
  </si>
  <si>
    <t>7.29.</t>
  </si>
  <si>
    <t>7.30.</t>
  </si>
  <si>
    <t>7.31.</t>
  </si>
  <si>
    <t>7.32.</t>
  </si>
  <si>
    <t>7.33.</t>
  </si>
  <si>
    <t>7.34.</t>
  </si>
  <si>
    <t>7.35.</t>
  </si>
  <si>
    <t>7.36.</t>
  </si>
  <si>
    <t>Осуществление охраны природных территорий в целях сохранения биологического разнообразия и поддержания в естественном состоянии охраняемых природных комплексов и объектов</t>
  </si>
  <si>
    <t>Проведение ухода за лесами</t>
  </si>
  <si>
    <t>7.37.</t>
  </si>
  <si>
    <t>7.38.</t>
  </si>
  <si>
    <t>Министерство молодежной политики и спорта Саратовской области</t>
  </si>
  <si>
    <t>Реализация основных профессиональных образовательных программ среднего профессионального образования в области искусств, интегрированные с образовательными программами основного общего образования, по укрупненной группе направлений подготовки и специальностей (профессий) "52.00.00 ИЗОБРАЗИТЕЛЬНОЕ И ПРИКЛАДНЫЕ ВИДЫ ИСКУССТВ"
услуги (работы)</t>
  </si>
  <si>
    <t>Организация и проведение официальных физкультурных (физкультурно-оздоровительных) мероприятий</t>
  </si>
  <si>
    <t xml:space="preserve">Обеспечение представления объектов спорта для занятий отдельный категорий граждан </t>
  </si>
  <si>
    <t>11.16.</t>
  </si>
  <si>
    <t>11.17.</t>
  </si>
  <si>
    <t xml:space="preserve">Организация мероприятий в сфере молодежной политики, направленных на гражданское и патриотическое воспитание молодежи
</t>
  </si>
  <si>
    <t>Организация и проведение физкультурных и спортивных мероприятий в рамках Всероссийского физкультурно-спортивного комплекса «Готов к труду и обороне» (ГТО)»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</si>
  <si>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</si>
  <si>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</si>
  <si>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 xml:space="preserve">Паллиативная медицинская помощь 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</si>
  <si>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</t>
  </si>
  <si>
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 </t>
  </si>
  <si>
    <t xml:space="preserve">Санаторно-курортное лечение </t>
  </si>
  <si>
    <t xml:space="preserve">Организация круглосуточного приема, содержания, выхаживания и воспитания детей </t>
  </si>
  <si>
    <t xml:space="preserve"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 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</si>
  <si>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</si>
  <si>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 xml:space="preserve">Обеспечение мероприятий, направленных на охрану и укрепление здоровья </t>
  </si>
  <si>
    <t>Заготовка, хранение, транспортировка и обеспечение безопасности донорской крови и ее компонентов условная единица продукта, переработки (в перерасчете на 1 литр цельной крови</t>
  </si>
  <si>
    <t>Работы по профилактике неинфекционных заболеваний, формированию здорового образа жизни и санитарно-гигиеническому просвещению населения количество мероприятий</t>
  </si>
  <si>
    <t xml:space="preserve">Формирование, освежение, выпуск и содержание (обслуживание) резерва лекарственных средств для медицинского применения и медицинских изделий </t>
  </si>
  <si>
    <t>количество отчетов</t>
  </si>
  <si>
    <t xml:space="preserve"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 </t>
  </si>
  <si>
    <t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</t>
  </si>
  <si>
    <t xml:space="preserve">Медицинское освидетельствование на состояние опьянения (алкогольного, наркотического или иного токсического) </t>
  </si>
  <si>
    <t xml:space="preserve">Судебно-медицинская экспертиза </t>
  </si>
  <si>
    <t xml:space="preserve">Судебно-психиатрическая экспертиза </t>
  </si>
  <si>
    <t xml:space="preserve">Обеспечение готовности к своевременному и эффективному оказанию медицинской помощи, ликвидации эпидемических очагов при стихийных бедствиях, авариях, катастрофах и эпидемиях и ликвидация медико-санитарных последствий чрезвычайных ситуаций в Российской Федерации и за рубежом </t>
  </si>
  <si>
    <t xml:space="preserve">Сведения о планируемом объеме выполнения государственными учреждениями государственных заданий на оказание государственных услуг (выполнение работ) и об объеме субсидий на их финансовое обеспечение </t>
  </si>
  <si>
    <t>Прогноз</t>
  </si>
  <si>
    <t>2020 год</t>
  </si>
  <si>
    <t>2021 год</t>
  </si>
  <si>
    <t>2018 год (отчет)</t>
  </si>
  <si>
    <t>2019 год (оценка)</t>
  </si>
  <si>
    <t>2022 год</t>
  </si>
  <si>
    <t>12.9.</t>
  </si>
  <si>
    <t>12.8.</t>
  </si>
  <si>
    <t>Содержание (эксплуатация) имущества,находящегося в государственной собственности</t>
  </si>
  <si>
    <t xml:space="preserve">Работа по установлению границ защитных зон (определение точек координат) </t>
  </si>
  <si>
    <t xml:space="preserve"> Рассмотрение обращений, представление (предоставление) разъяснений, копий хранящихся отчетов, документов и материалов (предоставление разъяснений, связанных с определением кадастровой стоимости)</t>
  </si>
  <si>
    <t>Рассмотрение обращений, представление (предоставление) разъяснений, копий хранящихся отчетов, документов и материалов (представление копий хранящихся отчетов, документов и материалов)</t>
  </si>
  <si>
    <t>Сбор, обработка, систематизация, накопление и хранение информации при определении кадастровой стоимости (хранение копий отчетов, документов и материалов</t>
  </si>
  <si>
    <t>6.5.</t>
  </si>
  <si>
    <t>6.6.</t>
  </si>
  <si>
    <t>6.7.</t>
  </si>
  <si>
    <t>6.8.</t>
  </si>
  <si>
    <t>Определение кадастровой стоимости объектов недвижимости в рамках государственной кадастровой оценки (определение кадастровой стоимости объектов недвижимости в соответствии со статьей 16 Федерального закона от 3 июля 2016 года N 237-ФЗ «О государственной кадастровой оценке» )</t>
  </si>
  <si>
    <t>Определение кадастровой стоимости объектов недвижимости в рамках государственной кадастровой оценки (определение кадастровой стоимости объектов недвижимости в соответствии с частью 9 статьи 24 Федерального закона от 3 июля 2016 года N 237-ФЗ «О государственной кадастровой оценке» )</t>
  </si>
  <si>
    <t>6.9.</t>
  </si>
  <si>
    <t>Предоставление разъяснений результатов определения кадастровой стоимости (предоставление разъяснений, связанных с определением кадастровой стоимости)</t>
  </si>
  <si>
    <t>6.10.</t>
  </si>
  <si>
    <t>6.11.</t>
  </si>
  <si>
    <t xml:space="preserve"> Рассмотрение обращений, связанных с наличием ошибок, допущенных при определении кадастровой стоимости (рассмотрение обращений об исправлении ошибок, допущенных при определении кадастровой стоимости)</t>
  </si>
  <si>
    <t>Рассмотрение замечаний, связанных с определением кадастровой стоимости, информация о котором содержится в промежуточных отчетных документах (рассмотрение замечаний к промежуточным отчетным документам после их размещения в фонде данных государственной кадастровой оценки)</t>
  </si>
  <si>
    <t>6.12.</t>
  </si>
  <si>
    <t>6.13.</t>
  </si>
  <si>
    <t xml:space="preserve">ПроведРассмотрение обращений об исправлении ошибок, допущенных при определении кадастровой стоимости (рассмотрение обращений об исправлении технических и (или) методологических ошибок, допущенных при определении кадастровой стоимости) </t>
  </si>
  <si>
    <t>Размещение официальной информации в средствах массовой информации  (Телеканал «Россия» (Россия-1))</t>
  </si>
  <si>
    <t>Предоставление консультационной помощи и иных методических услуг в рамках государственной аграрной политики</t>
  </si>
  <si>
    <t>Количество проведенных консультаций</t>
  </si>
  <si>
    <t>Количество номеров  (газета Аграрные вести)</t>
  </si>
  <si>
    <t>Количество отчетов составленных по результатам услуги (подготовка информационных материалов (брошюры, буклеты, листовки и т.д)</t>
  </si>
  <si>
    <t>Количество отчетов составленных по результатам услуги (подготовка материала и создание презентаций в печатном и электронном виде)</t>
  </si>
  <si>
    <t>Количество отчетов составленных по результатам услуги (подготовка документов на право получения субсидий)</t>
  </si>
  <si>
    <t>Организация и проведение выставочных мероприятий и семинаров в сфере агропромышленного комплекса</t>
  </si>
  <si>
    <t>Количество юридических лиц, обратившихся за услугой</t>
  </si>
  <si>
    <t>Количество субъектов среднего предпринимательства, обратившихся за услугой</t>
  </si>
  <si>
    <t>Сбор и обработка оперативной информации о результатах деятельности сельскохозяйственных товаропроизводителей</t>
  </si>
  <si>
    <t>Обслуживание и сопровождение информационной базы (единая федеральная информационная система земель сельхозназначения агропромышленнго комплекса Саратовской области, центр развития кооперации)</t>
  </si>
  <si>
    <t>Размещение информации на сайте  ГБУ СО «Информационно-консультациооная служба агпромышленного комплекса Саратовской  области»  по результатм мониторинга цен на основные виды сельскохозяйственного сырья и продовольствия Саратовской области и регионах Поволжского Федерального округа</t>
  </si>
  <si>
    <t>Сопровождение сайта ГБУ СО «Информационно-консультациооная служба агпромышленного комплекса Саратовской  области»</t>
  </si>
  <si>
    <t>Эксплуатационно-техническое обслуживание объектов и помещений, а также их содержание в надлежащем состоянии</t>
  </si>
  <si>
    <t>Эксплуатируемая площадь</t>
  </si>
  <si>
    <t>кв.м</t>
  </si>
  <si>
    <t>5.11.</t>
  </si>
  <si>
    <t>5.12.</t>
  </si>
  <si>
    <t>5.13.</t>
  </si>
  <si>
    <t>Прокладка просек</t>
  </si>
  <si>
    <t>Благоустройство зон отдыха граждан, пребывающих в лесах</t>
  </si>
  <si>
    <t>Организация наземного патрулирования</t>
  </si>
  <si>
    <t>Сплошная санитарная рубка (горельники)</t>
  </si>
  <si>
    <t>Сплошная санитарная рубка</t>
  </si>
  <si>
    <t>Выборочная санитарная рубка</t>
  </si>
  <si>
    <t>Лесоразведение</t>
  </si>
  <si>
    <t xml:space="preserve">Проведение агротехнического ухода за лесными культурами </t>
  </si>
  <si>
    <t>Рубки ухода за молодняками (осветления, прочистки)</t>
  </si>
  <si>
    <t xml:space="preserve">Рубки прореживания </t>
  </si>
  <si>
    <t>Проходные рубки</t>
  </si>
  <si>
    <t xml:space="preserve"> Рубки реконструкции</t>
  </si>
  <si>
    <t>Рубки обновления</t>
  </si>
  <si>
    <t>Организация, содержание и оснащение мобилизационных групп по тушению лесных пожаров</t>
  </si>
  <si>
    <t>Обеспечение готовности к действиям сил и средств, предназначенных для предупреждения и ликвидации чрезвычайных ситуаций в лесах, возникших вследствие лесных пожаров</t>
  </si>
  <si>
    <t>Организация содержания и оснащения групп пожаротушения</t>
  </si>
  <si>
    <t>563 821/80</t>
  </si>
  <si>
    <t>514 504/80</t>
  </si>
  <si>
    <t>563 800/81</t>
  </si>
  <si>
    <t>человек/единиц</t>
  </si>
  <si>
    <t>Проведение мероприятий, направленных на развитие детей и молодежи, в том чиле одаренных</t>
  </si>
  <si>
    <t>Организация и проведение культурно-массовых мероприятий (Музеи)</t>
  </si>
  <si>
    <t>Организация и проведение культурно-массовых мероприятий (театрально-концертные)</t>
  </si>
  <si>
    <t>Организация и проведение культурно-массовых мероприятий (Библиотеки)</t>
  </si>
  <si>
    <t>Организация и проведение культурно-массовых мероприятий (система образования в сфере культуры)</t>
  </si>
  <si>
    <t>Организация и проведение культурно-массовых мероприятий (культурно-досуговые учреждения)</t>
  </si>
  <si>
    <t>9.22.</t>
  </si>
  <si>
    <t>9.23.</t>
  </si>
  <si>
    <t>9.24.</t>
  </si>
  <si>
    <t xml:space="preserve">141 269/101 </t>
  </si>
  <si>
    <t>145 900/90</t>
  </si>
  <si>
    <t>145 874/90</t>
  </si>
  <si>
    <t>9.25.</t>
  </si>
  <si>
    <t xml:space="preserve">Устройство противопожарных минерализованных полос </t>
  </si>
  <si>
    <t xml:space="preserve">Прочистка и обновление противопожарных минерализованных полос </t>
  </si>
  <si>
    <t>Организация санитарно-оздоровительных мероприятий и лесопатологических обследований в лесах</t>
  </si>
  <si>
    <t>Очистка леса от захламленности и иного негативного воздействия</t>
  </si>
  <si>
    <t>Осуществление лесовосстановления и лесоразведения</t>
  </si>
  <si>
    <t xml:space="preserve">Искусственное лесовосстановление </t>
  </si>
  <si>
    <t>Организация выращивания посадочного материала древесно-кустарниковых пород для целей лесовосстановления</t>
  </si>
  <si>
    <t>Выращивание (производство) посадочного материала лесных растений (саженцев, сеянцев)</t>
  </si>
  <si>
    <t>Организация и проведение работ по благоустройству мест отдыха на территории особо охраняемых природных территорий</t>
  </si>
  <si>
    <t>Изготовление парковой мебели, ремонт беседок и парковой мебели. Очистка стоянок от снега и мусора.</t>
  </si>
  <si>
    <t>Организация сбора и вывоза твердых бытовых отходов с территории особо охраняемых природных комплексов и объектов</t>
  </si>
  <si>
    <t>куб.м</t>
  </si>
  <si>
    <t>7.39.</t>
  </si>
  <si>
    <t>7.40.</t>
  </si>
  <si>
    <t>7.41.</t>
  </si>
  <si>
    <t>7.42.</t>
  </si>
  <si>
    <t>7.43.</t>
  </si>
  <si>
    <t>7.44.</t>
  </si>
  <si>
    <t>7.45.</t>
  </si>
  <si>
    <t>7.46.</t>
  </si>
  <si>
    <t>7.47.</t>
  </si>
  <si>
    <t>7.48.</t>
  </si>
  <si>
    <t>7.49.</t>
  </si>
  <si>
    <t>7.50.</t>
  </si>
  <si>
    <t>7.51.</t>
  </si>
  <si>
    <t>7.52.</t>
  </si>
  <si>
    <t>7.53.</t>
  </si>
  <si>
    <t>Обеспечение эксплутационно-технического обслуживания объектов и помещений, а также содержание указанных объектов и помещений, оборудования в надлежащем состоянии</t>
  </si>
  <si>
    <t>Обслуживаемая площадь прилегающих территорий к зданиям (сооружениям), лесных участков</t>
  </si>
  <si>
    <t>Содержание и обслуживание (эксплуатация) имущества, прилегающей территории к зданиям (сооружениям) и лесных участков, находящихся в государственной  собственности</t>
  </si>
  <si>
    <t>Обеспечение доступа к архивным документам и справочно-поисковым средствам к ним в читальном зале</t>
  </si>
  <si>
    <t>1.16.</t>
  </si>
  <si>
    <t>1.17.</t>
  </si>
  <si>
    <t>Организация материально-технического обеспечения деятельности Губернатора области, правительства области, управления делами Правительства области, иных органов государственной власти области и государственных органов области</t>
  </si>
  <si>
    <t>Услуги в целях повышения коммуникативного потенциала получателей социальных услуг, имеющих ограничения жизнедеятельности, в том числе детей-инвалидов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</si>
  <si>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</si>
  <si>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14.17.</t>
  </si>
  <si>
    <t xml:space="preserve">Организация и проведение официальных физкультурных (физкультурно-оздоровительных) мероприятий   региональные и   муниципальные           </t>
  </si>
  <si>
    <t>Количество прикладных научно-исследовательских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</si>
</sst>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  <numFmt numFmtId="166" formatCode="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0">
    <xf numFmtId="0" fontId="0" fillId="0" borderId="0" xfId="0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0" fontId="0" fillId="0" borderId="0" xfId="0"/>
    <xf numFmtId="0" fontId="0" fillId="5" borderId="0" xfId="0" applyFill="1"/>
    <xf numFmtId="3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 applyProtection="1">
      <alignment horizontal="center" vertical="center" wrapText="1"/>
      <protection locked="0"/>
    </xf>
    <xf numFmtId="164" fontId="6" fillId="4" borderId="1" xfId="0" applyNumberFormat="1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 applyProtection="1">
      <alignment horizontal="center" vertical="center" wrapText="1"/>
      <protection locked="0"/>
    </xf>
    <xf numFmtId="3" fontId="8" fillId="0" borderId="4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1" fontId="5" fillId="0" borderId="1" xfId="0" applyNumberFormat="1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" fontId="7" fillId="0" borderId="1" xfId="0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3" fontId="5" fillId="5" borderId="3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vertical="center" wrapText="1"/>
    </xf>
    <xf numFmtId="166" fontId="8" fillId="5" borderId="1" xfId="0" applyNumberFormat="1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3" fontId="0" fillId="5" borderId="0" xfId="0" applyNumberFormat="1" applyFill="1"/>
    <xf numFmtId="164" fontId="11" fillId="5" borderId="0" xfId="0" applyNumberFormat="1" applyFont="1" applyFill="1"/>
    <xf numFmtId="0" fontId="5" fillId="0" borderId="0" xfId="0" applyFont="1" applyAlignment="1">
      <alignment horizontal="center"/>
    </xf>
    <xf numFmtId="166" fontId="1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0" xfId="0" applyFont="1" applyFill="1" applyAlignment="1">
      <alignment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3" fontId="1" fillId="0" borderId="1" xfId="0" applyNumberFormat="1" applyFont="1" applyFill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5" fontId="5" fillId="0" borderId="1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16" fontId="5" fillId="0" borderId="4" xfId="0" applyNumberFormat="1" applyFont="1" applyBorder="1" applyAlignment="1">
      <alignment horizontal="center" vertical="center" wrapText="1"/>
    </xf>
    <xf numFmtId="16" fontId="5" fillId="5" borderId="1" xfId="0" applyNumberFormat="1" applyFont="1" applyFill="1" applyBorder="1" applyAlignment="1">
      <alignment horizontal="center" vertical="center" wrapText="1"/>
    </xf>
    <xf numFmtId="16" fontId="5" fillId="5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5" borderId="7" xfId="0" applyFont="1" applyFill="1" applyBorder="1" applyAlignment="1">
      <alignment horizontal="left" vertical="top" wrapText="1"/>
    </xf>
    <xf numFmtId="0" fontId="5" fillId="5" borderId="8" xfId="0" applyFont="1" applyFill="1" applyBorder="1" applyAlignment="1">
      <alignment horizontal="left" vertical="top" wrapText="1"/>
    </xf>
    <xf numFmtId="16" fontId="5" fillId="0" borderId="3" xfId="0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16" fontId="5" fillId="0" borderId="3" xfId="0" applyNumberFormat="1" applyFont="1" applyFill="1" applyBorder="1" applyAlignment="1">
      <alignment horizontal="center" vertical="center" wrapText="1"/>
    </xf>
    <xf numFmtId="16" fontId="5" fillId="0" borderId="4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16" fontId="5" fillId="0" borderId="1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9" fillId="0" borderId="0" xfId="0" applyFont="1"/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31"/>
  <sheetViews>
    <sheetView tabSelected="1" view="pageBreakPreview" zoomScale="55" zoomScaleNormal="100" zoomScaleSheetLayoutView="55" workbookViewId="0">
      <pane ySplit="4" topLeftCell="A5" activePane="bottomLeft" state="frozen"/>
      <selection pane="bottomLeft" activeCell="P528" sqref="P528"/>
    </sheetView>
  </sheetViews>
  <sheetFormatPr defaultRowHeight="15.75" x14ac:dyDescent="0.25"/>
  <cols>
    <col min="1" max="1" width="8.5703125" style="4" customWidth="1"/>
    <col min="2" max="2" width="55.7109375" style="1" customWidth="1"/>
    <col min="3" max="3" width="42.28515625" style="1" customWidth="1"/>
    <col min="4" max="4" width="23.85546875" style="1" customWidth="1"/>
    <col min="5" max="5" width="16.5703125" style="2" customWidth="1"/>
    <col min="6" max="6" width="15" style="2" customWidth="1"/>
    <col min="7" max="8" width="15.85546875" style="3" customWidth="1"/>
    <col min="9" max="9" width="15" customWidth="1"/>
    <col min="12" max="16" width="12.28515625" bestFit="1" customWidth="1"/>
    <col min="17" max="18" width="9.5703125" bestFit="1" customWidth="1"/>
    <col min="19" max="23" width="12.28515625" bestFit="1" customWidth="1"/>
    <col min="24" max="24" width="9.5703125" bestFit="1" customWidth="1"/>
  </cols>
  <sheetData>
    <row r="1" spans="1:9" ht="82.5" customHeight="1" x14ac:dyDescent="0.25">
      <c r="A1" s="139" t="s">
        <v>506</v>
      </c>
      <c r="B1" s="139"/>
      <c r="C1" s="139"/>
      <c r="D1" s="139"/>
      <c r="E1" s="139"/>
      <c r="F1" s="139"/>
      <c r="G1" s="139"/>
      <c r="H1" s="139"/>
      <c r="I1" s="139"/>
    </row>
    <row r="2" spans="1:9" ht="19.5" customHeight="1" x14ac:dyDescent="0.25">
      <c r="A2" s="140"/>
      <c r="B2" s="140"/>
      <c r="C2" s="140"/>
      <c r="D2" s="140"/>
      <c r="E2" s="140"/>
      <c r="F2" s="140"/>
      <c r="G2" s="140"/>
      <c r="H2" s="140"/>
      <c r="I2" s="140"/>
    </row>
    <row r="3" spans="1:9" ht="35.25" customHeight="1" x14ac:dyDescent="0.25">
      <c r="A3" s="127" t="s">
        <v>0</v>
      </c>
      <c r="B3" s="127" t="s">
        <v>1</v>
      </c>
      <c r="C3" s="127" t="s">
        <v>6</v>
      </c>
      <c r="D3" s="127" t="s">
        <v>8</v>
      </c>
      <c r="E3" s="133" t="s">
        <v>510</v>
      </c>
      <c r="F3" s="133" t="s">
        <v>511</v>
      </c>
      <c r="G3" s="133" t="s">
        <v>507</v>
      </c>
      <c r="H3" s="133"/>
      <c r="I3" s="133"/>
    </row>
    <row r="4" spans="1:9" s="6" customFormat="1" ht="35.25" customHeight="1" x14ac:dyDescent="0.25">
      <c r="A4" s="128"/>
      <c r="B4" s="128"/>
      <c r="C4" s="128"/>
      <c r="D4" s="128"/>
      <c r="E4" s="133"/>
      <c r="F4" s="133"/>
      <c r="G4" s="24" t="s">
        <v>508</v>
      </c>
      <c r="H4" s="24" t="s">
        <v>509</v>
      </c>
      <c r="I4" s="24" t="s">
        <v>512</v>
      </c>
    </row>
    <row r="5" spans="1:9" ht="28.5" customHeight="1" x14ac:dyDescent="0.25">
      <c r="A5" s="32" t="s">
        <v>2</v>
      </c>
      <c r="B5" s="106" t="s">
        <v>3</v>
      </c>
      <c r="C5" s="107"/>
      <c r="D5" s="107"/>
      <c r="E5" s="107"/>
      <c r="F5" s="107"/>
      <c r="G5" s="107"/>
      <c r="H5" s="107"/>
      <c r="I5" s="108"/>
    </row>
    <row r="6" spans="1:9" x14ac:dyDescent="0.25">
      <c r="A6" s="131" t="s">
        <v>4</v>
      </c>
      <c r="B6" s="129" t="s">
        <v>401</v>
      </c>
      <c r="C6" s="58" t="s">
        <v>157</v>
      </c>
      <c r="D6" s="76" t="s">
        <v>85</v>
      </c>
      <c r="E6" s="13">
        <v>4218</v>
      </c>
      <c r="F6" s="13">
        <v>3965</v>
      </c>
      <c r="G6" s="13">
        <v>2965</v>
      </c>
      <c r="H6" s="13">
        <v>2965</v>
      </c>
      <c r="I6" s="13">
        <v>2965</v>
      </c>
    </row>
    <row r="7" spans="1:9" ht="99.75" customHeight="1" x14ac:dyDescent="0.25">
      <c r="A7" s="132"/>
      <c r="B7" s="130"/>
      <c r="C7" s="58" t="s">
        <v>81</v>
      </c>
      <c r="D7" s="77" t="s">
        <v>298</v>
      </c>
      <c r="E7" s="14">
        <v>5320.4</v>
      </c>
      <c r="F7" s="14">
        <v>7228.8</v>
      </c>
      <c r="G7" s="14">
        <v>6767.4</v>
      </c>
      <c r="H7" s="14">
        <v>7313.9999999999991</v>
      </c>
      <c r="I7" s="14">
        <v>7855.7</v>
      </c>
    </row>
    <row r="8" spans="1:9" s="6" customFormat="1" ht="24" customHeight="1" x14ac:dyDescent="0.25">
      <c r="A8" s="109" t="s">
        <v>5</v>
      </c>
      <c r="B8" s="134" t="s">
        <v>618</v>
      </c>
      <c r="C8" s="84" t="s">
        <v>157</v>
      </c>
      <c r="D8" s="76" t="s">
        <v>85</v>
      </c>
      <c r="E8" s="8" t="s">
        <v>333</v>
      </c>
      <c r="F8" s="13">
        <v>6350</v>
      </c>
      <c r="G8" s="13">
        <v>6400</v>
      </c>
      <c r="H8" s="13">
        <v>6400</v>
      </c>
      <c r="I8" s="13">
        <v>6400</v>
      </c>
    </row>
    <row r="9" spans="1:9" s="6" customFormat="1" ht="63" x14ac:dyDescent="0.25">
      <c r="A9" s="110"/>
      <c r="B9" s="135"/>
      <c r="C9" s="58" t="s">
        <v>81</v>
      </c>
      <c r="D9" s="77" t="s">
        <v>298</v>
      </c>
      <c r="E9" s="9">
        <v>0</v>
      </c>
      <c r="F9" s="14">
        <f>2069.3+838.1+427.4</f>
        <v>3334.8</v>
      </c>
      <c r="G9" s="14">
        <f>2149.1+720.9+461.2</f>
        <v>3331.2</v>
      </c>
      <c r="H9" s="14">
        <f>2184.1+838.3+529.2</f>
        <v>3551.5999999999995</v>
      </c>
      <c r="I9" s="14">
        <f>2219+954.5+596.5</f>
        <v>3770</v>
      </c>
    </row>
    <row r="10" spans="1:9" x14ac:dyDescent="0.25">
      <c r="A10" s="109" t="s">
        <v>147</v>
      </c>
      <c r="B10" s="129" t="s">
        <v>402</v>
      </c>
      <c r="C10" s="58" t="s">
        <v>157</v>
      </c>
      <c r="D10" s="76" t="s">
        <v>85</v>
      </c>
      <c r="E10" s="13">
        <v>8547</v>
      </c>
      <c r="F10" s="13">
        <v>8010</v>
      </c>
      <c r="G10" s="13">
        <v>9010</v>
      </c>
      <c r="H10" s="13">
        <v>9010</v>
      </c>
      <c r="I10" s="13">
        <v>9010</v>
      </c>
    </row>
    <row r="11" spans="1:9" s="6" customFormat="1" ht="67.5" customHeight="1" x14ac:dyDescent="0.25">
      <c r="A11" s="110"/>
      <c r="B11" s="130"/>
      <c r="C11" s="58" t="s">
        <v>81</v>
      </c>
      <c r="D11" s="77" t="s">
        <v>298</v>
      </c>
      <c r="E11" s="14">
        <v>9279.2999999999993</v>
      </c>
      <c r="F11" s="14">
        <v>12174.300000000001</v>
      </c>
      <c r="G11" s="78">
        <v>14277.800000000001</v>
      </c>
      <c r="H11" s="9">
        <v>15852.9</v>
      </c>
      <c r="I11" s="9">
        <v>17412.2</v>
      </c>
    </row>
    <row r="12" spans="1:9" s="6" customFormat="1" ht="63" x14ac:dyDescent="0.25">
      <c r="A12" s="109" t="s">
        <v>148</v>
      </c>
      <c r="B12" s="129" t="s">
        <v>403</v>
      </c>
      <c r="C12" s="58" t="s">
        <v>404</v>
      </c>
      <c r="D12" s="76" t="s">
        <v>85</v>
      </c>
      <c r="E12" s="13">
        <v>130492</v>
      </c>
      <c r="F12" s="13">
        <v>143868</v>
      </c>
      <c r="G12" s="13">
        <v>142932</v>
      </c>
      <c r="H12" s="13">
        <v>142932</v>
      </c>
      <c r="I12" s="13">
        <v>142932</v>
      </c>
    </row>
    <row r="13" spans="1:9" s="6" customFormat="1" ht="67.5" customHeight="1" x14ac:dyDescent="0.25">
      <c r="A13" s="110"/>
      <c r="B13" s="130"/>
      <c r="C13" s="58" t="s">
        <v>81</v>
      </c>
      <c r="D13" s="77" t="s">
        <v>298</v>
      </c>
      <c r="E13" s="14">
        <v>9259.5</v>
      </c>
      <c r="F13" s="14">
        <v>13084.6</v>
      </c>
      <c r="G13" s="14">
        <v>13725.8</v>
      </c>
      <c r="H13" s="9">
        <v>14280.4</v>
      </c>
      <c r="I13" s="9">
        <v>14830.8</v>
      </c>
    </row>
    <row r="14" spans="1:9" s="6" customFormat="1" ht="31.5" x14ac:dyDescent="0.25">
      <c r="A14" s="109" t="s">
        <v>149</v>
      </c>
      <c r="B14" s="129" t="s">
        <v>405</v>
      </c>
      <c r="C14" s="58" t="s">
        <v>406</v>
      </c>
      <c r="D14" s="77" t="s">
        <v>85</v>
      </c>
      <c r="E14" s="13">
        <v>513</v>
      </c>
      <c r="F14" s="13">
        <v>581</v>
      </c>
      <c r="G14" s="13">
        <v>472</v>
      </c>
      <c r="H14" s="13">
        <v>472</v>
      </c>
      <c r="I14" s="13">
        <v>472</v>
      </c>
    </row>
    <row r="15" spans="1:9" s="6" customFormat="1" ht="67.5" customHeight="1" x14ac:dyDescent="0.25">
      <c r="A15" s="110"/>
      <c r="B15" s="130"/>
      <c r="C15" s="58" t="s">
        <v>81</v>
      </c>
      <c r="D15" s="77" t="s">
        <v>298</v>
      </c>
      <c r="E15" s="14">
        <v>1212.5</v>
      </c>
      <c r="F15" s="14">
        <v>1889.1</v>
      </c>
      <c r="G15" s="14">
        <v>1996</v>
      </c>
      <c r="H15" s="9">
        <v>2123.1999999999998</v>
      </c>
      <c r="I15" s="9">
        <v>2249.4</v>
      </c>
    </row>
    <row r="16" spans="1:9" x14ac:dyDescent="0.25">
      <c r="A16" s="109" t="s">
        <v>150</v>
      </c>
      <c r="B16" s="129" t="s">
        <v>407</v>
      </c>
      <c r="C16" s="58" t="s">
        <v>408</v>
      </c>
      <c r="D16" s="77" t="s">
        <v>85</v>
      </c>
      <c r="E16" s="13">
        <v>2258</v>
      </c>
      <c r="F16" s="13">
        <v>1651</v>
      </c>
      <c r="G16" s="13">
        <v>1788</v>
      </c>
      <c r="H16" s="13">
        <v>1788</v>
      </c>
      <c r="I16" s="13">
        <v>1788</v>
      </c>
    </row>
    <row r="17" spans="1:9" s="6" customFormat="1" ht="66" customHeight="1" x14ac:dyDescent="0.25">
      <c r="A17" s="110"/>
      <c r="B17" s="130"/>
      <c r="C17" s="58" t="s">
        <v>81</v>
      </c>
      <c r="D17" s="77" t="s">
        <v>298</v>
      </c>
      <c r="E17" s="14">
        <v>3110.7</v>
      </c>
      <c r="F17" s="14">
        <v>5607</v>
      </c>
      <c r="G17" s="14">
        <v>5940.5</v>
      </c>
      <c r="H17" s="9">
        <v>6291</v>
      </c>
      <c r="I17" s="9">
        <v>6638.5</v>
      </c>
    </row>
    <row r="18" spans="1:9" s="6" customFormat="1" ht="31.5" x14ac:dyDescent="0.25">
      <c r="A18" s="109" t="s">
        <v>152</v>
      </c>
      <c r="B18" s="129" t="s">
        <v>144</v>
      </c>
      <c r="C18" s="58" t="s">
        <v>409</v>
      </c>
      <c r="D18" s="77" t="s">
        <v>85</v>
      </c>
      <c r="E18" s="13">
        <v>4728</v>
      </c>
      <c r="F18" s="13">
        <v>29432</v>
      </c>
      <c r="G18" s="13">
        <v>28696</v>
      </c>
      <c r="H18" s="13">
        <v>28696</v>
      </c>
      <c r="I18" s="13">
        <v>28696</v>
      </c>
    </row>
    <row r="19" spans="1:9" s="6" customFormat="1" ht="66" customHeight="1" x14ac:dyDescent="0.25">
      <c r="A19" s="110"/>
      <c r="B19" s="130"/>
      <c r="C19" s="58" t="s">
        <v>81</v>
      </c>
      <c r="D19" s="77" t="s">
        <v>298</v>
      </c>
      <c r="E19" s="14">
        <v>749.8</v>
      </c>
      <c r="F19" s="14">
        <v>1651.4999999999998</v>
      </c>
      <c r="G19" s="14">
        <v>1783.1000000000001</v>
      </c>
      <c r="H19" s="9">
        <v>1978.2</v>
      </c>
      <c r="I19" s="9">
        <v>2171.3999999999996</v>
      </c>
    </row>
    <row r="20" spans="1:9" s="6" customFormat="1" ht="47.25" x14ac:dyDescent="0.25">
      <c r="A20" s="109" t="s">
        <v>153</v>
      </c>
      <c r="B20" s="129" t="s">
        <v>410</v>
      </c>
      <c r="C20" s="58" t="s">
        <v>411</v>
      </c>
      <c r="D20" s="77" t="s">
        <v>85</v>
      </c>
      <c r="E20" s="13">
        <v>205</v>
      </c>
      <c r="F20" s="13">
        <v>427</v>
      </c>
      <c r="G20" s="13">
        <v>425</v>
      </c>
      <c r="H20" s="13">
        <v>425</v>
      </c>
      <c r="I20" s="13">
        <v>425</v>
      </c>
    </row>
    <row r="21" spans="1:9" s="6" customFormat="1" ht="66" customHeight="1" x14ac:dyDescent="0.25">
      <c r="A21" s="110"/>
      <c r="B21" s="130"/>
      <c r="C21" s="58" t="s">
        <v>81</v>
      </c>
      <c r="D21" s="77" t="s">
        <v>298</v>
      </c>
      <c r="E21" s="14">
        <v>7440.5</v>
      </c>
      <c r="F21" s="14">
        <v>9686.2999999999993</v>
      </c>
      <c r="G21" s="14">
        <v>10171.200000000001</v>
      </c>
      <c r="H21" s="9">
        <v>10603.5</v>
      </c>
      <c r="I21" s="9">
        <v>11032.4</v>
      </c>
    </row>
    <row r="22" spans="1:9" s="6" customFormat="1" ht="47.25" x14ac:dyDescent="0.25">
      <c r="A22" s="109" t="s">
        <v>154</v>
      </c>
      <c r="B22" s="129" t="s">
        <v>412</v>
      </c>
      <c r="C22" s="58" t="s">
        <v>413</v>
      </c>
      <c r="D22" s="77" t="s">
        <v>85</v>
      </c>
      <c r="E22" s="13">
        <v>32104</v>
      </c>
      <c r="F22" s="13">
        <v>389657</v>
      </c>
      <c r="G22" s="13">
        <v>389571</v>
      </c>
      <c r="H22" s="13">
        <v>389571</v>
      </c>
      <c r="I22" s="13">
        <v>389571</v>
      </c>
    </row>
    <row r="23" spans="1:9" s="6" customFormat="1" ht="66" customHeight="1" x14ac:dyDescent="0.25">
      <c r="A23" s="110"/>
      <c r="B23" s="130"/>
      <c r="C23" s="58" t="s">
        <v>81</v>
      </c>
      <c r="D23" s="77" t="s">
        <v>298</v>
      </c>
      <c r="E23" s="14">
        <v>3744.1</v>
      </c>
      <c r="F23" s="14">
        <v>7935.2</v>
      </c>
      <c r="G23" s="14">
        <v>8288</v>
      </c>
      <c r="H23" s="9">
        <v>8953.9</v>
      </c>
      <c r="I23" s="9">
        <v>9613.4</v>
      </c>
    </row>
    <row r="24" spans="1:9" s="6" customFormat="1" ht="31.5" x14ac:dyDescent="0.25">
      <c r="A24" s="134" t="s">
        <v>156</v>
      </c>
      <c r="B24" s="129" t="s">
        <v>151</v>
      </c>
      <c r="C24" s="58" t="s">
        <v>414</v>
      </c>
      <c r="D24" s="77" t="s">
        <v>85</v>
      </c>
      <c r="E24" s="13">
        <v>490</v>
      </c>
      <c r="F24" s="13">
        <v>762</v>
      </c>
      <c r="G24" s="13">
        <v>696</v>
      </c>
      <c r="H24" s="13">
        <v>696</v>
      </c>
      <c r="I24" s="13">
        <v>696</v>
      </c>
    </row>
    <row r="25" spans="1:9" s="6" customFormat="1" ht="66" customHeight="1" x14ac:dyDescent="0.25">
      <c r="A25" s="135"/>
      <c r="B25" s="130"/>
      <c r="C25" s="58" t="s">
        <v>81</v>
      </c>
      <c r="D25" s="77" t="s">
        <v>298</v>
      </c>
      <c r="E25" s="14">
        <v>905.8</v>
      </c>
      <c r="F25" s="80">
        <v>1576.8000000000002</v>
      </c>
      <c r="G25" s="80">
        <v>1689.7</v>
      </c>
      <c r="H25" s="81">
        <v>1816.8999999999999</v>
      </c>
      <c r="I25" s="81">
        <v>1942.8</v>
      </c>
    </row>
    <row r="26" spans="1:9" x14ac:dyDescent="0.25">
      <c r="A26" s="134" t="s">
        <v>417</v>
      </c>
      <c r="B26" s="136" t="s">
        <v>415</v>
      </c>
      <c r="C26" s="57" t="s">
        <v>416</v>
      </c>
      <c r="D26" s="77" t="s">
        <v>85</v>
      </c>
      <c r="E26" s="13">
        <v>72</v>
      </c>
      <c r="F26" s="82">
        <v>98</v>
      </c>
      <c r="G26" s="82">
        <v>98</v>
      </c>
      <c r="H26" s="82">
        <v>98</v>
      </c>
      <c r="I26" s="82">
        <v>98</v>
      </c>
    </row>
    <row r="27" spans="1:9" ht="63" x14ac:dyDescent="0.25">
      <c r="A27" s="135"/>
      <c r="B27" s="137"/>
      <c r="C27" s="57" t="s">
        <v>81</v>
      </c>
      <c r="D27" s="77" t="s">
        <v>298</v>
      </c>
      <c r="E27" s="14">
        <v>2837.1</v>
      </c>
      <c r="F27" s="80">
        <v>4264</v>
      </c>
      <c r="G27" s="80">
        <v>4492.7</v>
      </c>
      <c r="H27" s="81">
        <v>4725.3999999999996</v>
      </c>
      <c r="I27" s="81">
        <v>4955.8</v>
      </c>
    </row>
    <row r="28" spans="1:9" s="6" customFormat="1" ht="31.5" x14ac:dyDescent="0.25">
      <c r="A28" s="134" t="s">
        <v>418</v>
      </c>
      <c r="B28" s="136" t="s">
        <v>115</v>
      </c>
      <c r="C28" s="57" t="s">
        <v>7</v>
      </c>
      <c r="D28" s="79" t="s">
        <v>160</v>
      </c>
      <c r="E28" s="13">
        <v>270922</v>
      </c>
      <c r="F28" s="82">
        <v>274352</v>
      </c>
      <c r="G28" s="82">
        <v>275783</v>
      </c>
      <c r="H28" s="82">
        <v>274511</v>
      </c>
      <c r="I28" s="82">
        <v>273557</v>
      </c>
    </row>
    <row r="29" spans="1:9" s="6" customFormat="1" ht="63" x14ac:dyDescent="0.25">
      <c r="A29" s="135"/>
      <c r="B29" s="137"/>
      <c r="C29" s="57" t="s">
        <v>81</v>
      </c>
      <c r="D29" s="79" t="s">
        <v>298</v>
      </c>
      <c r="E29" s="88">
        <v>187764.7</v>
      </c>
      <c r="F29" s="83">
        <v>196957.3</v>
      </c>
      <c r="G29" s="83">
        <v>196576.2</v>
      </c>
      <c r="H29" s="81">
        <v>201637.8</v>
      </c>
      <c r="I29" s="81">
        <v>207058.8</v>
      </c>
    </row>
    <row r="30" spans="1:9" s="6" customFormat="1" ht="31.5" x14ac:dyDescent="0.25">
      <c r="A30" s="109" t="s">
        <v>419</v>
      </c>
      <c r="B30" s="136" t="s">
        <v>422</v>
      </c>
      <c r="C30" s="57" t="s">
        <v>7</v>
      </c>
      <c r="D30" s="79" t="s">
        <v>159</v>
      </c>
      <c r="E30" s="13">
        <v>1158</v>
      </c>
      <c r="F30" s="82">
        <v>1205</v>
      </c>
      <c r="G30" s="82">
        <v>1221</v>
      </c>
      <c r="H30" s="82">
        <v>1215</v>
      </c>
      <c r="I30" s="82">
        <v>1210</v>
      </c>
    </row>
    <row r="31" spans="1:9" s="6" customFormat="1" ht="63" x14ac:dyDescent="0.25">
      <c r="A31" s="110"/>
      <c r="B31" s="137"/>
      <c r="C31" s="57" t="s">
        <v>81</v>
      </c>
      <c r="D31" s="79" t="s">
        <v>298</v>
      </c>
      <c r="E31" s="14">
        <v>1944.6</v>
      </c>
      <c r="F31" s="80">
        <v>2506.3000000000002</v>
      </c>
      <c r="G31" s="80">
        <v>2619.5</v>
      </c>
      <c r="H31" s="81">
        <v>2763</v>
      </c>
      <c r="I31" s="81">
        <v>2916.7</v>
      </c>
    </row>
    <row r="32" spans="1:9" s="6" customFormat="1" ht="78.75" x14ac:dyDescent="0.25">
      <c r="A32" s="109" t="s">
        <v>420</v>
      </c>
      <c r="B32" s="129" t="s">
        <v>206</v>
      </c>
      <c r="C32" s="58" t="s">
        <v>615</v>
      </c>
      <c r="D32" s="77" t="s">
        <v>423</v>
      </c>
      <c r="E32" s="34">
        <v>40.4</v>
      </c>
      <c r="F32" s="8" t="s">
        <v>333</v>
      </c>
      <c r="G32" s="8" t="s">
        <v>333</v>
      </c>
      <c r="H32" s="8" t="s">
        <v>333</v>
      </c>
      <c r="I32" s="8" t="s">
        <v>333</v>
      </c>
    </row>
    <row r="33" spans="1:10" s="6" customFormat="1" ht="63" x14ac:dyDescent="0.25">
      <c r="A33" s="110"/>
      <c r="B33" s="130"/>
      <c r="C33" s="58" t="s">
        <v>81</v>
      </c>
      <c r="D33" s="77" t="s">
        <v>298</v>
      </c>
      <c r="E33" s="88">
        <v>109824.8</v>
      </c>
      <c r="F33" s="9">
        <v>0</v>
      </c>
      <c r="G33" s="9">
        <v>0</v>
      </c>
      <c r="H33" s="9">
        <v>0</v>
      </c>
      <c r="I33" s="9">
        <v>0</v>
      </c>
    </row>
    <row r="34" spans="1:10" s="6" customFormat="1" ht="47.25" x14ac:dyDescent="0.25">
      <c r="A34" s="109" t="s">
        <v>421</v>
      </c>
      <c r="B34" s="129" t="s">
        <v>424</v>
      </c>
      <c r="C34" s="58" t="s">
        <v>616</v>
      </c>
      <c r="D34" s="77" t="s">
        <v>423</v>
      </c>
      <c r="E34" s="34">
        <v>412.8</v>
      </c>
      <c r="F34" s="8" t="s">
        <v>333</v>
      </c>
      <c r="G34" s="8" t="s">
        <v>333</v>
      </c>
      <c r="H34" s="8" t="s">
        <v>333</v>
      </c>
      <c r="I34" s="8" t="s">
        <v>333</v>
      </c>
    </row>
    <row r="35" spans="1:10" s="6" customFormat="1" ht="63" x14ac:dyDescent="0.25">
      <c r="A35" s="110"/>
      <c r="B35" s="130"/>
      <c r="C35" s="58" t="s">
        <v>81</v>
      </c>
      <c r="D35" s="77" t="s">
        <v>298</v>
      </c>
      <c r="E35" s="88">
        <v>26860.7</v>
      </c>
      <c r="F35" s="9">
        <v>0</v>
      </c>
      <c r="G35" s="9">
        <v>0</v>
      </c>
      <c r="H35" s="9">
        <v>0</v>
      </c>
      <c r="I35" s="9">
        <v>0</v>
      </c>
    </row>
    <row r="36" spans="1:10" s="6" customFormat="1" ht="102" customHeight="1" x14ac:dyDescent="0.25">
      <c r="A36" s="109" t="s">
        <v>619</v>
      </c>
      <c r="B36" s="129" t="s">
        <v>621</v>
      </c>
      <c r="C36" s="89" t="s">
        <v>615</v>
      </c>
      <c r="D36" s="77" t="s">
        <v>85</v>
      </c>
      <c r="E36" s="8">
        <v>20</v>
      </c>
      <c r="F36" s="8" t="s">
        <v>333</v>
      </c>
      <c r="G36" s="8" t="s">
        <v>333</v>
      </c>
      <c r="H36" s="8" t="s">
        <v>333</v>
      </c>
      <c r="I36" s="8" t="s">
        <v>333</v>
      </c>
    </row>
    <row r="37" spans="1:10" s="6" customFormat="1" ht="63" x14ac:dyDescent="0.25">
      <c r="A37" s="110"/>
      <c r="B37" s="130"/>
      <c r="C37" s="58" t="s">
        <v>81</v>
      </c>
      <c r="D37" s="77" t="s">
        <v>298</v>
      </c>
      <c r="E37" s="9">
        <v>12146.5</v>
      </c>
      <c r="F37" s="9">
        <v>0</v>
      </c>
      <c r="G37" s="9">
        <v>0</v>
      </c>
      <c r="H37" s="9">
        <v>0</v>
      </c>
      <c r="I37" s="9">
        <v>0</v>
      </c>
    </row>
    <row r="38" spans="1:10" s="6" customFormat="1" ht="78.75" x14ac:dyDescent="0.25">
      <c r="A38" s="109" t="s">
        <v>620</v>
      </c>
      <c r="B38" s="129" t="s">
        <v>617</v>
      </c>
      <c r="C38" s="58" t="s">
        <v>615</v>
      </c>
      <c r="D38" s="77" t="s">
        <v>423</v>
      </c>
      <c r="E38" s="8" t="s">
        <v>333</v>
      </c>
      <c r="F38" s="83">
        <v>373.5</v>
      </c>
      <c r="G38" s="83">
        <v>373.2</v>
      </c>
      <c r="H38" s="83">
        <v>373.2</v>
      </c>
      <c r="I38" s="83">
        <v>373.2</v>
      </c>
    </row>
    <row r="39" spans="1:10" s="6" customFormat="1" ht="63" x14ac:dyDescent="0.25">
      <c r="A39" s="110"/>
      <c r="B39" s="130"/>
      <c r="C39" s="58" t="s">
        <v>81</v>
      </c>
      <c r="D39" s="77" t="s">
        <v>298</v>
      </c>
      <c r="E39" s="9">
        <v>0</v>
      </c>
      <c r="F39" s="83">
        <v>53146.5</v>
      </c>
      <c r="G39" s="83">
        <v>44973</v>
      </c>
      <c r="H39" s="83">
        <v>46263.8</v>
      </c>
      <c r="I39" s="83">
        <v>47624.800000000003</v>
      </c>
    </row>
    <row r="40" spans="1:10" x14ac:dyDescent="0.25">
      <c r="A40" s="40"/>
      <c r="B40" s="104" t="s">
        <v>10</v>
      </c>
      <c r="C40" s="105"/>
      <c r="D40" s="37" t="s">
        <v>298</v>
      </c>
      <c r="E40" s="10">
        <f>E7+E9+E11+E13+E15+E17+E19+E21+E23+E25+E27+E29+E31+E33+E35+E37+E39</f>
        <v>382401.00000000006</v>
      </c>
      <c r="F40" s="10">
        <f t="shared" ref="F40:I40" si="0">F7+F9+F11+F13+F15+F17+F19+F21+F23+F25+F27+F29+F31+F33+F35+F37+F39</f>
        <v>321042.49999999994</v>
      </c>
      <c r="G40" s="10">
        <f t="shared" si="0"/>
        <v>316632.09999999998</v>
      </c>
      <c r="H40" s="10">
        <f t="shared" si="0"/>
        <v>328155.59999999998</v>
      </c>
      <c r="I40" s="10">
        <f t="shared" si="0"/>
        <v>340072.69999999995</v>
      </c>
    </row>
    <row r="41" spans="1:10" s="6" customFormat="1" ht="30" customHeight="1" x14ac:dyDescent="0.25">
      <c r="A41" s="32" t="s">
        <v>12</v>
      </c>
      <c r="B41" s="106" t="s">
        <v>53</v>
      </c>
      <c r="C41" s="107"/>
      <c r="D41" s="107"/>
      <c r="E41" s="107"/>
      <c r="F41" s="107"/>
      <c r="G41" s="107"/>
      <c r="H41" s="107"/>
      <c r="I41" s="108"/>
      <c r="J41" s="145"/>
    </row>
    <row r="42" spans="1:10" s="6" customFormat="1" ht="31.5" x14ac:dyDescent="0.25">
      <c r="A42" s="100" t="s">
        <v>13</v>
      </c>
      <c r="B42" s="103" t="s">
        <v>161</v>
      </c>
      <c r="C42" s="97" t="s">
        <v>626</v>
      </c>
      <c r="D42" s="95" t="s">
        <v>146</v>
      </c>
      <c r="E42" s="13">
        <v>9</v>
      </c>
      <c r="F42" s="13">
        <v>10</v>
      </c>
      <c r="G42" s="13">
        <v>10</v>
      </c>
      <c r="H42" s="9">
        <v>10</v>
      </c>
      <c r="I42" s="9">
        <v>10</v>
      </c>
    </row>
    <row r="43" spans="1:10" s="6" customFormat="1" ht="63" x14ac:dyDescent="0.25">
      <c r="A43" s="100"/>
      <c r="B43" s="103"/>
      <c r="C43" s="94" t="s">
        <v>81</v>
      </c>
      <c r="D43" s="95" t="s">
        <v>298</v>
      </c>
      <c r="E43" s="14">
        <v>8610.7000000000007</v>
      </c>
      <c r="F43" s="14">
        <v>10074.1</v>
      </c>
      <c r="G43" s="14">
        <v>10864</v>
      </c>
      <c r="H43" s="9">
        <v>11218.1</v>
      </c>
      <c r="I43" s="9">
        <v>11592.7</v>
      </c>
    </row>
    <row r="44" spans="1:10" s="6" customFormat="1" x14ac:dyDescent="0.25">
      <c r="A44" s="12"/>
      <c r="B44" s="104" t="s">
        <v>10</v>
      </c>
      <c r="C44" s="105"/>
      <c r="D44" s="96" t="s">
        <v>298</v>
      </c>
      <c r="E44" s="10">
        <f>E43</f>
        <v>8610.7000000000007</v>
      </c>
      <c r="F44" s="10">
        <f t="shared" ref="F44:I44" si="1">F43</f>
        <v>10074.1</v>
      </c>
      <c r="G44" s="10">
        <f t="shared" si="1"/>
        <v>10864</v>
      </c>
      <c r="H44" s="10">
        <f t="shared" si="1"/>
        <v>11218.1</v>
      </c>
      <c r="I44" s="10">
        <f t="shared" si="1"/>
        <v>11592.7</v>
      </c>
    </row>
    <row r="45" spans="1:10" s="7" customFormat="1" ht="31.5" customHeight="1" x14ac:dyDescent="0.25">
      <c r="A45" s="32" t="s">
        <v>15</v>
      </c>
      <c r="B45" s="106" t="s">
        <v>48</v>
      </c>
      <c r="C45" s="107"/>
      <c r="D45" s="107"/>
      <c r="E45" s="107"/>
      <c r="F45" s="107"/>
      <c r="G45" s="107"/>
      <c r="H45" s="107"/>
      <c r="I45" s="108"/>
    </row>
    <row r="46" spans="1:10" s="7" customFormat="1" x14ac:dyDescent="0.25">
      <c r="A46" s="100" t="s">
        <v>16</v>
      </c>
      <c r="B46" s="101" t="s">
        <v>445</v>
      </c>
      <c r="C46" s="33" t="s">
        <v>312</v>
      </c>
      <c r="D46" s="38" t="s">
        <v>85</v>
      </c>
      <c r="E46" s="23">
        <v>1207160</v>
      </c>
      <c r="F46" s="23">
        <v>1261108</v>
      </c>
      <c r="G46" s="23">
        <v>936579</v>
      </c>
      <c r="H46" s="23">
        <v>954543</v>
      </c>
      <c r="I46" s="23">
        <v>1013460</v>
      </c>
    </row>
    <row r="47" spans="1:10" s="7" customFormat="1" ht="63" x14ac:dyDescent="0.25">
      <c r="A47" s="100"/>
      <c r="B47" s="102"/>
      <c r="C47" s="35" t="s">
        <v>81</v>
      </c>
      <c r="D47" s="38" t="s">
        <v>298</v>
      </c>
      <c r="E47" s="18">
        <v>415035.8</v>
      </c>
      <c r="F47" s="18">
        <v>460218.3</v>
      </c>
      <c r="G47" s="9">
        <v>433798.3</v>
      </c>
      <c r="H47" s="9">
        <v>442179.4</v>
      </c>
      <c r="I47" s="9">
        <v>469456.1</v>
      </c>
    </row>
    <row r="48" spans="1:10" s="7" customFormat="1" x14ac:dyDescent="0.25">
      <c r="A48" s="40"/>
      <c r="B48" s="104" t="s">
        <v>10</v>
      </c>
      <c r="C48" s="105"/>
      <c r="D48" s="37" t="s">
        <v>298</v>
      </c>
      <c r="E48" s="11">
        <f>E47</f>
        <v>415035.8</v>
      </c>
      <c r="F48" s="11">
        <f t="shared" ref="F48:I48" si="2">F47</f>
        <v>460218.3</v>
      </c>
      <c r="G48" s="11">
        <f t="shared" si="2"/>
        <v>433798.3</v>
      </c>
      <c r="H48" s="11">
        <f t="shared" si="2"/>
        <v>442179.4</v>
      </c>
      <c r="I48" s="11">
        <f t="shared" si="2"/>
        <v>469456.1</v>
      </c>
    </row>
    <row r="49" spans="1:9" s="7" customFormat="1" ht="33" customHeight="1" x14ac:dyDescent="0.25">
      <c r="A49" s="32" t="s">
        <v>17</v>
      </c>
      <c r="B49" s="106" t="s">
        <v>11</v>
      </c>
      <c r="C49" s="107"/>
      <c r="D49" s="107"/>
      <c r="E49" s="107"/>
      <c r="F49" s="107"/>
      <c r="G49" s="107"/>
      <c r="H49" s="107"/>
      <c r="I49" s="108"/>
    </row>
    <row r="50" spans="1:9" s="7" customFormat="1" ht="31.5" x14ac:dyDescent="0.25">
      <c r="A50" s="100" t="s">
        <v>18</v>
      </c>
      <c r="B50" s="101" t="s">
        <v>357</v>
      </c>
      <c r="C50" s="87" t="s">
        <v>7</v>
      </c>
      <c r="D50" s="86" t="s">
        <v>146</v>
      </c>
      <c r="E50" s="8">
        <v>38555</v>
      </c>
      <c r="F50" s="8">
        <v>13531</v>
      </c>
      <c r="G50" s="8">
        <v>13531</v>
      </c>
      <c r="H50" s="8">
        <v>13531</v>
      </c>
      <c r="I50" s="8">
        <v>13531</v>
      </c>
    </row>
    <row r="51" spans="1:9" s="7" customFormat="1" ht="63" x14ac:dyDescent="0.25">
      <c r="A51" s="100"/>
      <c r="B51" s="102"/>
      <c r="C51" s="85" t="s">
        <v>81</v>
      </c>
      <c r="D51" s="86" t="s">
        <v>298</v>
      </c>
      <c r="E51" s="9">
        <v>6608.5</v>
      </c>
      <c r="F51" s="9">
        <v>3304.44</v>
      </c>
      <c r="G51" s="9">
        <v>3815.74</v>
      </c>
      <c r="H51" s="9">
        <v>3954.27</v>
      </c>
      <c r="I51" s="9">
        <v>4099.97</v>
      </c>
    </row>
    <row r="52" spans="1:9" s="7" customFormat="1" ht="31.5" x14ac:dyDescent="0.25">
      <c r="A52" s="138" t="s">
        <v>19</v>
      </c>
      <c r="B52" s="103" t="s">
        <v>358</v>
      </c>
      <c r="C52" s="87" t="s">
        <v>7</v>
      </c>
      <c r="D52" s="86" t="s">
        <v>85</v>
      </c>
      <c r="E52" s="8">
        <v>49972</v>
      </c>
      <c r="F52" s="8">
        <v>16693</v>
      </c>
      <c r="G52" s="8">
        <v>16693</v>
      </c>
      <c r="H52" s="8">
        <v>16693</v>
      </c>
      <c r="I52" s="8">
        <v>16693</v>
      </c>
    </row>
    <row r="53" spans="1:9" s="7" customFormat="1" ht="63" x14ac:dyDescent="0.25">
      <c r="A53" s="138"/>
      <c r="B53" s="103"/>
      <c r="C53" s="85" t="s">
        <v>81</v>
      </c>
      <c r="D53" s="86" t="s">
        <v>298</v>
      </c>
      <c r="E53" s="9">
        <v>9226.6</v>
      </c>
      <c r="F53" s="9">
        <v>3073.41</v>
      </c>
      <c r="G53" s="9">
        <v>3549.97</v>
      </c>
      <c r="H53" s="9">
        <v>3678.85</v>
      </c>
      <c r="I53" s="9">
        <v>3814.4</v>
      </c>
    </row>
    <row r="54" spans="1:9" s="7" customFormat="1" ht="31.5" x14ac:dyDescent="0.25">
      <c r="A54" s="138" t="s">
        <v>352</v>
      </c>
      <c r="B54" s="103" t="s">
        <v>359</v>
      </c>
      <c r="C54" s="87" t="s">
        <v>7</v>
      </c>
      <c r="D54" s="86" t="s">
        <v>85</v>
      </c>
      <c r="E54" s="8">
        <v>2929622</v>
      </c>
      <c r="F54" s="8">
        <v>14062708</v>
      </c>
      <c r="G54" s="8">
        <v>14062708</v>
      </c>
      <c r="H54" s="8">
        <v>14062708</v>
      </c>
      <c r="I54" s="8">
        <v>14062708</v>
      </c>
    </row>
    <row r="55" spans="1:9" s="7" customFormat="1" ht="63" x14ac:dyDescent="0.25">
      <c r="A55" s="138"/>
      <c r="B55" s="103"/>
      <c r="C55" s="85" t="s">
        <v>81</v>
      </c>
      <c r="D55" s="86" t="s">
        <v>298</v>
      </c>
      <c r="E55" s="9">
        <v>222929.5</v>
      </c>
      <c r="F55" s="9">
        <v>254300.47</v>
      </c>
      <c r="G55" s="9">
        <v>293649.13</v>
      </c>
      <c r="H55" s="9">
        <v>304310.31</v>
      </c>
      <c r="I55" s="9">
        <v>315523.07</v>
      </c>
    </row>
    <row r="56" spans="1:9" s="7" customFormat="1" ht="31.5" x14ac:dyDescent="0.25">
      <c r="A56" s="138" t="s">
        <v>353</v>
      </c>
      <c r="B56" s="103" t="s">
        <v>360</v>
      </c>
      <c r="C56" s="87" t="s">
        <v>7</v>
      </c>
      <c r="D56" s="86" t="s">
        <v>146</v>
      </c>
      <c r="E56" s="8">
        <v>1749</v>
      </c>
      <c r="F56" s="8">
        <v>2187</v>
      </c>
      <c r="G56" s="8">
        <v>2187</v>
      </c>
      <c r="H56" s="8">
        <v>2187</v>
      </c>
      <c r="I56" s="8">
        <v>2187</v>
      </c>
    </row>
    <row r="57" spans="1:9" s="7" customFormat="1" ht="63" x14ac:dyDescent="0.25">
      <c r="A57" s="138"/>
      <c r="B57" s="103"/>
      <c r="C57" s="85" t="s">
        <v>81</v>
      </c>
      <c r="D57" s="86" t="s">
        <v>298</v>
      </c>
      <c r="E57" s="9">
        <v>83.5</v>
      </c>
      <c r="F57" s="9">
        <v>42.03</v>
      </c>
      <c r="G57" s="9">
        <v>48.54</v>
      </c>
      <c r="H57" s="9">
        <v>50.3</v>
      </c>
      <c r="I57" s="9">
        <v>52.15</v>
      </c>
    </row>
    <row r="58" spans="1:9" s="7" customFormat="1" ht="31.5" x14ac:dyDescent="0.25">
      <c r="A58" s="138" t="s">
        <v>354</v>
      </c>
      <c r="B58" s="103" t="s">
        <v>361</v>
      </c>
      <c r="C58" s="87" t="s">
        <v>7</v>
      </c>
      <c r="D58" s="86" t="s">
        <v>146</v>
      </c>
      <c r="E58" s="8">
        <v>229</v>
      </c>
      <c r="F58" s="8">
        <v>27</v>
      </c>
      <c r="G58" s="8">
        <v>27</v>
      </c>
      <c r="H58" s="8">
        <v>27</v>
      </c>
      <c r="I58" s="8">
        <v>27</v>
      </c>
    </row>
    <row r="59" spans="1:9" s="7" customFormat="1" ht="63" x14ac:dyDescent="0.25">
      <c r="A59" s="138"/>
      <c r="B59" s="103"/>
      <c r="C59" s="85" t="s">
        <v>81</v>
      </c>
      <c r="D59" s="86" t="s">
        <v>298</v>
      </c>
      <c r="E59" s="9">
        <v>164.7</v>
      </c>
      <c r="F59" s="9">
        <v>23.4</v>
      </c>
      <c r="G59" s="9">
        <v>27.02</v>
      </c>
      <c r="H59" s="9">
        <v>28</v>
      </c>
      <c r="I59" s="9">
        <v>29.03</v>
      </c>
    </row>
    <row r="60" spans="1:9" s="7" customFormat="1" ht="31.5" x14ac:dyDescent="0.25">
      <c r="A60" s="138" t="s">
        <v>355</v>
      </c>
      <c r="B60" s="103" t="s">
        <v>363</v>
      </c>
      <c r="C60" s="87" t="s">
        <v>7</v>
      </c>
      <c r="D60" s="86" t="s">
        <v>146</v>
      </c>
      <c r="E60" s="8">
        <v>7412485</v>
      </c>
      <c r="F60" s="8">
        <v>3637348</v>
      </c>
      <c r="G60" s="8">
        <v>3637348</v>
      </c>
      <c r="H60" s="8">
        <v>3637348</v>
      </c>
      <c r="I60" s="8">
        <v>3637348</v>
      </c>
    </row>
    <row r="61" spans="1:9" s="7" customFormat="1" ht="63" x14ac:dyDescent="0.25">
      <c r="A61" s="138"/>
      <c r="B61" s="103"/>
      <c r="C61" s="85" t="s">
        <v>81</v>
      </c>
      <c r="D61" s="86" t="s">
        <v>298</v>
      </c>
      <c r="E61" s="9">
        <v>5419.3</v>
      </c>
      <c r="F61" s="9">
        <v>13853.5</v>
      </c>
      <c r="G61" s="9">
        <v>15997.09</v>
      </c>
      <c r="H61" s="9">
        <v>16577.88</v>
      </c>
      <c r="I61" s="9">
        <v>17188.72</v>
      </c>
    </row>
    <row r="62" spans="1:9" s="7" customFormat="1" ht="31.5" x14ac:dyDescent="0.25">
      <c r="A62" s="138" t="s">
        <v>356</v>
      </c>
      <c r="B62" s="103" t="s">
        <v>362</v>
      </c>
      <c r="C62" s="87" t="s">
        <v>7</v>
      </c>
      <c r="D62" s="86" t="s">
        <v>364</v>
      </c>
      <c r="E62" s="8">
        <v>12174919</v>
      </c>
      <c r="F62" s="8">
        <v>13191150</v>
      </c>
      <c r="G62" s="8">
        <v>13191150</v>
      </c>
      <c r="H62" s="8">
        <v>13191150</v>
      </c>
      <c r="I62" s="8">
        <v>13191150</v>
      </c>
    </row>
    <row r="63" spans="1:9" s="7" customFormat="1" ht="63" x14ac:dyDescent="0.25">
      <c r="A63" s="138"/>
      <c r="B63" s="103"/>
      <c r="C63" s="85" t="s">
        <v>81</v>
      </c>
      <c r="D63" s="86" t="s">
        <v>298</v>
      </c>
      <c r="E63" s="9">
        <v>36566.6</v>
      </c>
      <c r="F63" s="9">
        <v>28628.35</v>
      </c>
      <c r="G63" s="9">
        <v>33057.11</v>
      </c>
      <c r="H63" s="9">
        <v>34257.29</v>
      </c>
      <c r="I63" s="9">
        <v>35519.56</v>
      </c>
    </row>
    <row r="64" spans="1:9" s="7" customFormat="1" x14ac:dyDescent="0.25">
      <c r="A64" s="86"/>
      <c r="B64" s="143" t="s">
        <v>351</v>
      </c>
      <c r="C64" s="144"/>
      <c r="D64" s="86" t="s">
        <v>298</v>
      </c>
      <c r="E64" s="9">
        <v>2506.8000000000002</v>
      </c>
      <c r="F64" s="9">
        <v>2299</v>
      </c>
      <c r="G64" s="9">
        <v>2274.9</v>
      </c>
      <c r="H64" s="9">
        <v>2274.9</v>
      </c>
      <c r="I64" s="9">
        <v>2274.9</v>
      </c>
    </row>
    <row r="65" spans="1:9" s="7" customFormat="1" x14ac:dyDescent="0.25">
      <c r="A65" s="12"/>
      <c r="B65" s="104" t="s">
        <v>10</v>
      </c>
      <c r="C65" s="105"/>
      <c r="D65" s="37" t="s">
        <v>298</v>
      </c>
      <c r="E65" s="11">
        <f>E51+E53+E55+E57+E59+E61+E63+E64</f>
        <v>283505.5</v>
      </c>
      <c r="F65" s="11">
        <f t="shared" ref="F65:I65" si="3">F51+F53+F55+F57+F59+F61+F63+F64</f>
        <v>305524.59999999998</v>
      </c>
      <c r="G65" s="11">
        <f t="shared" si="3"/>
        <v>352419.50000000006</v>
      </c>
      <c r="H65" s="11">
        <f t="shared" si="3"/>
        <v>365131.8</v>
      </c>
      <c r="I65" s="11">
        <f t="shared" si="3"/>
        <v>378501.8000000001</v>
      </c>
    </row>
    <row r="66" spans="1:9" s="7" customFormat="1" ht="26.25" customHeight="1" x14ac:dyDescent="0.25">
      <c r="A66" s="32" t="s">
        <v>21</v>
      </c>
      <c r="B66" s="106" t="s">
        <v>14</v>
      </c>
      <c r="C66" s="107"/>
      <c r="D66" s="107"/>
      <c r="E66" s="107"/>
      <c r="F66" s="107"/>
      <c r="G66" s="107"/>
      <c r="H66" s="107"/>
      <c r="I66" s="108"/>
    </row>
    <row r="67" spans="1:9" s="7" customFormat="1" x14ac:dyDescent="0.25">
      <c r="A67" s="100" t="s">
        <v>23</v>
      </c>
      <c r="B67" s="101" t="s">
        <v>549</v>
      </c>
      <c r="C67" s="33" t="s">
        <v>550</v>
      </c>
      <c r="D67" s="52" t="s">
        <v>551</v>
      </c>
      <c r="E67" s="13">
        <v>2526</v>
      </c>
      <c r="F67" s="13">
        <v>2526</v>
      </c>
      <c r="G67" s="13">
        <v>2526</v>
      </c>
      <c r="H67" s="13">
        <v>2526</v>
      </c>
      <c r="I67" s="13">
        <v>2526</v>
      </c>
    </row>
    <row r="68" spans="1:9" s="7" customFormat="1" ht="63" x14ac:dyDescent="0.25">
      <c r="A68" s="100"/>
      <c r="B68" s="102"/>
      <c r="C68" s="42" t="s">
        <v>81</v>
      </c>
      <c r="D68" s="41" t="s">
        <v>298</v>
      </c>
      <c r="E68" s="18">
        <v>11503.9</v>
      </c>
      <c r="F68" s="18">
        <v>14054.2</v>
      </c>
      <c r="G68" s="18">
        <v>13787.4</v>
      </c>
      <c r="H68" s="18">
        <v>13990.7</v>
      </c>
      <c r="I68" s="18">
        <v>13990.7</v>
      </c>
    </row>
    <row r="69" spans="1:9" s="7" customFormat="1" ht="39.75" customHeight="1" x14ac:dyDescent="0.25">
      <c r="A69" s="100" t="s">
        <v>24</v>
      </c>
      <c r="B69" s="103" t="s">
        <v>536</v>
      </c>
      <c r="C69" s="33" t="s">
        <v>537</v>
      </c>
      <c r="D69" s="49" t="s">
        <v>146</v>
      </c>
      <c r="E69" s="8">
        <v>812</v>
      </c>
      <c r="F69" s="8">
        <v>810</v>
      </c>
      <c r="G69" s="8">
        <v>810</v>
      </c>
      <c r="H69" s="8">
        <v>811</v>
      </c>
      <c r="I69" s="8">
        <v>812</v>
      </c>
    </row>
    <row r="70" spans="1:9" s="7" customFormat="1" ht="63" x14ac:dyDescent="0.25">
      <c r="A70" s="100"/>
      <c r="B70" s="103"/>
      <c r="C70" s="42" t="s">
        <v>81</v>
      </c>
      <c r="D70" s="41" t="s">
        <v>298</v>
      </c>
      <c r="E70" s="18">
        <v>183.35572999999999</v>
      </c>
      <c r="F70" s="18">
        <v>185.86</v>
      </c>
      <c r="G70" s="18">
        <v>279.06</v>
      </c>
      <c r="H70" s="18">
        <v>279.06</v>
      </c>
      <c r="I70" s="18">
        <v>279.06</v>
      </c>
    </row>
    <row r="71" spans="1:9" s="7" customFormat="1" ht="31.5" x14ac:dyDescent="0.25">
      <c r="A71" s="100" t="s">
        <v>136</v>
      </c>
      <c r="B71" s="103" t="s">
        <v>536</v>
      </c>
      <c r="C71" s="33" t="s">
        <v>538</v>
      </c>
      <c r="D71" s="49" t="s">
        <v>146</v>
      </c>
      <c r="E71" s="8">
        <v>11</v>
      </c>
      <c r="F71" s="8">
        <v>11</v>
      </c>
      <c r="G71" s="8">
        <v>11</v>
      </c>
      <c r="H71" s="8">
        <v>12</v>
      </c>
      <c r="I71" s="8">
        <v>13</v>
      </c>
    </row>
    <row r="72" spans="1:9" s="7" customFormat="1" ht="63" x14ac:dyDescent="0.25">
      <c r="A72" s="100"/>
      <c r="B72" s="103"/>
      <c r="C72" s="42" t="s">
        <v>81</v>
      </c>
      <c r="D72" s="41" t="s">
        <v>298</v>
      </c>
      <c r="E72" s="18">
        <v>112.39757</v>
      </c>
      <c r="F72" s="18">
        <v>121.38</v>
      </c>
      <c r="G72" s="18">
        <v>217.8</v>
      </c>
      <c r="H72" s="18">
        <v>217.79</v>
      </c>
      <c r="I72" s="18">
        <v>217.79</v>
      </c>
    </row>
    <row r="73" spans="1:9" s="7" customFormat="1" ht="63" x14ac:dyDescent="0.25">
      <c r="A73" s="100" t="s">
        <v>137</v>
      </c>
      <c r="B73" s="103" t="s">
        <v>536</v>
      </c>
      <c r="C73" s="33" t="s">
        <v>539</v>
      </c>
      <c r="D73" s="49" t="s">
        <v>146</v>
      </c>
      <c r="E73" s="8">
        <v>41</v>
      </c>
      <c r="F73" s="8">
        <v>30</v>
      </c>
      <c r="G73" s="8">
        <v>30</v>
      </c>
      <c r="H73" s="8">
        <v>31</v>
      </c>
      <c r="I73" s="8">
        <v>32</v>
      </c>
    </row>
    <row r="74" spans="1:9" s="7" customFormat="1" ht="63" x14ac:dyDescent="0.25">
      <c r="A74" s="100"/>
      <c r="B74" s="103"/>
      <c r="C74" s="42" t="s">
        <v>81</v>
      </c>
      <c r="D74" s="41" t="s">
        <v>298</v>
      </c>
      <c r="E74" s="18">
        <v>322.11416000000003</v>
      </c>
      <c r="F74" s="18">
        <v>264.38</v>
      </c>
      <c r="G74" s="18">
        <v>353.68</v>
      </c>
      <c r="H74" s="18">
        <v>353.67</v>
      </c>
      <c r="I74" s="18">
        <v>353.67</v>
      </c>
    </row>
    <row r="75" spans="1:9" s="7" customFormat="1" ht="63" x14ac:dyDescent="0.25">
      <c r="A75" s="100" t="s">
        <v>138</v>
      </c>
      <c r="B75" s="103" t="s">
        <v>536</v>
      </c>
      <c r="C75" s="33" t="s">
        <v>540</v>
      </c>
      <c r="D75" s="49" t="s">
        <v>146</v>
      </c>
      <c r="E75" s="8">
        <v>34</v>
      </c>
      <c r="F75" s="8">
        <v>35</v>
      </c>
      <c r="G75" s="8">
        <v>35</v>
      </c>
      <c r="H75" s="8">
        <v>36</v>
      </c>
      <c r="I75" s="8">
        <v>37</v>
      </c>
    </row>
    <row r="76" spans="1:9" s="7" customFormat="1" ht="63" x14ac:dyDescent="0.25">
      <c r="A76" s="100"/>
      <c r="B76" s="103"/>
      <c r="C76" s="42" t="s">
        <v>81</v>
      </c>
      <c r="D76" s="41" t="s">
        <v>298</v>
      </c>
      <c r="E76" s="18">
        <v>112.30647999999999</v>
      </c>
      <c r="F76" s="18">
        <v>130.91999999999999</v>
      </c>
      <c r="G76" s="18">
        <v>226.86</v>
      </c>
      <c r="H76" s="18">
        <v>226.86</v>
      </c>
      <c r="I76" s="18">
        <v>226.86</v>
      </c>
    </row>
    <row r="77" spans="1:9" s="7" customFormat="1" ht="63" x14ac:dyDescent="0.25">
      <c r="A77" s="100" t="s">
        <v>139</v>
      </c>
      <c r="B77" s="103" t="s">
        <v>536</v>
      </c>
      <c r="C77" s="33" t="s">
        <v>541</v>
      </c>
      <c r="D77" s="49" t="s">
        <v>146</v>
      </c>
      <c r="E77" s="8">
        <v>2009</v>
      </c>
      <c r="F77" s="8">
        <v>2000</v>
      </c>
      <c r="G77" s="8">
        <v>2000</v>
      </c>
      <c r="H77" s="8">
        <v>2001</v>
      </c>
      <c r="I77" s="8">
        <v>2002</v>
      </c>
    </row>
    <row r="78" spans="1:9" s="7" customFormat="1" ht="63" x14ac:dyDescent="0.25">
      <c r="A78" s="100"/>
      <c r="B78" s="103"/>
      <c r="C78" s="42" t="s">
        <v>81</v>
      </c>
      <c r="D78" s="41" t="s">
        <v>298</v>
      </c>
      <c r="E78" s="18">
        <v>2658.7957700000002</v>
      </c>
      <c r="F78" s="18">
        <v>2693.5</v>
      </c>
      <c r="G78" s="18">
        <v>2661.83</v>
      </c>
      <c r="H78" s="18">
        <v>2661.82</v>
      </c>
      <c r="I78" s="18">
        <v>2661.82</v>
      </c>
    </row>
    <row r="79" spans="1:9" s="7" customFormat="1" ht="32.25" customHeight="1" x14ac:dyDescent="0.25">
      <c r="A79" s="100" t="s">
        <v>140</v>
      </c>
      <c r="B79" s="103" t="s">
        <v>542</v>
      </c>
      <c r="C79" s="33" t="s">
        <v>543</v>
      </c>
      <c r="D79" s="41" t="s">
        <v>85</v>
      </c>
      <c r="E79" s="8">
        <v>335</v>
      </c>
      <c r="F79" s="8">
        <v>30</v>
      </c>
      <c r="G79" s="8">
        <v>30</v>
      </c>
      <c r="H79" s="8">
        <v>31</v>
      </c>
      <c r="I79" s="8">
        <v>32</v>
      </c>
    </row>
    <row r="80" spans="1:9" s="7" customFormat="1" ht="63" x14ac:dyDescent="0.25">
      <c r="A80" s="100"/>
      <c r="B80" s="103"/>
      <c r="C80" s="42" t="s">
        <v>81</v>
      </c>
      <c r="D80" s="41" t="s">
        <v>298</v>
      </c>
      <c r="E80" s="18">
        <v>230.31743</v>
      </c>
      <c r="F80" s="18">
        <v>285.95</v>
      </c>
      <c r="G80" s="18">
        <v>374.17</v>
      </c>
      <c r="H80" s="18">
        <v>374.17</v>
      </c>
      <c r="I80" s="18">
        <v>374.17</v>
      </c>
    </row>
    <row r="81" spans="1:24" s="7" customFormat="1" ht="49.5" customHeight="1" x14ac:dyDescent="0.25">
      <c r="A81" s="100" t="s">
        <v>141</v>
      </c>
      <c r="B81" s="103" t="s">
        <v>542</v>
      </c>
      <c r="C81" s="33" t="s">
        <v>544</v>
      </c>
      <c r="D81" s="41" t="s">
        <v>85</v>
      </c>
      <c r="E81" s="8">
        <v>252</v>
      </c>
      <c r="F81" s="8">
        <v>250</v>
      </c>
      <c r="G81" s="8">
        <v>250</v>
      </c>
      <c r="H81" s="8">
        <v>251</v>
      </c>
      <c r="I81" s="8">
        <v>252</v>
      </c>
    </row>
    <row r="82" spans="1:24" s="7" customFormat="1" ht="63" x14ac:dyDescent="0.25">
      <c r="A82" s="100"/>
      <c r="B82" s="103"/>
      <c r="C82" s="42" t="s">
        <v>81</v>
      </c>
      <c r="D82" s="41" t="s">
        <v>298</v>
      </c>
      <c r="E82" s="18">
        <v>447.29986000000002</v>
      </c>
      <c r="F82" s="18">
        <v>302.58</v>
      </c>
      <c r="G82" s="18">
        <v>389.99</v>
      </c>
      <c r="H82" s="18">
        <v>389.98</v>
      </c>
      <c r="I82" s="18">
        <v>389.98</v>
      </c>
    </row>
    <row r="83" spans="1:24" s="7" customFormat="1" ht="63" x14ac:dyDescent="0.25">
      <c r="A83" s="100" t="s">
        <v>142</v>
      </c>
      <c r="B83" s="103" t="s">
        <v>425</v>
      </c>
      <c r="C83" s="33" t="s">
        <v>545</v>
      </c>
      <c r="D83" s="41" t="s">
        <v>85</v>
      </c>
      <c r="E83" s="8">
        <v>1488</v>
      </c>
      <c r="F83" s="8">
        <v>1100</v>
      </c>
      <c r="G83" s="8">
        <v>1100</v>
      </c>
      <c r="H83" s="8">
        <v>1101</v>
      </c>
      <c r="I83" s="8">
        <v>1102</v>
      </c>
    </row>
    <row r="84" spans="1:24" s="7" customFormat="1" ht="63" x14ac:dyDescent="0.25">
      <c r="A84" s="100"/>
      <c r="B84" s="103"/>
      <c r="C84" s="42" t="s">
        <v>81</v>
      </c>
      <c r="D84" s="41" t="s">
        <v>298</v>
      </c>
      <c r="E84" s="18">
        <v>835.54786000000001</v>
      </c>
      <c r="F84" s="18">
        <v>832.52</v>
      </c>
      <c r="G84" s="9">
        <v>893.53</v>
      </c>
      <c r="H84" s="9">
        <v>893.53</v>
      </c>
      <c r="I84" s="9">
        <v>893.53</v>
      </c>
    </row>
    <row r="85" spans="1:24" s="7" customFormat="1" ht="110.25" x14ac:dyDescent="0.25">
      <c r="A85" s="100" t="s">
        <v>143</v>
      </c>
      <c r="B85" s="103" t="s">
        <v>425</v>
      </c>
      <c r="C85" s="33" t="s">
        <v>546</v>
      </c>
      <c r="D85" s="41" t="s">
        <v>85</v>
      </c>
      <c r="E85" s="8">
        <v>2</v>
      </c>
      <c r="F85" s="8">
        <v>3</v>
      </c>
      <c r="G85" s="8">
        <v>3</v>
      </c>
      <c r="H85" s="8">
        <v>4</v>
      </c>
      <c r="I85" s="8">
        <v>5</v>
      </c>
    </row>
    <row r="86" spans="1:24" s="7" customFormat="1" ht="63" x14ac:dyDescent="0.25">
      <c r="A86" s="100"/>
      <c r="B86" s="103"/>
      <c r="C86" s="42" t="s">
        <v>81</v>
      </c>
      <c r="D86" s="41" t="s">
        <v>298</v>
      </c>
      <c r="E86" s="18">
        <v>1065.6581200000001</v>
      </c>
      <c r="F86" s="18">
        <v>1268.93</v>
      </c>
      <c r="G86" s="18">
        <v>1308.18</v>
      </c>
      <c r="H86" s="18">
        <v>1308.18</v>
      </c>
      <c r="I86" s="18">
        <v>1308.18</v>
      </c>
    </row>
    <row r="87" spans="1:24" s="7" customFormat="1" ht="167.25" customHeight="1" x14ac:dyDescent="0.25">
      <c r="A87" s="100" t="s">
        <v>552</v>
      </c>
      <c r="B87" s="103" t="s">
        <v>425</v>
      </c>
      <c r="C87" s="33" t="s">
        <v>547</v>
      </c>
      <c r="D87" s="8" t="s">
        <v>85</v>
      </c>
      <c r="E87" s="8">
        <v>102</v>
      </c>
      <c r="F87" s="8">
        <v>96</v>
      </c>
      <c r="G87" s="8">
        <v>96</v>
      </c>
      <c r="H87" s="8">
        <v>97</v>
      </c>
      <c r="I87" s="8">
        <v>98</v>
      </c>
    </row>
    <row r="88" spans="1:24" s="7" customFormat="1" ht="63" x14ac:dyDescent="0.25">
      <c r="A88" s="100"/>
      <c r="B88" s="103"/>
      <c r="C88" s="42" t="s">
        <v>81</v>
      </c>
      <c r="D88" s="41" t="s">
        <v>298</v>
      </c>
      <c r="E88" s="18">
        <v>468.17074000000002</v>
      </c>
      <c r="F88" s="18">
        <v>509.94</v>
      </c>
      <c r="G88" s="18">
        <v>587.02</v>
      </c>
      <c r="H88" s="18">
        <v>587.01</v>
      </c>
      <c r="I88" s="18">
        <v>587.01</v>
      </c>
    </row>
    <row r="89" spans="1:24" s="7" customFormat="1" ht="63" x14ac:dyDescent="0.25">
      <c r="A89" s="120" t="s">
        <v>553</v>
      </c>
      <c r="B89" s="103" t="s">
        <v>425</v>
      </c>
      <c r="C89" s="33" t="s">
        <v>548</v>
      </c>
      <c r="D89" s="41" t="s">
        <v>85</v>
      </c>
      <c r="E89" s="8">
        <v>272</v>
      </c>
      <c r="F89" s="8">
        <v>210</v>
      </c>
      <c r="G89" s="8">
        <v>210</v>
      </c>
      <c r="H89" s="8">
        <v>211</v>
      </c>
      <c r="I89" s="8">
        <v>212</v>
      </c>
      <c r="L89" s="50"/>
    </row>
    <row r="90" spans="1:24" s="7" customFormat="1" ht="63" x14ac:dyDescent="0.35">
      <c r="A90" s="113"/>
      <c r="B90" s="103"/>
      <c r="C90" s="42" t="s">
        <v>81</v>
      </c>
      <c r="D90" s="41" t="s">
        <v>298</v>
      </c>
      <c r="E90" s="18">
        <v>75.538409999999999</v>
      </c>
      <c r="F90" s="18">
        <v>63.26</v>
      </c>
      <c r="G90" s="18">
        <v>162.58000000000001</v>
      </c>
      <c r="H90" s="18">
        <v>162.58000000000001</v>
      </c>
      <c r="I90" s="18">
        <v>162.58000000000001</v>
      </c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</row>
    <row r="91" spans="1:24" s="7" customFormat="1" ht="39.75" customHeight="1" x14ac:dyDescent="0.25">
      <c r="A91" s="120" t="s">
        <v>554</v>
      </c>
      <c r="B91" s="103" t="s">
        <v>427</v>
      </c>
      <c r="C91" s="42" t="s">
        <v>426</v>
      </c>
      <c r="D91" s="41" t="s">
        <v>85</v>
      </c>
      <c r="E91" s="8">
        <v>803</v>
      </c>
      <c r="F91" s="8">
        <v>810</v>
      </c>
      <c r="G91" s="8">
        <v>810</v>
      </c>
      <c r="H91" s="8">
        <v>810</v>
      </c>
      <c r="I91" s="8">
        <v>810</v>
      </c>
    </row>
    <row r="92" spans="1:24" s="7" customFormat="1" ht="63" x14ac:dyDescent="0.25">
      <c r="A92" s="113"/>
      <c r="B92" s="103"/>
      <c r="C92" s="42" t="s">
        <v>81</v>
      </c>
      <c r="D92" s="41" t="s">
        <v>298</v>
      </c>
      <c r="E92" s="18">
        <v>22578</v>
      </c>
      <c r="F92" s="18">
        <v>24172.3</v>
      </c>
      <c r="G92" s="9">
        <v>24467.8</v>
      </c>
      <c r="H92" s="9">
        <v>24467.8</v>
      </c>
      <c r="I92" s="9">
        <v>24467.8</v>
      </c>
    </row>
    <row r="93" spans="1:24" s="7" customFormat="1" x14ac:dyDescent="0.25">
      <c r="A93" s="12"/>
      <c r="B93" s="104" t="s">
        <v>10</v>
      </c>
      <c r="C93" s="105"/>
      <c r="D93" s="37" t="s">
        <v>298</v>
      </c>
      <c r="E93" s="10">
        <f>E68+E70+E72+E74+E76+E78+E80+E82+E84+E86+E88+E90+E92</f>
        <v>40593.402130000002</v>
      </c>
      <c r="F93" s="10">
        <f t="shared" ref="F93:I93" si="4">F68+F70+F72+F74+F76+F78+F80+F82+F84+F86+F88+F90+F92</f>
        <v>44885.72</v>
      </c>
      <c r="G93" s="10">
        <f t="shared" si="4"/>
        <v>45709.899999999994</v>
      </c>
      <c r="H93" s="10">
        <f t="shared" si="4"/>
        <v>45913.149999999994</v>
      </c>
      <c r="I93" s="10">
        <f t="shared" si="4"/>
        <v>45913.149999999994</v>
      </c>
    </row>
    <row r="94" spans="1:24" s="7" customFormat="1" ht="30" customHeight="1" x14ac:dyDescent="0.25">
      <c r="A94" s="32" t="s">
        <v>25</v>
      </c>
      <c r="B94" s="106" t="s">
        <v>394</v>
      </c>
      <c r="C94" s="107"/>
      <c r="D94" s="107"/>
      <c r="E94" s="107"/>
      <c r="F94" s="107"/>
      <c r="G94" s="107"/>
      <c r="H94" s="107"/>
      <c r="I94" s="108"/>
    </row>
    <row r="95" spans="1:24" s="7" customFormat="1" ht="30" customHeight="1" x14ac:dyDescent="0.25">
      <c r="A95" s="100" t="s">
        <v>26</v>
      </c>
      <c r="B95" s="101" t="s">
        <v>397</v>
      </c>
      <c r="C95" s="33" t="s">
        <v>7</v>
      </c>
      <c r="D95" s="36" t="s">
        <v>244</v>
      </c>
      <c r="E95" s="8">
        <v>4</v>
      </c>
      <c r="F95" s="8">
        <v>4</v>
      </c>
      <c r="G95" s="8">
        <v>4</v>
      </c>
      <c r="H95" s="8">
        <v>4</v>
      </c>
      <c r="I95" s="8">
        <v>4</v>
      </c>
    </row>
    <row r="96" spans="1:24" s="7" customFormat="1" ht="69" customHeight="1" x14ac:dyDescent="0.25">
      <c r="A96" s="100"/>
      <c r="B96" s="102"/>
      <c r="C96" s="35" t="s">
        <v>81</v>
      </c>
      <c r="D96" s="36" t="s">
        <v>298</v>
      </c>
      <c r="E96" s="9">
        <v>3347.3</v>
      </c>
      <c r="F96" s="9">
        <v>1327.1000000000001</v>
      </c>
      <c r="G96" s="9">
        <v>1675.74</v>
      </c>
      <c r="H96" s="9">
        <v>1790.4</v>
      </c>
      <c r="I96" s="16">
        <v>2148.9</v>
      </c>
    </row>
    <row r="97" spans="1:9" s="7" customFormat="1" ht="69" customHeight="1" x14ac:dyDescent="0.25">
      <c r="A97" s="138" t="s">
        <v>27</v>
      </c>
      <c r="B97" s="101" t="s">
        <v>517</v>
      </c>
      <c r="C97" s="33" t="s">
        <v>7</v>
      </c>
      <c r="D97" s="39" t="s">
        <v>146</v>
      </c>
      <c r="E97" s="8">
        <v>0</v>
      </c>
      <c r="F97" s="8">
        <v>131</v>
      </c>
      <c r="G97" s="8">
        <v>150</v>
      </c>
      <c r="H97" s="8">
        <v>200</v>
      </c>
      <c r="I97" s="8">
        <v>200</v>
      </c>
    </row>
    <row r="98" spans="1:9" s="7" customFormat="1" ht="69" customHeight="1" x14ac:dyDescent="0.25">
      <c r="A98" s="138"/>
      <c r="B98" s="102"/>
      <c r="C98" s="35" t="s">
        <v>81</v>
      </c>
      <c r="D98" s="36" t="s">
        <v>298</v>
      </c>
      <c r="E98" s="9">
        <v>0</v>
      </c>
      <c r="F98" s="9">
        <v>969.6</v>
      </c>
      <c r="G98" s="9">
        <v>1559.94</v>
      </c>
      <c r="H98" s="9">
        <v>2674.6</v>
      </c>
      <c r="I98" s="16">
        <v>3033.1000000000004</v>
      </c>
    </row>
    <row r="99" spans="1:9" s="7" customFormat="1" ht="69" customHeight="1" x14ac:dyDescent="0.25">
      <c r="A99" s="138" t="s">
        <v>395</v>
      </c>
      <c r="B99" s="101" t="s">
        <v>518</v>
      </c>
      <c r="C99" s="33" t="s">
        <v>7</v>
      </c>
      <c r="D99" s="39" t="s">
        <v>146</v>
      </c>
      <c r="E99" s="8">
        <v>0</v>
      </c>
      <c r="F99" s="8">
        <v>43</v>
      </c>
      <c r="G99" s="8">
        <v>100</v>
      </c>
      <c r="H99" s="8">
        <v>150</v>
      </c>
      <c r="I99" s="8">
        <v>150</v>
      </c>
    </row>
    <row r="100" spans="1:9" s="7" customFormat="1" ht="69" customHeight="1" x14ac:dyDescent="0.25">
      <c r="A100" s="138"/>
      <c r="B100" s="102"/>
      <c r="C100" s="35" t="s">
        <v>81</v>
      </c>
      <c r="D100" s="36" t="s">
        <v>298</v>
      </c>
      <c r="E100" s="9">
        <v>0</v>
      </c>
      <c r="F100" s="9">
        <v>970.6</v>
      </c>
      <c r="G100" s="9">
        <v>1555.34</v>
      </c>
      <c r="H100" s="9">
        <v>2770</v>
      </c>
      <c r="I100" s="16">
        <v>3128.5</v>
      </c>
    </row>
    <row r="101" spans="1:9" s="7" customFormat="1" ht="30" customHeight="1" x14ac:dyDescent="0.25">
      <c r="A101" s="138" t="s">
        <v>396</v>
      </c>
      <c r="B101" s="101" t="s">
        <v>398</v>
      </c>
      <c r="C101" s="35" t="s">
        <v>7</v>
      </c>
      <c r="D101" s="36" t="s">
        <v>244</v>
      </c>
      <c r="E101" s="8">
        <v>253438</v>
      </c>
      <c r="F101" s="8">
        <v>1855430</v>
      </c>
      <c r="G101" s="8">
        <v>0</v>
      </c>
      <c r="H101" s="8">
        <v>0</v>
      </c>
      <c r="I101" s="8">
        <v>633500</v>
      </c>
    </row>
    <row r="102" spans="1:9" s="7" customFormat="1" ht="141" customHeight="1" x14ac:dyDescent="0.25">
      <c r="A102" s="138"/>
      <c r="B102" s="102"/>
      <c r="C102" s="35" t="s">
        <v>81</v>
      </c>
      <c r="D102" s="36" t="s">
        <v>298</v>
      </c>
      <c r="E102" s="9">
        <v>3991.6</v>
      </c>
      <c r="F102" s="9">
        <v>9391.6999999999989</v>
      </c>
      <c r="G102" s="9">
        <v>0</v>
      </c>
      <c r="H102" s="9">
        <v>0</v>
      </c>
      <c r="I102" s="16">
        <v>7024.5</v>
      </c>
    </row>
    <row r="103" spans="1:9" s="7" customFormat="1" ht="31.5" x14ac:dyDescent="0.25">
      <c r="A103" s="138" t="s">
        <v>520</v>
      </c>
      <c r="B103" s="101" t="s">
        <v>519</v>
      </c>
      <c r="C103" s="35" t="s">
        <v>7</v>
      </c>
      <c r="D103" s="36" t="s">
        <v>244</v>
      </c>
      <c r="E103" s="8">
        <v>0</v>
      </c>
      <c r="F103" s="8">
        <v>4</v>
      </c>
      <c r="G103" s="8">
        <v>7</v>
      </c>
      <c r="H103" s="8">
        <v>7</v>
      </c>
      <c r="I103" s="8">
        <v>7</v>
      </c>
    </row>
    <row r="104" spans="1:9" s="7" customFormat="1" ht="63" x14ac:dyDescent="0.25">
      <c r="A104" s="138"/>
      <c r="B104" s="102"/>
      <c r="C104" s="35" t="s">
        <v>81</v>
      </c>
      <c r="D104" s="36" t="s">
        <v>298</v>
      </c>
      <c r="E104" s="9">
        <v>0</v>
      </c>
      <c r="F104" s="9">
        <v>1300.6000000000001</v>
      </c>
      <c r="G104" s="9">
        <v>1677.34</v>
      </c>
      <c r="H104" s="9">
        <v>1791.9</v>
      </c>
      <c r="I104" s="16">
        <v>2150.5</v>
      </c>
    </row>
    <row r="105" spans="1:9" s="7" customFormat="1" ht="30.75" customHeight="1" x14ac:dyDescent="0.25">
      <c r="A105" s="100" t="s">
        <v>521</v>
      </c>
      <c r="B105" s="101" t="s">
        <v>399</v>
      </c>
      <c r="C105" s="33" t="s">
        <v>7</v>
      </c>
      <c r="D105" s="8" t="s">
        <v>244</v>
      </c>
      <c r="E105" s="8">
        <v>633483</v>
      </c>
      <c r="F105" s="8">
        <v>253488</v>
      </c>
      <c r="G105" s="8">
        <v>1855430</v>
      </c>
      <c r="H105" s="8">
        <v>0</v>
      </c>
      <c r="I105" s="8">
        <v>0</v>
      </c>
    </row>
    <row r="106" spans="1:9" s="7" customFormat="1" ht="84" customHeight="1" x14ac:dyDescent="0.25">
      <c r="A106" s="100"/>
      <c r="B106" s="102"/>
      <c r="C106" s="35" t="s">
        <v>81</v>
      </c>
      <c r="D106" s="36" t="s">
        <v>298</v>
      </c>
      <c r="E106" s="9">
        <v>10488.6</v>
      </c>
      <c r="F106" s="9">
        <v>1702</v>
      </c>
      <c r="G106" s="9">
        <v>11022.84</v>
      </c>
      <c r="H106" s="9">
        <v>0</v>
      </c>
      <c r="I106" s="9">
        <v>0</v>
      </c>
    </row>
    <row r="107" spans="1:9" s="7" customFormat="1" ht="78.75" customHeight="1" x14ac:dyDescent="0.25">
      <c r="A107" s="100" t="s">
        <v>522</v>
      </c>
      <c r="B107" s="101" t="s">
        <v>524</v>
      </c>
      <c r="C107" s="33" t="s">
        <v>7</v>
      </c>
      <c r="D107" s="8" t="s">
        <v>244</v>
      </c>
      <c r="E107" s="8">
        <v>0</v>
      </c>
      <c r="F107" s="8">
        <v>47000</v>
      </c>
      <c r="G107" s="8">
        <v>63000</v>
      </c>
      <c r="H107" s="8">
        <v>195000</v>
      </c>
      <c r="I107" s="8">
        <v>150000</v>
      </c>
    </row>
    <row r="108" spans="1:9" s="7" customFormat="1" ht="78.75" customHeight="1" x14ac:dyDescent="0.25">
      <c r="A108" s="100"/>
      <c r="B108" s="102"/>
      <c r="C108" s="35" t="s">
        <v>81</v>
      </c>
      <c r="D108" s="36" t="s">
        <v>298</v>
      </c>
      <c r="E108" s="9">
        <v>0</v>
      </c>
      <c r="F108" s="9">
        <v>2289.9</v>
      </c>
      <c r="G108" s="9">
        <v>1583.84</v>
      </c>
      <c r="H108" s="9">
        <v>8474.2999999999993</v>
      </c>
      <c r="I108" s="9">
        <v>5683.9000000000005</v>
      </c>
    </row>
    <row r="109" spans="1:9" s="7" customFormat="1" ht="78.75" customHeight="1" x14ac:dyDescent="0.25">
      <c r="A109" s="100" t="s">
        <v>523</v>
      </c>
      <c r="B109" s="101" t="s">
        <v>525</v>
      </c>
      <c r="C109" s="33" t="s">
        <v>7</v>
      </c>
      <c r="D109" s="8" t="s">
        <v>244</v>
      </c>
      <c r="E109" s="8">
        <v>0</v>
      </c>
      <c r="F109" s="8">
        <v>366009</v>
      </c>
      <c r="G109" s="8">
        <v>50000</v>
      </c>
      <c r="H109" s="8">
        <v>700000</v>
      </c>
      <c r="I109" s="8">
        <v>0</v>
      </c>
    </row>
    <row r="110" spans="1:9" s="7" customFormat="1" ht="78.75" customHeight="1" x14ac:dyDescent="0.25">
      <c r="A110" s="100"/>
      <c r="B110" s="102"/>
      <c r="C110" s="35" t="s">
        <v>81</v>
      </c>
      <c r="D110" s="36" t="s">
        <v>298</v>
      </c>
      <c r="E110" s="9">
        <v>0</v>
      </c>
      <c r="F110" s="9">
        <f>2175+16.4</f>
        <v>2191.4</v>
      </c>
      <c r="G110" s="9">
        <f>1339.6+80.54</f>
        <v>1420.1399999999999</v>
      </c>
      <c r="H110" s="9">
        <f>3900.8+102</f>
        <v>4002.8</v>
      </c>
      <c r="I110" s="9">
        <v>0</v>
      </c>
    </row>
    <row r="111" spans="1:9" s="7" customFormat="1" ht="78.75" customHeight="1" x14ac:dyDescent="0.25">
      <c r="A111" s="138" t="s">
        <v>526</v>
      </c>
      <c r="B111" s="101" t="s">
        <v>527</v>
      </c>
      <c r="C111" s="35" t="s">
        <v>7</v>
      </c>
      <c r="D111" s="36" t="s">
        <v>146</v>
      </c>
      <c r="E111" s="8">
        <v>0</v>
      </c>
      <c r="F111" s="8">
        <v>66</v>
      </c>
      <c r="G111" s="8">
        <v>150</v>
      </c>
      <c r="H111" s="8">
        <v>200</v>
      </c>
      <c r="I111" s="8">
        <v>150</v>
      </c>
    </row>
    <row r="112" spans="1:9" s="7" customFormat="1" ht="78.75" customHeight="1" x14ac:dyDescent="0.25">
      <c r="A112" s="138"/>
      <c r="B112" s="102"/>
      <c r="C112" s="35" t="s">
        <v>81</v>
      </c>
      <c r="D112" s="36" t="s">
        <v>298</v>
      </c>
      <c r="E112" s="9">
        <v>0</v>
      </c>
      <c r="F112" s="9">
        <f>862.8+16.4</f>
        <v>879.19999999999993</v>
      </c>
      <c r="G112" s="9">
        <f>1475.6+80.54</f>
        <v>1556.1399999999999</v>
      </c>
      <c r="H112" s="9">
        <f>2375.6+102</f>
        <v>2477.6</v>
      </c>
      <c r="I112" s="9">
        <f>1923.5+105.8</f>
        <v>2029.3</v>
      </c>
    </row>
    <row r="113" spans="1:9" s="7" customFormat="1" ht="78.75" customHeight="1" x14ac:dyDescent="0.25">
      <c r="A113" s="138" t="s">
        <v>528</v>
      </c>
      <c r="B113" s="101" t="s">
        <v>530</v>
      </c>
      <c r="C113" s="35" t="s">
        <v>7</v>
      </c>
      <c r="D113" s="36" t="s">
        <v>146</v>
      </c>
      <c r="E113" s="8" t="s">
        <v>333</v>
      </c>
      <c r="F113" s="8">
        <v>66</v>
      </c>
      <c r="G113" s="8">
        <v>150</v>
      </c>
      <c r="H113" s="8">
        <v>200</v>
      </c>
      <c r="I113" s="8">
        <v>150</v>
      </c>
    </row>
    <row r="114" spans="1:9" s="7" customFormat="1" ht="78.75" customHeight="1" x14ac:dyDescent="0.25">
      <c r="A114" s="138"/>
      <c r="B114" s="102"/>
      <c r="C114" s="35" t="s">
        <v>81</v>
      </c>
      <c r="D114" s="36" t="s">
        <v>298</v>
      </c>
      <c r="E114" s="9">
        <v>0</v>
      </c>
      <c r="F114" s="9">
        <v>881.19999999999993</v>
      </c>
      <c r="G114" s="9">
        <v>1849.1399999999999</v>
      </c>
      <c r="H114" s="9">
        <v>2970.6</v>
      </c>
      <c r="I114" s="9">
        <v>2322.3000000000002</v>
      </c>
    </row>
    <row r="115" spans="1:9" s="7" customFormat="1" ht="78.75" customHeight="1" x14ac:dyDescent="0.25">
      <c r="A115" s="138" t="s">
        <v>529</v>
      </c>
      <c r="B115" s="101" t="s">
        <v>531</v>
      </c>
      <c r="C115" s="35" t="s">
        <v>7</v>
      </c>
      <c r="D115" s="8" t="s">
        <v>244</v>
      </c>
      <c r="E115" s="8" t="s">
        <v>333</v>
      </c>
      <c r="F115" s="8">
        <v>101</v>
      </c>
      <c r="G115" s="8">
        <v>742</v>
      </c>
      <c r="H115" s="8" t="s">
        <v>333</v>
      </c>
      <c r="I115" s="8" t="s">
        <v>333</v>
      </c>
    </row>
    <row r="116" spans="1:9" s="7" customFormat="1" ht="78.75" customHeight="1" x14ac:dyDescent="0.25">
      <c r="A116" s="138"/>
      <c r="B116" s="102"/>
      <c r="C116" s="35" t="s">
        <v>81</v>
      </c>
      <c r="D116" s="36" t="s">
        <v>298</v>
      </c>
      <c r="E116" s="9">
        <v>0</v>
      </c>
      <c r="F116" s="9">
        <v>878.9</v>
      </c>
      <c r="G116" s="9">
        <v>3886.14</v>
      </c>
      <c r="H116" s="9">
        <v>0</v>
      </c>
      <c r="I116" s="9">
        <v>0</v>
      </c>
    </row>
    <row r="117" spans="1:9" s="7" customFormat="1" ht="78.75" customHeight="1" x14ac:dyDescent="0.25">
      <c r="A117" s="138" t="s">
        <v>532</v>
      </c>
      <c r="B117" s="101" t="s">
        <v>534</v>
      </c>
      <c r="C117" s="35" t="s">
        <v>7</v>
      </c>
      <c r="D117" s="36" t="s">
        <v>146</v>
      </c>
      <c r="E117" s="8" t="s">
        <v>333</v>
      </c>
      <c r="F117" s="8">
        <v>121</v>
      </c>
      <c r="G117" s="8">
        <v>150</v>
      </c>
      <c r="H117" s="8">
        <v>200</v>
      </c>
      <c r="I117" s="8">
        <v>200</v>
      </c>
    </row>
    <row r="118" spans="1:9" s="7" customFormat="1" ht="78.75" customHeight="1" x14ac:dyDescent="0.25">
      <c r="A118" s="138"/>
      <c r="B118" s="102"/>
      <c r="C118" s="35" t="s">
        <v>81</v>
      </c>
      <c r="D118" s="36" t="s">
        <v>298</v>
      </c>
      <c r="E118" s="9">
        <v>0</v>
      </c>
      <c r="F118" s="9">
        <v>882</v>
      </c>
      <c r="G118" s="9">
        <v>1611.6399999999999</v>
      </c>
      <c r="H118" s="9">
        <v>3326.1</v>
      </c>
      <c r="I118" s="16">
        <v>3684.8</v>
      </c>
    </row>
    <row r="119" spans="1:9" s="7" customFormat="1" ht="31.5" x14ac:dyDescent="0.25">
      <c r="A119" s="138" t="s">
        <v>533</v>
      </c>
      <c r="B119" s="101" t="s">
        <v>400</v>
      </c>
      <c r="C119" s="35" t="s">
        <v>7</v>
      </c>
      <c r="D119" s="36" t="s">
        <v>146</v>
      </c>
      <c r="E119" s="8">
        <v>10</v>
      </c>
      <c r="F119" s="8">
        <v>10</v>
      </c>
      <c r="G119" s="8">
        <v>10</v>
      </c>
      <c r="H119" s="8">
        <v>10</v>
      </c>
      <c r="I119" s="8">
        <v>10</v>
      </c>
    </row>
    <row r="120" spans="1:9" s="7" customFormat="1" ht="63" x14ac:dyDescent="0.25">
      <c r="A120" s="138"/>
      <c r="B120" s="102"/>
      <c r="C120" s="35" t="s">
        <v>81</v>
      </c>
      <c r="D120" s="36" t="s">
        <v>298</v>
      </c>
      <c r="E120" s="9">
        <v>180</v>
      </c>
      <c r="F120" s="9">
        <v>187.6</v>
      </c>
      <c r="G120" s="9">
        <v>189.2</v>
      </c>
      <c r="H120" s="9">
        <v>190.8</v>
      </c>
      <c r="I120" s="16">
        <v>190.8</v>
      </c>
    </row>
    <row r="121" spans="1:9" s="7" customFormat="1" x14ac:dyDescent="0.25">
      <c r="A121" s="36"/>
      <c r="B121" s="118" t="s">
        <v>351</v>
      </c>
      <c r="C121" s="119"/>
      <c r="D121" s="36" t="s">
        <v>298</v>
      </c>
      <c r="E121" s="9">
        <v>15</v>
      </c>
      <c r="F121" s="9">
        <v>23.75</v>
      </c>
      <c r="G121" s="9">
        <v>2.7</v>
      </c>
      <c r="H121" s="9">
        <v>2.7</v>
      </c>
      <c r="I121" s="9">
        <v>2.7</v>
      </c>
    </row>
    <row r="122" spans="1:9" s="7" customFormat="1" x14ac:dyDescent="0.25">
      <c r="A122" s="40"/>
      <c r="B122" s="104" t="s">
        <v>10</v>
      </c>
      <c r="C122" s="105"/>
      <c r="D122" s="37" t="s">
        <v>298</v>
      </c>
      <c r="E122" s="11">
        <f>E96+E98+E100+E102+E104+E106+E108+E110+E112+E114+E116+E118+E120+E121</f>
        <v>18022.5</v>
      </c>
      <c r="F122" s="11">
        <f t="shared" ref="F122:I122" si="5">F96+F98+F100+F102+F104+F106+F108+F110+F112+F114+F116+F118+F120+F121</f>
        <v>23875.550000000003</v>
      </c>
      <c r="G122" s="11">
        <f t="shared" si="5"/>
        <v>29590.14</v>
      </c>
      <c r="H122" s="11">
        <f t="shared" si="5"/>
        <v>30471.799999999992</v>
      </c>
      <c r="I122" s="11">
        <f t="shared" si="5"/>
        <v>31399.3</v>
      </c>
    </row>
    <row r="123" spans="1:9" s="7" customFormat="1" ht="30.75" customHeight="1" x14ac:dyDescent="0.25">
      <c r="A123" s="32" t="s">
        <v>28</v>
      </c>
      <c r="B123" s="106" t="s">
        <v>20</v>
      </c>
      <c r="C123" s="107"/>
      <c r="D123" s="107"/>
      <c r="E123" s="107"/>
      <c r="F123" s="107"/>
      <c r="G123" s="107"/>
      <c r="H123" s="107"/>
      <c r="I123" s="108"/>
    </row>
    <row r="124" spans="1:9" s="7" customFormat="1" ht="108" customHeight="1" x14ac:dyDescent="0.25">
      <c r="A124" s="100" t="s">
        <v>29</v>
      </c>
      <c r="B124" s="121" t="s">
        <v>448</v>
      </c>
      <c r="C124" s="70" t="s">
        <v>446</v>
      </c>
      <c r="D124" s="66" t="s">
        <v>85</v>
      </c>
      <c r="E124" s="71">
        <v>18</v>
      </c>
      <c r="F124" s="71" t="s">
        <v>333</v>
      </c>
      <c r="G124" s="71" t="s">
        <v>333</v>
      </c>
      <c r="H124" s="71" t="s">
        <v>333</v>
      </c>
      <c r="I124" s="71" t="s">
        <v>333</v>
      </c>
    </row>
    <row r="125" spans="1:9" s="7" customFormat="1" ht="63" x14ac:dyDescent="0.25">
      <c r="A125" s="100"/>
      <c r="B125" s="121"/>
      <c r="C125" s="61" t="s">
        <v>81</v>
      </c>
      <c r="D125" s="66" t="s">
        <v>298</v>
      </c>
      <c r="E125" s="74">
        <v>90</v>
      </c>
      <c r="F125" s="69">
        <v>0</v>
      </c>
      <c r="G125" s="69">
        <v>0</v>
      </c>
      <c r="H125" s="69">
        <v>0</v>
      </c>
      <c r="I125" s="69">
        <v>0</v>
      </c>
    </row>
    <row r="126" spans="1:9" s="7" customFormat="1" x14ac:dyDescent="0.25">
      <c r="A126" s="120" t="s">
        <v>30</v>
      </c>
      <c r="B126" s="121" t="s">
        <v>448</v>
      </c>
      <c r="C126" s="70" t="s">
        <v>557</v>
      </c>
      <c r="D126" s="66" t="s">
        <v>187</v>
      </c>
      <c r="E126" s="71" t="s">
        <v>333</v>
      </c>
      <c r="F126" s="69">
        <v>671314</v>
      </c>
      <c r="G126" s="69">
        <v>671314</v>
      </c>
      <c r="H126" s="71" t="s">
        <v>333</v>
      </c>
      <c r="I126" s="69">
        <v>671314</v>
      </c>
    </row>
    <row r="127" spans="1:9" s="7" customFormat="1" ht="63" x14ac:dyDescent="0.25">
      <c r="A127" s="113"/>
      <c r="B127" s="121"/>
      <c r="C127" s="61" t="s">
        <v>81</v>
      </c>
      <c r="D127" s="66" t="s">
        <v>298</v>
      </c>
      <c r="E127" s="69">
        <v>0</v>
      </c>
      <c r="F127" s="69">
        <v>1462.1</v>
      </c>
      <c r="G127" s="69">
        <v>2926.9</v>
      </c>
      <c r="H127" s="69">
        <v>0</v>
      </c>
      <c r="I127" s="69">
        <v>2926.9</v>
      </c>
    </row>
    <row r="128" spans="1:9" s="7" customFormat="1" ht="41.25" customHeight="1" x14ac:dyDescent="0.25">
      <c r="A128" s="120" t="s">
        <v>166</v>
      </c>
      <c r="B128" s="121" t="s">
        <v>448</v>
      </c>
      <c r="C128" s="70" t="s">
        <v>447</v>
      </c>
      <c r="D128" s="66" t="s">
        <v>85</v>
      </c>
      <c r="E128" s="71">
        <v>5</v>
      </c>
      <c r="F128" s="71" t="s">
        <v>333</v>
      </c>
      <c r="G128" s="71" t="s">
        <v>333</v>
      </c>
      <c r="H128" s="71" t="s">
        <v>333</v>
      </c>
      <c r="I128" s="71" t="s">
        <v>333</v>
      </c>
    </row>
    <row r="129" spans="1:9" s="7" customFormat="1" ht="78" customHeight="1" x14ac:dyDescent="0.25">
      <c r="A129" s="113"/>
      <c r="B129" s="121"/>
      <c r="C129" s="61" t="s">
        <v>81</v>
      </c>
      <c r="D129" s="66" t="s">
        <v>298</v>
      </c>
      <c r="E129" s="74">
        <v>494.7</v>
      </c>
      <c r="F129" s="69">
        <v>0</v>
      </c>
      <c r="G129" s="69">
        <v>0</v>
      </c>
      <c r="H129" s="69">
        <v>0</v>
      </c>
      <c r="I129" s="69">
        <v>0</v>
      </c>
    </row>
    <row r="130" spans="1:9" s="7" customFormat="1" ht="85.5" customHeight="1" x14ac:dyDescent="0.25">
      <c r="A130" s="120" t="s">
        <v>167</v>
      </c>
      <c r="B130" s="121" t="s">
        <v>448</v>
      </c>
      <c r="C130" s="33" t="s">
        <v>186</v>
      </c>
      <c r="D130" s="41" t="s">
        <v>187</v>
      </c>
      <c r="E130" s="9">
        <v>265264</v>
      </c>
      <c r="F130" s="9">
        <v>265264</v>
      </c>
      <c r="G130" s="9">
        <v>151382</v>
      </c>
      <c r="H130" s="9">
        <v>151382</v>
      </c>
      <c r="I130" s="9">
        <v>97111</v>
      </c>
    </row>
    <row r="131" spans="1:9" s="7" customFormat="1" ht="63" x14ac:dyDescent="0.25">
      <c r="A131" s="113"/>
      <c r="B131" s="121"/>
      <c r="C131" s="42" t="s">
        <v>81</v>
      </c>
      <c r="D131" s="41" t="s">
        <v>298</v>
      </c>
      <c r="E131" s="9">
        <v>648</v>
      </c>
      <c r="F131" s="9">
        <v>648</v>
      </c>
      <c r="G131" s="9">
        <v>360</v>
      </c>
      <c r="H131" s="9">
        <v>288</v>
      </c>
      <c r="I131" s="9">
        <v>360</v>
      </c>
    </row>
    <row r="132" spans="1:9" s="7" customFormat="1" ht="47.25" x14ac:dyDescent="0.25">
      <c r="A132" s="120" t="s">
        <v>168</v>
      </c>
      <c r="B132" s="121" t="s">
        <v>448</v>
      </c>
      <c r="C132" s="70" t="s">
        <v>449</v>
      </c>
      <c r="D132" s="29" t="s">
        <v>187</v>
      </c>
      <c r="E132" s="69">
        <v>647860</v>
      </c>
      <c r="F132" s="69">
        <v>647860</v>
      </c>
      <c r="G132" s="69">
        <v>648055</v>
      </c>
      <c r="H132" s="69">
        <v>648055</v>
      </c>
      <c r="I132" s="69">
        <v>648055</v>
      </c>
    </row>
    <row r="133" spans="1:9" s="7" customFormat="1" ht="63" x14ac:dyDescent="0.25">
      <c r="A133" s="113"/>
      <c r="B133" s="121"/>
      <c r="C133" s="61" t="s">
        <v>81</v>
      </c>
      <c r="D133" s="66" t="s">
        <v>298</v>
      </c>
      <c r="E133" s="69">
        <v>1796</v>
      </c>
      <c r="F133" s="69">
        <v>1128.4000000000001</v>
      </c>
      <c r="G133" s="69">
        <v>2703.7</v>
      </c>
      <c r="H133" s="69">
        <v>2703.7</v>
      </c>
      <c r="I133" s="69">
        <v>2703.7</v>
      </c>
    </row>
    <row r="134" spans="1:9" s="7" customFormat="1" ht="58.5" customHeight="1" x14ac:dyDescent="0.25">
      <c r="A134" s="120" t="s">
        <v>169</v>
      </c>
      <c r="B134" s="121" t="s">
        <v>448</v>
      </c>
      <c r="C134" s="70" t="s">
        <v>450</v>
      </c>
      <c r="D134" s="66" t="s">
        <v>187</v>
      </c>
      <c r="E134" s="69">
        <v>671119</v>
      </c>
      <c r="F134" s="69">
        <v>671119</v>
      </c>
      <c r="G134" s="71" t="s">
        <v>333</v>
      </c>
      <c r="H134" s="71" t="s">
        <v>333</v>
      </c>
      <c r="I134" s="71" t="s">
        <v>333</v>
      </c>
    </row>
    <row r="135" spans="1:9" s="7" customFormat="1" ht="63" x14ac:dyDescent="0.25">
      <c r="A135" s="113"/>
      <c r="B135" s="121"/>
      <c r="C135" s="61" t="s">
        <v>81</v>
      </c>
      <c r="D135" s="66" t="s">
        <v>298</v>
      </c>
      <c r="E135" s="69">
        <v>777.1</v>
      </c>
      <c r="F135" s="69">
        <v>1170.2</v>
      </c>
      <c r="G135" s="69">
        <v>0</v>
      </c>
      <c r="H135" s="69">
        <v>0</v>
      </c>
      <c r="I135" s="69">
        <v>0</v>
      </c>
    </row>
    <row r="136" spans="1:9" s="7" customFormat="1" ht="31.5" x14ac:dyDescent="0.25">
      <c r="A136" s="120" t="s">
        <v>170</v>
      </c>
      <c r="B136" s="121" t="s">
        <v>448</v>
      </c>
      <c r="C136" s="70" t="s">
        <v>183</v>
      </c>
      <c r="D136" s="66" t="s">
        <v>182</v>
      </c>
      <c r="E136" s="69">
        <v>6424</v>
      </c>
      <c r="F136" s="69">
        <v>2849.8</v>
      </c>
      <c r="G136" s="69">
        <v>2849.8</v>
      </c>
      <c r="H136" s="69">
        <v>2818.5</v>
      </c>
      <c r="I136" s="69">
        <v>2818.5</v>
      </c>
    </row>
    <row r="137" spans="1:9" s="7" customFormat="1" ht="63" x14ac:dyDescent="0.25">
      <c r="A137" s="113"/>
      <c r="B137" s="121"/>
      <c r="C137" s="61" t="s">
        <v>81</v>
      </c>
      <c r="D137" s="66" t="s">
        <v>298</v>
      </c>
      <c r="E137" s="69">
        <v>5087.8</v>
      </c>
      <c r="F137" s="69">
        <v>3512.4</v>
      </c>
      <c r="G137" s="69">
        <v>2242.8000000000002</v>
      </c>
      <c r="H137" s="69">
        <v>2237.9</v>
      </c>
      <c r="I137" s="69">
        <v>2255.1</v>
      </c>
    </row>
    <row r="138" spans="1:9" s="7" customFormat="1" ht="47.25" x14ac:dyDescent="0.25">
      <c r="A138" s="100" t="s">
        <v>171</v>
      </c>
      <c r="B138" s="121" t="s">
        <v>448</v>
      </c>
      <c r="C138" s="70" t="s">
        <v>184</v>
      </c>
      <c r="D138" s="66" t="s">
        <v>182</v>
      </c>
      <c r="E138" s="69">
        <v>21363</v>
      </c>
      <c r="F138" s="69">
        <v>19476.599999999999</v>
      </c>
      <c r="G138" s="69">
        <v>19476.599999999999</v>
      </c>
      <c r="H138" s="69">
        <v>10066.9</v>
      </c>
      <c r="I138" s="69">
        <v>10066.9</v>
      </c>
    </row>
    <row r="139" spans="1:9" s="7" customFormat="1" ht="63" x14ac:dyDescent="0.25">
      <c r="A139" s="100"/>
      <c r="B139" s="121"/>
      <c r="C139" s="61" t="s">
        <v>81</v>
      </c>
      <c r="D139" s="66" t="s">
        <v>298</v>
      </c>
      <c r="E139" s="69">
        <v>8545.2000000000007</v>
      </c>
      <c r="F139" s="69">
        <v>12992.6</v>
      </c>
      <c r="G139" s="69">
        <v>9485.1</v>
      </c>
      <c r="H139" s="69">
        <v>4932.8999999999996</v>
      </c>
      <c r="I139" s="69">
        <v>4984.1000000000004</v>
      </c>
    </row>
    <row r="140" spans="1:9" s="7" customFormat="1" ht="31.5" x14ac:dyDescent="0.25">
      <c r="A140" s="100" t="s">
        <v>172</v>
      </c>
      <c r="B140" s="121" t="s">
        <v>448</v>
      </c>
      <c r="C140" s="70" t="s">
        <v>451</v>
      </c>
      <c r="D140" s="66" t="s">
        <v>146</v>
      </c>
      <c r="E140" s="53">
        <v>30</v>
      </c>
      <c r="F140" s="53">
        <v>71</v>
      </c>
      <c r="G140" s="53">
        <v>71</v>
      </c>
      <c r="H140" s="53">
        <v>64</v>
      </c>
      <c r="I140" s="53">
        <v>60</v>
      </c>
    </row>
    <row r="141" spans="1:9" s="7" customFormat="1" ht="63" x14ac:dyDescent="0.25">
      <c r="A141" s="100"/>
      <c r="B141" s="121"/>
      <c r="C141" s="61" t="s">
        <v>81</v>
      </c>
      <c r="D141" s="66" t="s">
        <v>298</v>
      </c>
      <c r="E141" s="53">
        <v>151.30000000000001</v>
      </c>
      <c r="F141" s="53">
        <v>397.3</v>
      </c>
      <c r="G141" s="53">
        <v>399.5</v>
      </c>
      <c r="H141" s="53">
        <v>362.2</v>
      </c>
      <c r="I141" s="53">
        <v>341.5</v>
      </c>
    </row>
    <row r="142" spans="1:9" s="7" customFormat="1" ht="63" x14ac:dyDescent="0.25">
      <c r="A142" s="100" t="s">
        <v>173</v>
      </c>
      <c r="B142" s="121" t="s">
        <v>448</v>
      </c>
      <c r="C142" s="70" t="s">
        <v>452</v>
      </c>
      <c r="D142" s="66" t="s">
        <v>146</v>
      </c>
      <c r="E142" s="53">
        <v>157</v>
      </c>
      <c r="F142" s="53">
        <v>218</v>
      </c>
      <c r="G142" s="53">
        <v>218</v>
      </c>
      <c r="H142" s="53">
        <v>111</v>
      </c>
      <c r="I142" s="53">
        <v>200</v>
      </c>
    </row>
    <row r="143" spans="1:9" s="7" customFormat="1" ht="63" x14ac:dyDescent="0.25">
      <c r="A143" s="100"/>
      <c r="B143" s="121"/>
      <c r="C143" s="61" t="s">
        <v>81</v>
      </c>
      <c r="D143" s="66" t="s">
        <v>298</v>
      </c>
      <c r="E143" s="53">
        <v>322.60000000000002</v>
      </c>
      <c r="F143" s="53">
        <v>882.7</v>
      </c>
      <c r="G143" s="53">
        <v>587.9</v>
      </c>
      <c r="H143" s="53">
        <v>302</v>
      </c>
      <c r="I143" s="53">
        <v>549</v>
      </c>
    </row>
    <row r="144" spans="1:9" s="7" customFormat="1" ht="31.5" x14ac:dyDescent="0.25">
      <c r="A144" s="100" t="s">
        <v>174</v>
      </c>
      <c r="B144" s="121" t="s">
        <v>448</v>
      </c>
      <c r="C144" s="70" t="s">
        <v>556</v>
      </c>
      <c r="D144" s="66" t="s">
        <v>146</v>
      </c>
      <c r="E144" s="72" t="s">
        <v>333</v>
      </c>
      <c r="F144" s="71">
        <v>135</v>
      </c>
      <c r="G144" s="71">
        <v>135</v>
      </c>
      <c r="H144" s="71">
        <v>102</v>
      </c>
      <c r="I144" s="71">
        <v>80</v>
      </c>
    </row>
    <row r="145" spans="1:9" s="7" customFormat="1" ht="63" x14ac:dyDescent="0.25">
      <c r="A145" s="100"/>
      <c r="B145" s="121"/>
      <c r="C145" s="61" t="s">
        <v>81</v>
      </c>
      <c r="D145" s="66" t="s">
        <v>298</v>
      </c>
      <c r="E145" s="69">
        <v>0</v>
      </c>
      <c r="F145" s="53">
        <v>1277.8</v>
      </c>
      <c r="G145" s="53">
        <v>985.5</v>
      </c>
      <c r="H145" s="53">
        <v>750.3</v>
      </c>
      <c r="I145" s="53">
        <v>580.29999999999995</v>
      </c>
    </row>
    <row r="146" spans="1:9" s="7" customFormat="1" ht="63" x14ac:dyDescent="0.25">
      <c r="A146" s="100" t="s">
        <v>175</v>
      </c>
      <c r="B146" s="121" t="s">
        <v>448</v>
      </c>
      <c r="C146" s="70" t="s">
        <v>453</v>
      </c>
      <c r="D146" s="66" t="s">
        <v>146</v>
      </c>
      <c r="E146" s="71">
        <v>25</v>
      </c>
      <c r="F146" s="71">
        <v>121</v>
      </c>
      <c r="G146" s="71">
        <v>121</v>
      </c>
      <c r="H146" s="71">
        <v>121</v>
      </c>
      <c r="I146" s="71">
        <v>82</v>
      </c>
    </row>
    <row r="147" spans="1:9" s="7" customFormat="1" ht="63" x14ac:dyDescent="0.25">
      <c r="A147" s="100"/>
      <c r="B147" s="121"/>
      <c r="C147" s="61" t="s">
        <v>81</v>
      </c>
      <c r="D147" s="66" t="s">
        <v>298</v>
      </c>
      <c r="E147" s="53">
        <v>50.8</v>
      </c>
      <c r="F147" s="53">
        <v>273.7</v>
      </c>
      <c r="G147" s="53">
        <v>283</v>
      </c>
      <c r="H147" s="53">
        <v>285.2</v>
      </c>
      <c r="I147" s="53">
        <v>186.5</v>
      </c>
    </row>
    <row r="148" spans="1:9" s="7" customFormat="1" ht="47.25" x14ac:dyDescent="0.25">
      <c r="A148" s="100" t="s">
        <v>175</v>
      </c>
      <c r="B148" s="121" t="s">
        <v>448</v>
      </c>
      <c r="C148" s="61" t="s">
        <v>454</v>
      </c>
      <c r="D148" s="66" t="s">
        <v>182</v>
      </c>
      <c r="E148" s="69">
        <v>188.6</v>
      </c>
      <c r="F148" s="69">
        <v>279.5</v>
      </c>
      <c r="G148" s="69">
        <v>279.5</v>
      </c>
      <c r="H148" s="72" t="s">
        <v>333</v>
      </c>
      <c r="I148" s="72" t="s">
        <v>333</v>
      </c>
    </row>
    <row r="149" spans="1:9" s="7" customFormat="1" ht="63" x14ac:dyDescent="0.25">
      <c r="A149" s="100"/>
      <c r="B149" s="121"/>
      <c r="C149" s="61" t="s">
        <v>81</v>
      </c>
      <c r="D149" s="66" t="s">
        <v>311</v>
      </c>
      <c r="E149" s="69">
        <v>569.79999999999995</v>
      </c>
      <c r="F149" s="69">
        <v>1239.9000000000001</v>
      </c>
      <c r="G149" s="69">
        <v>1246.8</v>
      </c>
      <c r="H149" s="69">
        <v>0</v>
      </c>
      <c r="I149" s="69">
        <v>0</v>
      </c>
    </row>
    <row r="150" spans="1:9" s="7" customFormat="1" x14ac:dyDescent="0.25">
      <c r="A150" s="100" t="s">
        <v>176</v>
      </c>
      <c r="B150" s="121" t="s">
        <v>448</v>
      </c>
      <c r="C150" s="61" t="s">
        <v>555</v>
      </c>
      <c r="D150" s="66" t="s">
        <v>182</v>
      </c>
      <c r="E150" s="72" t="s">
        <v>333</v>
      </c>
      <c r="F150" s="69">
        <v>136.1</v>
      </c>
      <c r="G150" s="72" t="s">
        <v>333</v>
      </c>
      <c r="H150" s="72" t="s">
        <v>333</v>
      </c>
      <c r="I150" s="72" t="s">
        <v>333</v>
      </c>
    </row>
    <row r="151" spans="1:9" s="7" customFormat="1" ht="63" x14ac:dyDescent="0.25">
      <c r="A151" s="100"/>
      <c r="B151" s="121"/>
      <c r="C151" s="61" t="s">
        <v>81</v>
      </c>
      <c r="D151" s="66" t="s">
        <v>311</v>
      </c>
      <c r="E151" s="69">
        <v>0</v>
      </c>
      <c r="F151" s="69">
        <v>6998</v>
      </c>
      <c r="G151" s="69">
        <v>0</v>
      </c>
      <c r="H151" s="69">
        <v>0</v>
      </c>
      <c r="I151" s="69">
        <v>0</v>
      </c>
    </row>
    <row r="152" spans="1:9" s="7" customFormat="1" ht="15.75" customHeight="1" x14ac:dyDescent="0.25">
      <c r="A152" s="120" t="s">
        <v>177</v>
      </c>
      <c r="B152" s="121" t="s">
        <v>448</v>
      </c>
      <c r="C152" s="75" t="s">
        <v>204</v>
      </c>
      <c r="D152" s="66" t="s">
        <v>187</v>
      </c>
      <c r="E152" s="69">
        <v>1288.3</v>
      </c>
      <c r="F152" s="69">
        <v>155.63999999999999</v>
      </c>
      <c r="G152" s="69">
        <v>671314</v>
      </c>
      <c r="H152" s="69">
        <v>671314</v>
      </c>
      <c r="I152" s="69">
        <v>671314</v>
      </c>
    </row>
    <row r="153" spans="1:9" s="7" customFormat="1" ht="63" x14ac:dyDescent="0.25">
      <c r="A153" s="113"/>
      <c r="B153" s="121"/>
      <c r="C153" s="61" t="s">
        <v>81</v>
      </c>
      <c r="D153" s="66" t="s">
        <v>298</v>
      </c>
      <c r="E153" s="69">
        <v>2057.6999999999998</v>
      </c>
      <c r="F153" s="69">
        <v>1500</v>
      </c>
      <c r="G153" s="69">
        <v>800</v>
      </c>
      <c r="H153" s="69">
        <v>800</v>
      </c>
      <c r="I153" s="69">
        <v>800</v>
      </c>
    </row>
    <row r="154" spans="1:9" s="7" customFormat="1" x14ac:dyDescent="0.25">
      <c r="A154" s="120" t="s">
        <v>178</v>
      </c>
      <c r="B154" s="121" t="s">
        <v>448</v>
      </c>
      <c r="C154" s="73" t="s">
        <v>455</v>
      </c>
      <c r="D154" s="66" t="s">
        <v>182</v>
      </c>
      <c r="E154" s="53">
        <v>59</v>
      </c>
      <c r="F154" s="53">
        <v>119.8</v>
      </c>
      <c r="G154" s="72" t="s">
        <v>333</v>
      </c>
      <c r="H154" s="72" t="s">
        <v>333</v>
      </c>
      <c r="I154" s="72" t="s">
        <v>333</v>
      </c>
    </row>
    <row r="155" spans="1:9" s="7" customFormat="1" ht="63" x14ac:dyDescent="0.25">
      <c r="A155" s="113"/>
      <c r="B155" s="121"/>
      <c r="C155" s="61" t="s">
        <v>81</v>
      </c>
      <c r="D155" s="66" t="s">
        <v>311</v>
      </c>
      <c r="E155" s="69">
        <v>820</v>
      </c>
      <c r="F155" s="69">
        <v>3273.8</v>
      </c>
      <c r="G155" s="69">
        <v>0</v>
      </c>
      <c r="H155" s="69">
        <v>0</v>
      </c>
      <c r="I155" s="69">
        <v>0</v>
      </c>
    </row>
    <row r="156" spans="1:9" s="7" customFormat="1" ht="31.5" x14ac:dyDescent="0.25">
      <c r="A156" s="120" t="s">
        <v>179</v>
      </c>
      <c r="B156" s="121" t="s">
        <v>456</v>
      </c>
      <c r="C156" s="75" t="s">
        <v>457</v>
      </c>
      <c r="D156" s="66" t="s">
        <v>187</v>
      </c>
      <c r="E156" s="69">
        <v>5500</v>
      </c>
      <c r="F156" s="69">
        <v>891</v>
      </c>
      <c r="G156" s="69">
        <v>1000</v>
      </c>
      <c r="H156" s="69">
        <v>1000</v>
      </c>
      <c r="I156" s="69">
        <v>1000</v>
      </c>
    </row>
    <row r="157" spans="1:9" s="7" customFormat="1" ht="63" x14ac:dyDescent="0.25">
      <c r="A157" s="113"/>
      <c r="B157" s="121"/>
      <c r="C157" s="61" t="s">
        <v>81</v>
      </c>
      <c r="D157" s="66" t="s">
        <v>298</v>
      </c>
      <c r="E157" s="69">
        <v>398.8</v>
      </c>
      <c r="F157" s="69">
        <v>64.599999999999994</v>
      </c>
      <c r="G157" s="69">
        <v>89</v>
      </c>
      <c r="H157" s="69">
        <v>93</v>
      </c>
      <c r="I157" s="69">
        <v>96</v>
      </c>
    </row>
    <row r="158" spans="1:9" s="7" customFormat="1" ht="31.5" x14ac:dyDescent="0.25">
      <c r="A158" s="120" t="s">
        <v>180</v>
      </c>
      <c r="B158" s="121" t="s">
        <v>456</v>
      </c>
      <c r="C158" s="75" t="s">
        <v>458</v>
      </c>
      <c r="D158" s="66" t="s">
        <v>187</v>
      </c>
      <c r="E158" s="69">
        <v>500</v>
      </c>
      <c r="F158" s="69">
        <v>1109</v>
      </c>
      <c r="G158" s="69">
        <v>1000</v>
      </c>
      <c r="H158" s="69">
        <v>1000</v>
      </c>
      <c r="I158" s="69">
        <v>1000</v>
      </c>
    </row>
    <row r="159" spans="1:9" s="7" customFormat="1" ht="63" x14ac:dyDescent="0.25">
      <c r="A159" s="113"/>
      <c r="B159" s="121"/>
      <c r="C159" s="61" t="s">
        <v>81</v>
      </c>
      <c r="D159" s="66" t="s">
        <v>298</v>
      </c>
      <c r="E159" s="69">
        <v>1071</v>
      </c>
      <c r="F159" s="69">
        <v>2717</v>
      </c>
      <c r="G159" s="69">
        <v>2380</v>
      </c>
      <c r="H159" s="69">
        <v>2448</v>
      </c>
      <c r="I159" s="69">
        <v>2520</v>
      </c>
    </row>
    <row r="160" spans="1:9" s="7" customFormat="1" x14ac:dyDescent="0.25">
      <c r="A160" s="100" t="s">
        <v>181</v>
      </c>
      <c r="B160" s="121" t="s">
        <v>456</v>
      </c>
      <c r="C160" s="75" t="s">
        <v>459</v>
      </c>
      <c r="D160" s="66" t="s">
        <v>187</v>
      </c>
      <c r="E160" s="69">
        <v>127</v>
      </c>
      <c r="F160" s="69">
        <v>34.1</v>
      </c>
      <c r="G160" s="69">
        <v>5</v>
      </c>
      <c r="H160" s="72" t="s">
        <v>333</v>
      </c>
      <c r="I160" s="72" t="s">
        <v>333</v>
      </c>
    </row>
    <row r="161" spans="1:9" s="7" customFormat="1" ht="63" x14ac:dyDescent="0.25">
      <c r="A161" s="100"/>
      <c r="B161" s="121"/>
      <c r="C161" s="61" t="s">
        <v>81</v>
      </c>
      <c r="D161" s="66" t="s">
        <v>298</v>
      </c>
      <c r="E161" s="69">
        <v>420</v>
      </c>
      <c r="F161" s="69">
        <v>111.5</v>
      </c>
      <c r="G161" s="69">
        <v>16.3</v>
      </c>
      <c r="H161" s="69">
        <v>0</v>
      </c>
      <c r="I161" s="69">
        <v>0</v>
      </c>
    </row>
    <row r="162" spans="1:9" s="7" customFormat="1" ht="31.5" x14ac:dyDescent="0.25">
      <c r="A162" s="100" t="s">
        <v>188</v>
      </c>
      <c r="B162" s="121" t="s">
        <v>456</v>
      </c>
      <c r="C162" s="75" t="s">
        <v>558</v>
      </c>
      <c r="D162" s="66" t="s">
        <v>187</v>
      </c>
      <c r="E162" s="72" t="s">
        <v>333</v>
      </c>
      <c r="F162" s="69">
        <v>10</v>
      </c>
      <c r="G162" s="69">
        <v>17</v>
      </c>
      <c r="H162" s="72" t="s">
        <v>333</v>
      </c>
      <c r="I162" s="72" t="s">
        <v>333</v>
      </c>
    </row>
    <row r="163" spans="1:9" s="7" customFormat="1" ht="63" x14ac:dyDescent="0.25">
      <c r="A163" s="100"/>
      <c r="B163" s="121"/>
      <c r="C163" s="61" t="s">
        <v>81</v>
      </c>
      <c r="D163" s="66" t="s">
        <v>298</v>
      </c>
      <c r="E163" s="69">
        <v>0</v>
      </c>
      <c r="F163" s="69">
        <v>316.3</v>
      </c>
      <c r="G163" s="69">
        <v>550</v>
      </c>
      <c r="H163" s="69">
        <v>0</v>
      </c>
      <c r="I163" s="69">
        <v>0</v>
      </c>
    </row>
    <row r="164" spans="1:9" s="7" customFormat="1" x14ac:dyDescent="0.25">
      <c r="A164" s="100" t="s">
        <v>189</v>
      </c>
      <c r="B164" s="121" t="s">
        <v>456</v>
      </c>
      <c r="C164" s="75" t="s">
        <v>559</v>
      </c>
      <c r="D164" s="66" t="s">
        <v>187</v>
      </c>
      <c r="E164" s="72" t="s">
        <v>333</v>
      </c>
      <c r="F164" s="72" t="s">
        <v>333</v>
      </c>
      <c r="G164" s="69">
        <v>109.1</v>
      </c>
      <c r="H164" s="69">
        <v>57.8</v>
      </c>
      <c r="I164" s="69">
        <v>72.099999999999994</v>
      </c>
    </row>
    <row r="165" spans="1:9" s="7" customFormat="1" ht="63" x14ac:dyDescent="0.25">
      <c r="A165" s="100"/>
      <c r="B165" s="121"/>
      <c r="C165" s="61" t="s">
        <v>81</v>
      </c>
      <c r="D165" s="66" t="s">
        <v>298</v>
      </c>
      <c r="E165" s="69">
        <v>0</v>
      </c>
      <c r="F165" s="69">
        <v>0</v>
      </c>
      <c r="G165" s="69">
        <v>1921.5</v>
      </c>
      <c r="H165" s="69">
        <v>1033.7</v>
      </c>
      <c r="I165" s="69">
        <v>1300.2</v>
      </c>
    </row>
    <row r="166" spans="1:9" s="7" customFormat="1" x14ac:dyDescent="0.25">
      <c r="A166" s="100" t="s">
        <v>190</v>
      </c>
      <c r="B166" s="121" t="s">
        <v>456</v>
      </c>
      <c r="C166" s="60" t="s">
        <v>560</v>
      </c>
      <c r="D166" s="66" t="s">
        <v>187</v>
      </c>
      <c r="E166" s="72" t="s">
        <v>333</v>
      </c>
      <c r="F166" s="72" t="s">
        <v>333</v>
      </c>
      <c r="G166" s="69">
        <v>1389</v>
      </c>
      <c r="H166" s="69">
        <v>634.79999999999995</v>
      </c>
      <c r="I166" s="69">
        <v>882</v>
      </c>
    </row>
    <row r="167" spans="1:9" s="7" customFormat="1" ht="63" x14ac:dyDescent="0.25">
      <c r="A167" s="100"/>
      <c r="B167" s="121"/>
      <c r="C167" s="61" t="s">
        <v>81</v>
      </c>
      <c r="D167" s="66" t="s">
        <v>298</v>
      </c>
      <c r="E167" s="69">
        <v>0</v>
      </c>
      <c r="F167" s="69">
        <v>0</v>
      </c>
      <c r="G167" s="69">
        <v>6470.7</v>
      </c>
      <c r="H167" s="69">
        <v>2996.7</v>
      </c>
      <c r="I167" s="69">
        <v>4221</v>
      </c>
    </row>
    <row r="168" spans="1:9" s="7" customFormat="1" x14ac:dyDescent="0.25">
      <c r="A168" s="100" t="s">
        <v>191</v>
      </c>
      <c r="B168" s="121" t="s">
        <v>460</v>
      </c>
      <c r="C168" s="75" t="s">
        <v>192</v>
      </c>
      <c r="D168" s="29" t="s">
        <v>187</v>
      </c>
      <c r="E168" s="69">
        <v>1200</v>
      </c>
      <c r="F168" s="69">
        <v>900</v>
      </c>
      <c r="G168" s="69">
        <v>706.8</v>
      </c>
      <c r="H168" s="69">
        <v>711</v>
      </c>
      <c r="I168" s="69">
        <v>711</v>
      </c>
    </row>
    <row r="169" spans="1:9" s="7" customFormat="1" ht="63" x14ac:dyDescent="0.25">
      <c r="A169" s="100"/>
      <c r="B169" s="121"/>
      <c r="C169" s="61" t="s">
        <v>81</v>
      </c>
      <c r="D169" s="66" t="s">
        <v>298</v>
      </c>
      <c r="E169" s="69">
        <v>18963.599999999999</v>
      </c>
      <c r="F169" s="69">
        <v>15184.5</v>
      </c>
      <c r="G169" s="69">
        <v>11680.1</v>
      </c>
      <c r="H169" s="69">
        <v>11797.9</v>
      </c>
      <c r="I169" s="69">
        <v>11856.3</v>
      </c>
    </row>
    <row r="170" spans="1:9" s="7" customFormat="1" ht="31.5" customHeight="1" x14ac:dyDescent="0.25">
      <c r="A170" s="100" t="s">
        <v>196</v>
      </c>
      <c r="B170" s="121" t="s">
        <v>460</v>
      </c>
      <c r="C170" s="75" t="s">
        <v>461</v>
      </c>
      <c r="D170" s="29" t="s">
        <v>187</v>
      </c>
      <c r="E170" s="69">
        <v>250</v>
      </c>
      <c r="F170" s="69">
        <v>100</v>
      </c>
      <c r="G170" s="69">
        <v>300</v>
      </c>
      <c r="H170" s="69">
        <v>300</v>
      </c>
      <c r="I170" s="69">
        <v>300</v>
      </c>
    </row>
    <row r="171" spans="1:9" s="7" customFormat="1" ht="63" x14ac:dyDescent="0.25">
      <c r="A171" s="100"/>
      <c r="B171" s="121"/>
      <c r="C171" s="61" t="s">
        <v>81</v>
      </c>
      <c r="D171" s="66" t="s">
        <v>298</v>
      </c>
      <c r="E171" s="69">
        <v>529</v>
      </c>
      <c r="F171" s="69">
        <v>645.9</v>
      </c>
      <c r="G171" s="69">
        <v>1203.0999999999999</v>
      </c>
      <c r="H171" s="69">
        <v>1210</v>
      </c>
      <c r="I171" s="69">
        <v>1215.3</v>
      </c>
    </row>
    <row r="172" spans="1:9" s="7" customFormat="1" x14ac:dyDescent="0.25">
      <c r="A172" s="100" t="s">
        <v>197</v>
      </c>
      <c r="B172" s="121" t="s">
        <v>460</v>
      </c>
      <c r="C172" s="70" t="s">
        <v>462</v>
      </c>
      <c r="D172" s="66" t="s">
        <v>187</v>
      </c>
      <c r="E172" s="69">
        <v>50</v>
      </c>
      <c r="F172" s="69">
        <v>10</v>
      </c>
      <c r="G172" s="69">
        <v>60</v>
      </c>
      <c r="H172" s="69">
        <v>60</v>
      </c>
      <c r="I172" s="69">
        <v>10</v>
      </c>
    </row>
    <row r="173" spans="1:9" s="7" customFormat="1" ht="63" x14ac:dyDescent="0.25">
      <c r="A173" s="100"/>
      <c r="B173" s="121"/>
      <c r="C173" s="61" t="s">
        <v>81</v>
      </c>
      <c r="D173" s="66" t="s">
        <v>298</v>
      </c>
      <c r="E173" s="69">
        <v>235.6</v>
      </c>
      <c r="F173" s="69">
        <v>54.1</v>
      </c>
      <c r="G173" s="69">
        <v>651.20000000000005</v>
      </c>
      <c r="H173" s="69">
        <v>651.79999999999995</v>
      </c>
      <c r="I173" s="69">
        <v>64.3</v>
      </c>
    </row>
    <row r="174" spans="1:9" s="7" customFormat="1" x14ac:dyDescent="0.25">
      <c r="A174" s="100" t="s">
        <v>198</v>
      </c>
      <c r="B174" s="121" t="s">
        <v>460</v>
      </c>
      <c r="C174" s="75" t="s">
        <v>561</v>
      </c>
      <c r="D174" s="66" t="s">
        <v>187</v>
      </c>
      <c r="E174" s="72" t="s">
        <v>333</v>
      </c>
      <c r="F174" s="72" t="s">
        <v>333</v>
      </c>
      <c r="G174" s="69">
        <v>33.200000000000003</v>
      </c>
      <c r="H174" s="69">
        <v>29</v>
      </c>
      <c r="I174" s="69">
        <v>29</v>
      </c>
    </row>
    <row r="175" spans="1:9" s="7" customFormat="1" ht="63" x14ac:dyDescent="0.25">
      <c r="A175" s="100"/>
      <c r="B175" s="121"/>
      <c r="C175" s="61" t="s">
        <v>81</v>
      </c>
      <c r="D175" s="66" t="s">
        <v>298</v>
      </c>
      <c r="E175" s="69">
        <v>0</v>
      </c>
      <c r="F175" s="69">
        <v>0</v>
      </c>
      <c r="G175" s="69">
        <v>544.4</v>
      </c>
      <c r="H175" s="69">
        <v>477.7</v>
      </c>
      <c r="I175" s="69">
        <v>479.7</v>
      </c>
    </row>
    <row r="176" spans="1:9" s="7" customFormat="1" ht="31.5" x14ac:dyDescent="0.25">
      <c r="A176" s="100" t="s">
        <v>199</v>
      </c>
      <c r="B176" s="121" t="s">
        <v>460</v>
      </c>
      <c r="C176" s="70" t="s">
        <v>562</v>
      </c>
      <c r="D176" s="66" t="s">
        <v>187</v>
      </c>
      <c r="E176" s="72" t="s">
        <v>333</v>
      </c>
      <c r="F176" s="72" t="s">
        <v>333</v>
      </c>
      <c r="G176" s="69">
        <v>157.5</v>
      </c>
      <c r="H176" s="69">
        <v>1480</v>
      </c>
      <c r="I176" s="69">
        <v>1480</v>
      </c>
    </row>
    <row r="177" spans="1:9" s="7" customFormat="1" ht="63" x14ac:dyDescent="0.25">
      <c r="A177" s="100"/>
      <c r="B177" s="121"/>
      <c r="C177" s="61" t="s">
        <v>81</v>
      </c>
      <c r="D177" s="66" t="s">
        <v>298</v>
      </c>
      <c r="E177" s="69">
        <v>0</v>
      </c>
      <c r="F177" s="69">
        <v>0</v>
      </c>
      <c r="G177" s="69">
        <v>278.8</v>
      </c>
      <c r="H177" s="69">
        <v>2633.1</v>
      </c>
      <c r="I177" s="69">
        <v>2649.2</v>
      </c>
    </row>
    <row r="178" spans="1:9" s="7" customFormat="1" x14ac:dyDescent="0.25">
      <c r="A178" s="100" t="s">
        <v>200</v>
      </c>
      <c r="B178" s="121" t="s">
        <v>460</v>
      </c>
      <c r="C178" s="70" t="s">
        <v>193</v>
      </c>
      <c r="D178" s="66" t="s">
        <v>203</v>
      </c>
      <c r="E178" s="69">
        <v>400</v>
      </c>
      <c r="F178" s="69">
        <v>383.9</v>
      </c>
      <c r="G178" s="69">
        <v>347.8</v>
      </c>
      <c r="H178" s="69">
        <v>347.8</v>
      </c>
      <c r="I178" s="69">
        <v>486</v>
      </c>
    </row>
    <row r="179" spans="1:9" s="7" customFormat="1" ht="63" x14ac:dyDescent="0.25">
      <c r="A179" s="100"/>
      <c r="B179" s="121"/>
      <c r="C179" s="61" t="s">
        <v>81</v>
      </c>
      <c r="D179" s="66" t="s">
        <v>298</v>
      </c>
      <c r="E179" s="69">
        <v>3484.2</v>
      </c>
      <c r="F179" s="69">
        <v>5730.7</v>
      </c>
      <c r="G179" s="69">
        <v>3426.3</v>
      </c>
      <c r="H179" s="69">
        <v>3462.6</v>
      </c>
      <c r="I179" s="69">
        <v>4901.6000000000004</v>
      </c>
    </row>
    <row r="180" spans="1:9" s="7" customFormat="1" x14ac:dyDescent="0.25">
      <c r="A180" s="100" t="s">
        <v>201</v>
      </c>
      <c r="B180" s="121" t="s">
        <v>460</v>
      </c>
      <c r="C180" s="70" t="s">
        <v>194</v>
      </c>
      <c r="D180" s="66" t="s">
        <v>187</v>
      </c>
      <c r="E180" s="69">
        <v>900</v>
      </c>
      <c r="F180" s="69">
        <v>740</v>
      </c>
      <c r="G180" s="69">
        <v>740</v>
      </c>
      <c r="H180" s="69">
        <v>740</v>
      </c>
      <c r="I180" s="69">
        <v>740</v>
      </c>
    </row>
    <row r="181" spans="1:9" s="7" customFormat="1" ht="63" x14ac:dyDescent="0.25">
      <c r="A181" s="100"/>
      <c r="B181" s="121"/>
      <c r="C181" s="61" t="s">
        <v>81</v>
      </c>
      <c r="D181" s="66" t="s">
        <v>298</v>
      </c>
      <c r="E181" s="69">
        <v>3084.3</v>
      </c>
      <c r="F181" s="69">
        <v>2102.5</v>
      </c>
      <c r="G181" s="69">
        <v>1513.3</v>
      </c>
      <c r="H181" s="69">
        <v>1524.5</v>
      </c>
      <c r="I181" s="69">
        <v>1537</v>
      </c>
    </row>
    <row r="182" spans="1:9" s="7" customFormat="1" x14ac:dyDescent="0.25">
      <c r="A182" s="100" t="s">
        <v>466</v>
      </c>
      <c r="B182" s="98" t="s">
        <v>463</v>
      </c>
      <c r="C182" s="56" t="s">
        <v>205</v>
      </c>
      <c r="D182" s="29" t="s">
        <v>187</v>
      </c>
      <c r="E182" s="69">
        <v>1591</v>
      </c>
      <c r="F182" s="69">
        <v>2006</v>
      </c>
      <c r="G182" s="69">
        <v>1475</v>
      </c>
      <c r="H182" s="69">
        <v>1000</v>
      </c>
      <c r="I182" s="69">
        <v>1000</v>
      </c>
    </row>
    <row r="183" spans="1:9" s="7" customFormat="1" ht="63" x14ac:dyDescent="0.25">
      <c r="A183" s="100"/>
      <c r="B183" s="99"/>
      <c r="C183" s="61" t="s">
        <v>81</v>
      </c>
      <c r="D183" s="66" t="s">
        <v>298</v>
      </c>
      <c r="E183" s="69">
        <v>2303.8000000000002</v>
      </c>
      <c r="F183" s="69">
        <v>3562.7</v>
      </c>
      <c r="G183" s="69">
        <v>2448.5</v>
      </c>
      <c r="H183" s="69">
        <v>1711</v>
      </c>
      <c r="I183" s="69">
        <v>1775</v>
      </c>
    </row>
    <row r="184" spans="1:9" s="7" customFormat="1" x14ac:dyDescent="0.25">
      <c r="A184" s="100" t="s">
        <v>467</v>
      </c>
      <c r="B184" s="98" t="s">
        <v>464</v>
      </c>
      <c r="C184" s="75" t="s">
        <v>202</v>
      </c>
      <c r="D184" s="66" t="s">
        <v>187</v>
      </c>
      <c r="E184" s="69">
        <v>37.4</v>
      </c>
      <c r="F184" s="69">
        <v>37.4</v>
      </c>
      <c r="G184" s="69">
        <v>37.4</v>
      </c>
      <c r="H184" s="69">
        <v>34.700000000000003</v>
      </c>
      <c r="I184" s="69">
        <v>34.700000000000003</v>
      </c>
    </row>
    <row r="185" spans="1:9" s="7" customFormat="1" ht="63" x14ac:dyDescent="0.25">
      <c r="A185" s="100"/>
      <c r="B185" s="99"/>
      <c r="C185" s="61" t="s">
        <v>81</v>
      </c>
      <c r="D185" s="66" t="s">
        <v>298</v>
      </c>
      <c r="E185" s="69">
        <v>109.6</v>
      </c>
      <c r="F185" s="69">
        <v>78.400000000000006</v>
      </c>
      <c r="G185" s="69">
        <v>77.2</v>
      </c>
      <c r="H185" s="69">
        <v>100.9</v>
      </c>
      <c r="I185" s="69">
        <v>11.9</v>
      </c>
    </row>
    <row r="186" spans="1:9" s="7" customFormat="1" ht="31.5" x14ac:dyDescent="0.25">
      <c r="A186" s="100" t="s">
        <v>468</v>
      </c>
      <c r="B186" s="98" t="s">
        <v>464</v>
      </c>
      <c r="C186" s="61" t="s">
        <v>465</v>
      </c>
      <c r="D186" s="66" t="s">
        <v>187</v>
      </c>
      <c r="E186" s="69">
        <v>5</v>
      </c>
      <c r="F186" s="69">
        <v>32</v>
      </c>
      <c r="G186" s="69">
        <v>34</v>
      </c>
      <c r="H186" s="69">
        <v>29</v>
      </c>
      <c r="I186" s="69">
        <v>29</v>
      </c>
    </row>
    <row r="187" spans="1:9" s="7" customFormat="1" ht="63" x14ac:dyDescent="0.25">
      <c r="A187" s="100"/>
      <c r="B187" s="99"/>
      <c r="C187" s="61" t="s">
        <v>81</v>
      </c>
      <c r="D187" s="66" t="s">
        <v>298</v>
      </c>
      <c r="E187" s="69">
        <v>40.700000000000003</v>
      </c>
      <c r="F187" s="69">
        <v>372.2</v>
      </c>
      <c r="G187" s="69">
        <v>437.5</v>
      </c>
      <c r="H187" s="69">
        <v>299.60000000000002</v>
      </c>
      <c r="I187" s="69">
        <v>299.8</v>
      </c>
    </row>
    <row r="188" spans="1:9" s="7" customFormat="1" ht="31.5" x14ac:dyDescent="0.25">
      <c r="A188" s="100" t="s">
        <v>469</v>
      </c>
      <c r="B188" s="98" t="s">
        <v>475</v>
      </c>
      <c r="C188" s="61" t="s">
        <v>563</v>
      </c>
      <c r="D188" s="66" t="s">
        <v>187</v>
      </c>
      <c r="E188" s="72" t="s">
        <v>333</v>
      </c>
      <c r="F188" s="72" t="s">
        <v>333</v>
      </c>
      <c r="G188" s="69">
        <v>109.4</v>
      </c>
      <c r="H188" s="69">
        <v>134.6</v>
      </c>
      <c r="I188" s="72" t="s">
        <v>333</v>
      </c>
    </row>
    <row r="189" spans="1:9" s="7" customFormat="1" ht="63" x14ac:dyDescent="0.25">
      <c r="A189" s="100"/>
      <c r="B189" s="99"/>
      <c r="C189" s="61" t="s">
        <v>81</v>
      </c>
      <c r="D189" s="66" t="s">
        <v>298</v>
      </c>
      <c r="E189" s="69">
        <v>0</v>
      </c>
      <c r="F189" s="69">
        <v>0</v>
      </c>
      <c r="G189" s="69">
        <v>667.4</v>
      </c>
      <c r="H189" s="69">
        <v>817.1</v>
      </c>
      <c r="I189" s="69">
        <v>0</v>
      </c>
    </row>
    <row r="190" spans="1:9" s="7" customFormat="1" x14ac:dyDescent="0.25">
      <c r="A190" s="100" t="s">
        <v>470</v>
      </c>
      <c r="B190" s="98" t="s">
        <v>475</v>
      </c>
      <c r="C190" s="61" t="s">
        <v>564</v>
      </c>
      <c r="D190" s="66" t="s">
        <v>187</v>
      </c>
      <c r="E190" s="72" t="s">
        <v>333</v>
      </c>
      <c r="F190" s="72" t="s">
        <v>333</v>
      </c>
      <c r="G190" s="69">
        <v>197.6</v>
      </c>
      <c r="H190" s="69">
        <v>72.3</v>
      </c>
      <c r="I190" s="69">
        <v>151</v>
      </c>
    </row>
    <row r="191" spans="1:9" s="7" customFormat="1" ht="63" x14ac:dyDescent="0.25">
      <c r="A191" s="100"/>
      <c r="B191" s="99"/>
      <c r="C191" s="61" t="s">
        <v>81</v>
      </c>
      <c r="D191" s="66" t="s">
        <v>298</v>
      </c>
      <c r="E191" s="69">
        <v>0</v>
      </c>
      <c r="F191" s="69">
        <v>0</v>
      </c>
      <c r="G191" s="69">
        <v>1379.7</v>
      </c>
      <c r="H191" s="69">
        <v>512.6</v>
      </c>
      <c r="I191" s="69">
        <v>1089.4000000000001</v>
      </c>
    </row>
    <row r="192" spans="1:9" s="7" customFormat="1" x14ac:dyDescent="0.25">
      <c r="A192" s="100" t="s">
        <v>471</v>
      </c>
      <c r="B192" s="98" t="s">
        <v>475</v>
      </c>
      <c r="C192" s="61" t="s">
        <v>565</v>
      </c>
      <c r="D192" s="66" t="s">
        <v>187</v>
      </c>
      <c r="E192" s="72" t="s">
        <v>333</v>
      </c>
      <c r="F192" s="72" t="s">
        <v>333</v>
      </c>
      <c r="G192" s="69">
        <v>117.4</v>
      </c>
      <c r="H192" s="69">
        <v>89.5</v>
      </c>
      <c r="I192" s="69">
        <v>104.2</v>
      </c>
    </row>
    <row r="193" spans="1:9" s="7" customFormat="1" ht="63" x14ac:dyDescent="0.25">
      <c r="A193" s="100"/>
      <c r="B193" s="99"/>
      <c r="C193" s="61" t="s">
        <v>81</v>
      </c>
      <c r="D193" s="66" t="s">
        <v>298</v>
      </c>
      <c r="E193" s="69">
        <v>0</v>
      </c>
      <c r="F193" s="69">
        <v>0</v>
      </c>
      <c r="G193" s="69">
        <v>665.9</v>
      </c>
      <c r="H193" s="69">
        <v>515.20000000000005</v>
      </c>
      <c r="I193" s="69">
        <v>608.5</v>
      </c>
    </row>
    <row r="194" spans="1:9" s="7" customFormat="1" x14ac:dyDescent="0.25">
      <c r="A194" s="100" t="s">
        <v>472</v>
      </c>
      <c r="B194" s="98" t="s">
        <v>475</v>
      </c>
      <c r="C194" s="61" t="s">
        <v>566</v>
      </c>
      <c r="D194" s="66" t="s">
        <v>187</v>
      </c>
      <c r="E194" s="72" t="s">
        <v>333</v>
      </c>
      <c r="F194" s="72" t="s">
        <v>333</v>
      </c>
      <c r="G194" s="69">
        <v>41.8</v>
      </c>
      <c r="H194" s="72" t="s">
        <v>333</v>
      </c>
      <c r="I194" s="72" t="s">
        <v>333</v>
      </c>
    </row>
    <row r="195" spans="1:9" s="7" customFormat="1" ht="63" x14ac:dyDescent="0.25">
      <c r="A195" s="100"/>
      <c r="B195" s="99"/>
      <c r="C195" s="61" t="s">
        <v>81</v>
      </c>
      <c r="D195" s="66" t="s">
        <v>298</v>
      </c>
      <c r="E195" s="69">
        <v>0</v>
      </c>
      <c r="F195" s="69">
        <v>0</v>
      </c>
      <c r="G195" s="69">
        <v>831.3</v>
      </c>
      <c r="H195" s="69">
        <v>0</v>
      </c>
      <c r="I195" s="69">
        <v>0</v>
      </c>
    </row>
    <row r="196" spans="1:9" s="7" customFormat="1" x14ac:dyDescent="0.25">
      <c r="A196" s="100" t="s">
        <v>473</v>
      </c>
      <c r="B196" s="98" t="s">
        <v>475</v>
      </c>
      <c r="C196" s="61" t="s">
        <v>567</v>
      </c>
      <c r="D196" s="66" t="s">
        <v>187</v>
      </c>
      <c r="E196" s="72" t="s">
        <v>333</v>
      </c>
      <c r="F196" s="72" t="s">
        <v>333</v>
      </c>
      <c r="G196" s="69">
        <v>2.8</v>
      </c>
      <c r="H196" s="69">
        <v>24.8</v>
      </c>
      <c r="I196" s="69">
        <v>24.7</v>
      </c>
    </row>
    <row r="197" spans="1:9" s="7" customFormat="1" ht="63" x14ac:dyDescent="0.25">
      <c r="A197" s="100"/>
      <c r="B197" s="99"/>
      <c r="C197" s="61" t="s">
        <v>81</v>
      </c>
      <c r="D197" s="66" t="s">
        <v>298</v>
      </c>
      <c r="E197" s="69">
        <v>0</v>
      </c>
      <c r="F197" s="69">
        <v>0</v>
      </c>
      <c r="G197" s="69">
        <v>38.6</v>
      </c>
      <c r="H197" s="69">
        <v>341</v>
      </c>
      <c r="I197" s="69">
        <v>351.2</v>
      </c>
    </row>
    <row r="198" spans="1:9" s="7" customFormat="1" ht="78.75" x14ac:dyDescent="0.25">
      <c r="A198" s="120" t="s">
        <v>476</v>
      </c>
      <c r="B198" s="98" t="s">
        <v>568</v>
      </c>
      <c r="C198" s="61" t="s">
        <v>569</v>
      </c>
      <c r="D198" s="66" t="s">
        <v>85</v>
      </c>
      <c r="E198" s="15">
        <v>24</v>
      </c>
      <c r="F198" s="15">
        <v>23</v>
      </c>
      <c r="G198" s="15">
        <v>23</v>
      </c>
      <c r="H198" s="15">
        <v>23</v>
      </c>
      <c r="I198" s="15">
        <v>23</v>
      </c>
    </row>
    <row r="199" spans="1:9" s="7" customFormat="1" ht="31.5" x14ac:dyDescent="0.25">
      <c r="A199" s="142"/>
      <c r="B199" s="141"/>
      <c r="C199" s="61" t="s">
        <v>570</v>
      </c>
      <c r="D199" s="66" t="s">
        <v>85</v>
      </c>
      <c r="E199" s="15" t="s">
        <v>333</v>
      </c>
      <c r="F199" s="15">
        <v>1</v>
      </c>
      <c r="G199" s="15">
        <v>1</v>
      </c>
      <c r="H199" s="15">
        <v>1</v>
      </c>
      <c r="I199" s="15">
        <v>1</v>
      </c>
    </row>
    <row r="200" spans="1:9" s="7" customFormat="1" ht="63" x14ac:dyDescent="0.25">
      <c r="A200" s="113"/>
      <c r="B200" s="99"/>
      <c r="C200" s="61" t="s">
        <v>81</v>
      </c>
      <c r="D200" s="66" t="s">
        <v>298</v>
      </c>
      <c r="E200" s="69">
        <v>13190.3</v>
      </c>
      <c r="F200" s="69">
        <v>42093.8</v>
      </c>
      <c r="G200" s="69">
        <v>49882.5</v>
      </c>
      <c r="H200" s="69">
        <v>51349.1</v>
      </c>
      <c r="I200" s="69">
        <v>53388.7</v>
      </c>
    </row>
    <row r="201" spans="1:9" s="7" customFormat="1" ht="31.5" x14ac:dyDescent="0.25">
      <c r="A201" s="100" t="s">
        <v>477</v>
      </c>
      <c r="B201" s="98" t="s">
        <v>448</v>
      </c>
      <c r="C201" s="61" t="s">
        <v>588</v>
      </c>
      <c r="D201" s="66" t="s">
        <v>182</v>
      </c>
      <c r="E201" s="69">
        <v>1</v>
      </c>
      <c r="F201" s="69">
        <v>1</v>
      </c>
      <c r="G201" s="69">
        <v>1</v>
      </c>
      <c r="H201" s="69">
        <v>1</v>
      </c>
      <c r="I201" s="69">
        <v>1</v>
      </c>
    </row>
    <row r="202" spans="1:9" s="7" customFormat="1" ht="63" x14ac:dyDescent="0.25">
      <c r="A202" s="100"/>
      <c r="B202" s="99"/>
      <c r="C202" s="61" t="s">
        <v>81</v>
      </c>
      <c r="D202" s="66" t="s">
        <v>298</v>
      </c>
      <c r="E202" s="69">
        <v>3.5</v>
      </c>
      <c r="F202" s="69">
        <v>3.6</v>
      </c>
      <c r="G202" s="69">
        <v>3.7</v>
      </c>
      <c r="H202" s="69">
        <v>3.8</v>
      </c>
      <c r="I202" s="69">
        <v>3.9</v>
      </c>
    </row>
    <row r="203" spans="1:9" s="7" customFormat="1" ht="47.25" x14ac:dyDescent="0.25">
      <c r="A203" s="100" t="s">
        <v>600</v>
      </c>
      <c r="B203" s="98" t="s">
        <v>448</v>
      </c>
      <c r="C203" s="61" t="s">
        <v>589</v>
      </c>
      <c r="D203" s="66" t="s">
        <v>182</v>
      </c>
      <c r="E203" s="69">
        <v>100</v>
      </c>
      <c r="F203" s="69">
        <v>150</v>
      </c>
      <c r="G203" s="69">
        <v>150</v>
      </c>
      <c r="H203" s="69">
        <v>153</v>
      </c>
      <c r="I203" s="69">
        <v>153</v>
      </c>
    </row>
    <row r="204" spans="1:9" s="7" customFormat="1" ht="63" x14ac:dyDescent="0.25">
      <c r="A204" s="100"/>
      <c r="B204" s="99"/>
      <c r="C204" s="61" t="s">
        <v>81</v>
      </c>
      <c r="D204" s="66" t="s">
        <v>298</v>
      </c>
      <c r="E204" s="69">
        <v>581</v>
      </c>
      <c r="F204" s="69">
        <v>645.29999999999995</v>
      </c>
      <c r="G204" s="69">
        <v>668.5</v>
      </c>
      <c r="H204" s="69">
        <v>693.2</v>
      </c>
      <c r="I204" s="69">
        <v>718.9</v>
      </c>
    </row>
    <row r="205" spans="1:9" s="7" customFormat="1" ht="63" x14ac:dyDescent="0.25">
      <c r="A205" s="100" t="s">
        <v>601</v>
      </c>
      <c r="B205" s="98" t="s">
        <v>448</v>
      </c>
      <c r="C205" s="61" t="s">
        <v>452</v>
      </c>
      <c r="D205" s="66" t="s">
        <v>146</v>
      </c>
      <c r="E205" s="72">
        <v>70</v>
      </c>
      <c r="F205" s="72">
        <v>50</v>
      </c>
      <c r="G205" s="72">
        <v>70</v>
      </c>
      <c r="H205" s="72">
        <v>100</v>
      </c>
      <c r="I205" s="72">
        <v>100</v>
      </c>
    </row>
    <row r="206" spans="1:9" s="7" customFormat="1" ht="63" x14ac:dyDescent="0.25">
      <c r="A206" s="100"/>
      <c r="B206" s="99"/>
      <c r="C206" s="61" t="s">
        <v>81</v>
      </c>
      <c r="D206" s="66" t="s">
        <v>298</v>
      </c>
      <c r="E206" s="69">
        <v>463.7</v>
      </c>
      <c r="F206" s="69">
        <v>457.2</v>
      </c>
      <c r="G206" s="69">
        <v>640.1</v>
      </c>
      <c r="H206" s="69">
        <v>914.4</v>
      </c>
      <c r="I206" s="69">
        <v>947.3</v>
      </c>
    </row>
    <row r="207" spans="1:9" s="7" customFormat="1" ht="63" x14ac:dyDescent="0.25">
      <c r="A207" s="100" t="s">
        <v>602</v>
      </c>
      <c r="B207" s="98" t="s">
        <v>448</v>
      </c>
      <c r="C207" s="61" t="s">
        <v>185</v>
      </c>
      <c r="D207" s="66" t="s">
        <v>146</v>
      </c>
      <c r="E207" s="72">
        <v>10</v>
      </c>
      <c r="F207" s="72">
        <v>10</v>
      </c>
      <c r="G207" s="72">
        <v>9</v>
      </c>
      <c r="H207" s="72">
        <v>15</v>
      </c>
      <c r="I207" s="72">
        <v>15</v>
      </c>
    </row>
    <row r="208" spans="1:9" s="7" customFormat="1" ht="63" x14ac:dyDescent="0.25">
      <c r="A208" s="100"/>
      <c r="B208" s="99"/>
      <c r="C208" s="61" t="s">
        <v>81</v>
      </c>
      <c r="D208" s="66" t="s">
        <v>298</v>
      </c>
      <c r="E208" s="69">
        <v>66.2</v>
      </c>
      <c r="F208" s="69">
        <v>80.900000000000006</v>
      </c>
      <c r="G208" s="69">
        <v>72.8</v>
      </c>
      <c r="H208" s="69">
        <v>75.400000000000006</v>
      </c>
      <c r="I208" s="69">
        <v>78.099999999999994</v>
      </c>
    </row>
    <row r="209" spans="1:9" s="7" customFormat="1" x14ac:dyDescent="0.25">
      <c r="A209" s="100" t="s">
        <v>603</v>
      </c>
      <c r="B209" s="98" t="s">
        <v>590</v>
      </c>
      <c r="C209" s="61" t="s">
        <v>560</v>
      </c>
      <c r="D209" s="66" t="s">
        <v>187</v>
      </c>
      <c r="E209" s="72" t="s">
        <v>333</v>
      </c>
      <c r="F209" s="72">
        <v>4</v>
      </c>
      <c r="G209" s="72" t="s">
        <v>333</v>
      </c>
      <c r="H209" s="72" t="s">
        <v>333</v>
      </c>
      <c r="I209" s="72" t="s">
        <v>333</v>
      </c>
    </row>
    <row r="210" spans="1:9" s="7" customFormat="1" ht="63" x14ac:dyDescent="0.25">
      <c r="A210" s="100"/>
      <c r="B210" s="99"/>
      <c r="C210" s="61" t="s">
        <v>81</v>
      </c>
      <c r="D210" s="66" t="s">
        <v>298</v>
      </c>
      <c r="E210" s="69">
        <v>0</v>
      </c>
      <c r="F210" s="69">
        <v>87.8</v>
      </c>
      <c r="G210" s="69">
        <v>0</v>
      </c>
      <c r="H210" s="69">
        <v>0</v>
      </c>
      <c r="I210" s="69">
        <v>0</v>
      </c>
    </row>
    <row r="211" spans="1:9" s="7" customFormat="1" ht="15.75" customHeight="1" x14ac:dyDescent="0.25">
      <c r="A211" s="100" t="s">
        <v>604</v>
      </c>
      <c r="B211" s="98" t="s">
        <v>590</v>
      </c>
      <c r="C211" s="61" t="s">
        <v>459</v>
      </c>
      <c r="D211" s="66" t="s">
        <v>187</v>
      </c>
      <c r="E211" s="72" t="s">
        <v>333</v>
      </c>
      <c r="F211" s="72">
        <v>8</v>
      </c>
      <c r="G211" s="72" t="s">
        <v>333</v>
      </c>
      <c r="H211" s="72" t="s">
        <v>333</v>
      </c>
      <c r="I211" s="72" t="s">
        <v>333</v>
      </c>
    </row>
    <row r="212" spans="1:9" s="7" customFormat="1" ht="63" x14ac:dyDescent="0.25">
      <c r="A212" s="100"/>
      <c r="B212" s="99"/>
      <c r="C212" s="61" t="s">
        <v>81</v>
      </c>
      <c r="D212" s="66" t="s">
        <v>298</v>
      </c>
      <c r="E212" s="69">
        <v>0</v>
      </c>
      <c r="F212" s="69">
        <v>175.6</v>
      </c>
      <c r="G212" s="69">
        <v>0</v>
      </c>
      <c r="H212" s="69">
        <v>0</v>
      </c>
      <c r="I212" s="69">
        <v>0</v>
      </c>
    </row>
    <row r="213" spans="1:9" s="7" customFormat="1" ht="31.5" x14ac:dyDescent="0.25">
      <c r="A213" s="100" t="s">
        <v>605</v>
      </c>
      <c r="B213" s="98" t="s">
        <v>590</v>
      </c>
      <c r="C213" s="61" t="s">
        <v>591</v>
      </c>
      <c r="D213" s="66" t="s">
        <v>187</v>
      </c>
      <c r="E213" s="69">
        <v>2028</v>
      </c>
      <c r="F213" s="69">
        <v>1034</v>
      </c>
      <c r="G213" s="69">
        <v>2018</v>
      </c>
      <c r="H213" s="69">
        <v>2050</v>
      </c>
      <c r="I213" s="69">
        <v>2050</v>
      </c>
    </row>
    <row r="214" spans="1:9" s="7" customFormat="1" ht="74.25" customHeight="1" x14ac:dyDescent="0.25">
      <c r="A214" s="100"/>
      <c r="B214" s="99"/>
      <c r="C214" s="61" t="s">
        <v>81</v>
      </c>
      <c r="D214" s="66" t="s">
        <v>298</v>
      </c>
      <c r="E214" s="69">
        <v>1286.8</v>
      </c>
      <c r="F214" s="69">
        <v>1745.9</v>
      </c>
      <c r="G214" s="69">
        <v>2311.3000000000002</v>
      </c>
      <c r="H214" s="69">
        <v>2164</v>
      </c>
      <c r="I214" s="69">
        <v>2117.9</v>
      </c>
    </row>
    <row r="215" spans="1:9" s="7" customFormat="1" x14ac:dyDescent="0.25">
      <c r="A215" s="100" t="s">
        <v>606</v>
      </c>
      <c r="B215" s="98" t="s">
        <v>592</v>
      </c>
      <c r="C215" s="61" t="s">
        <v>593</v>
      </c>
      <c r="D215" s="66" t="s">
        <v>187</v>
      </c>
      <c r="E215" s="69">
        <v>3</v>
      </c>
      <c r="F215" s="69">
        <v>3</v>
      </c>
      <c r="G215" s="69">
        <v>3</v>
      </c>
      <c r="H215" s="69">
        <v>2</v>
      </c>
      <c r="I215" s="69">
        <v>2</v>
      </c>
    </row>
    <row r="216" spans="1:9" s="7" customFormat="1" ht="63" x14ac:dyDescent="0.25">
      <c r="A216" s="100"/>
      <c r="B216" s="99"/>
      <c r="C216" s="61" t="s">
        <v>81</v>
      </c>
      <c r="D216" s="66" t="s">
        <v>298</v>
      </c>
      <c r="E216" s="69">
        <v>235</v>
      </c>
      <c r="F216" s="69">
        <v>236.5</v>
      </c>
      <c r="G216" s="69">
        <v>245</v>
      </c>
      <c r="H216" s="69">
        <v>169.4</v>
      </c>
      <c r="I216" s="69">
        <v>175.6</v>
      </c>
    </row>
    <row r="217" spans="1:9" s="7" customFormat="1" x14ac:dyDescent="0.25">
      <c r="A217" s="100" t="s">
        <v>607</v>
      </c>
      <c r="B217" s="98" t="s">
        <v>592</v>
      </c>
      <c r="C217" s="61" t="s">
        <v>193</v>
      </c>
      <c r="D217" s="66" t="s">
        <v>187</v>
      </c>
      <c r="E217" s="69">
        <v>7</v>
      </c>
      <c r="F217" s="69">
        <v>7</v>
      </c>
      <c r="G217" s="69">
        <v>7</v>
      </c>
      <c r="H217" s="69">
        <v>7</v>
      </c>
      <c r="I217" s="69">
        <v>7</v>
      </c>
    </row>
    <row r="218" spans="1:9" s="7" customFormat="1" ht="63" x14ac:dyDescent="0.25">
      <c r="A218" s="100"/>
      <c r="B218" s="99"/>
      <c r="C218" s="61" t="s">
        <v>81</v>
      </c>
      <c r="D218" s="66" t="s">
        <v>298</v>
      </c>
      <c r="E218" s="69">
        <v>501.6</v>
      </c>
      <c r="F218" s="69">
        <v>551.70000000000005</v>
      </c>
      <c r="G218" s="69">
        <v>572.1</v>
      </c>
      <c r="H218" s="69">
        <v>592.70000000000005</v>
      </c>
      <c r="I218" s="69">
        <v>614</v>
      </c>
    </row>
    <row r="219" spans="1:9" s="7" customFormat="1" x14ac:dyDescent="0.25">
      <c r="A219" s="100" t="s">
        <v>608</v>
      </c>
      <c r="B219" s="98" t="s">
        <v>592</v>
      </c>
      <c r="C219" s="61" t="s">
        <v>194</v>
      </c>
      <c r="D219" s="66" t="s">
        <v>187</v>
      </c>
      <c r="E219" s="69">
        <v>6</v>
      </c>
      <c r="F219" s="69">
        <v>3</v>
      </c>
      <c r="G219" s="69">
        <v>3</v>
      </c>
      <c r="H219" s="69">
        <v>2</v>
      </c>
      <c r="I219" s="69">
        <v>2</v>
      </c>
    </row>
    <row r="220" spans="1:9" s="7" customFormat="1" ht="63" x14ac:dyDescent="0.25">
      <c r="A220" s="100"/>
      <c r="B220" s="99"/>
      <c r="C220" s="61" t="s">
        <v>81</v>
      </c>
      <c r="D220" s="66" t="s">
        <v>298</v>
      </c>
      <c r="E220" s="69">
        <v>266.39999999999998</v>
      </c>
      <c r="F220" s="69">
        <v>267.8</v>
      </c>
      <c r="G220" s="69">
        <v>277.39999999999998</v>
      </c>
      <c r="H220" s="69">
        <v>184.9</v>
      </c>
      <c r="I220" s="69">
        <v>191.6</v>
      </c>
    </row>
    <row r="221" spans="1:9" s="7" customFormat="1" ht="47.25" x14ac:dyDescent="0.25">
      <c r="A221" s="100" t="s">
        <v>609</v>
      </c>
      <c r="B221" s="98" t="s">
        <v>594</v>
      </c>
      <c r="C221" s="61" t="s">
        <v>595</v>
      </c>
      <c r="D221" s="66" t="s">
        <v>187</v>
      </c>
      <c r="E221" s="69">
        <v>0.1</v>
      </c>
      <c r="F221" s="69">
        <v>0.1</v>
      </c>
      <c r="G221" s="69">
        <v>0.1</v>
      </c>
      <c r="H221" s="69">
        <v>0.1</v>
      </c>
      <c r="I221" s="69">
        <v>0.1</v>
      </c>
    </row>
    <row r="222" spans="1:9" s="7" customFormat="1" ht="63" x14ac:dyDescent="0.25">
      <c r="A222" s="100"/>
      <c r="B222" s="99"/>
      <c r="C222" s="61" t="s">
        <v>81</v>
      </c>
      <c r="D222" s="66" t="s">
        <v>298</v>
      </c>
      <c r="E222" s="69">
        <v>901</v>
      </c>
      <c r="F222" s="69">
        <v>945.9</v>
      </c>
      <c r="G222" s="69">
        <v>979.9</v>
      </c>
      <c r="H222" s="69">
        <v>1015.2</v>
      </c>
      <c r="I222" s="69">
        <v>1051.7</v>
      </c>
    </row>
    <row r="223" spans="1:9" s="7" customFormat="1" ht="31.5" x14ac:dyDescent="0.25">
      <c r="A223" s="100" t="s">
        <v>610</v>
      </c>
      <c r="B223" s="98" t="s">
        <v>475</v>
      </c>
      <c r="C223" s="61" t="s">
        <v>563</v>
      </c>
      <c r="D223" s="66" t="s">
        <v>187</v>
      </c>
      <c r="E223" s="69">
        <v>2</v>
      </c>
      <c r="F223" s="69">
        <v>2</v>
      </c>
      <c r="G223" s="69">
        <v>2</v>
      </c>
      <c r="H223" s="69">
        <v>2</v>
      </c>
      <c r="I223" s="69">
        <v>2</v>
      </c>
    </row>
    <row r="224" spans="1:9" s="7" customFormat="1" ht="63" x14ac:dyDescent="0.25">
      <c r="A224" s="100"/>
      <c r="B224" s="99"/>
      <c r="C224" s="61" t="s">
        <v>81</v>
      </c>
      <c r="D224" s="66" t="s">
        <v>298</v>
      </c>
      <c r="E224" s="69">
        <v>1098</v>
      </c>
      <c r="F224" s="69">
        <v>966.7</v>
      </c>
      <c r="G224" s="69">
        <v>1001.5</v>
      </c>
      <c r="H224" s="69">
        <v>1037.5</v>
      </c>
      <c r="I224" s="69">
        <v>1074.9000000000001</v>
      </c>
    </row>
    <row r="225" spans="1:9" s="7" customFormat="1" ht="47.25" x14ac:dyDescent="0.25">
      <c r="A225" s="100" t="s">
        <v>611</v>
      </c>
      <c r="B225" s="98" t="s">
        <v>596</v>
      </c>
      <c r="C225" s="61" t="s">
        <v>597</v>
      </c>
      <c r="D225" s="66" t="s">
        <v>146</v>
      </c>
      <c r="E225" s="15">
        <v>74</v>
      </c>
      <c r="F225" s="15">
        <v>65</v>
      </c>
      <c r="G225" s="15">
        <v>65</v>
      </c>
      <c r="H225" s="15">
        <v>70</v>
      </c>
      <c r="I225" s="15">
        <v>70</v>
      </c>
    </row>
    <row r="226" spans="1:9" s="7" customFormat="1" ht="63" x14ac:dyDescent="0.25">
      <c r="A226" s="100"/>
      <c r="B226" s="99"/>
      <c r="C226" s="61" t="s">
        <v>81</v>
      </c>
      <c r="D226" s="66" t="s">
        <v>298</v>
      </c>
      <c r="E226" s="69">
        <v>1268.5</v>
      </c>
      <c r="F226" s="69">
        <v>547.5</v>
      </c>
      <c r="G226" s="69">
        <v>567.20000000000005</v>
      </c>
      <c r="H226" s="69">
        <v>610.79999999999995</v>
      </c>
      <c r="I226" s="69">
        <v>632.79999999999995</v>
      </c>
    </row>
    <row r="227" spans="1:9" s="7" customFormat="1" ht="63" x14ac:dyDescent="0.25">
      <c r="A227" s="100" t="s">
        <v>612</v>
      </c>
      <c r="B227" s="98" t="s">
        <v>596</v>
      </c>
      <c r="C227" s="61" t="s">
        <v>598</v>
      </c>
      <c r="D227" s="66" t="s">
        <v>599</v>
      </c>
      <c r="E227" s="72" t="s">
        <v>333</v>
      </c>
      <c r="F227" s="69">
        <v>600</v>
      </c>
      <c r="G227" s="69">
        <v>600</v>
      </c>
      <c r="H227" s="69">
        <v>600</v>
      </c>
      <c r="I227" s="69">
        <v>600</v>
      </c>
    </row>
    <row r="228" spans="1:9" s="7" customFormat="1" ht="63" x14ac:dyDescent="0.25">
      <c r="A228" s="100"/>
      <c r="B228" s="99"/>
      <c r="C228" s="61" t="s">
        <v>81</v>
      </c>
      <c r="D228" s="66" t="s">
        <v>298</v>
      </c>
      <c r="E228" s="69">
        <v>0</v>
      </c>
      <c r="F228" s="69">
        <v>1007.6</v>
      </c>
      <c r="G228" s="69">
        <v>1043.8</v>
      </c>
      <c r="H228" s="69">
        <v>1081.4000000000001</v>
      </c>
      <c r="I228" s="69">
        <v>1120.4000000000001</v>
      </c>
    </row>
    <row r="229" spans="1:9" s="7" customFormat="1" ht="31.5" x14ac:dyDescent="0.25">
      <c r="A229" s="100" t="s">
        <v>613</v>
      </c>
      <c r="B229" s="98" t="s">
        <v>474</v>
      </c>
      <c r="C229" s="61" t="s">
        <v>195</v>
      </c>
      <c r="D229" s="66" t="s">
        <v>187</v>
      </c>
      <c r="E229" s="69">
        <v>8568</v>
      </c>
      <c r="F229" s="69">
        <v>4519.3999999999996</v>
      </c>
      <c r="G229" s="69">
        <v>4519.3999999999996</v>
      </c>
      <c r="H229" s="69">
        <v>4519.3999999999996</v>
      </c>
      <c r="I229" s="69">
        <v>4519.3999999999996</v>
      </c>
    </row>
    <row r="230" spans="1:9" s="7" customFormat="1" ht="63" x14ac:dyDescent="0.25">
      <c r="A230" s="100"/>
      <c r="B230" s="99"/>
      <c r="C230" s="61" t="s">
        <v>81</v>
      </c>
      <c r="D230" s="66" t="s">
        <v>298</v>
      </c>
      <c r="E230" s="69">
        <v>1124.4000000000001</v>
      </c>
      <c r="F230" s="69">
        <v>1432.6</v>
      </c>
      <c r="G230" s="69">
        <v>1484.1</v>
      </c>
      <c r="H230" s="69">
        <v>1537.6</v>
      </c>
      <c r="I230" s="69">
        <v>1592.9</v>
      </c>
    </row>
    <row r="231" spans="1:9" s="7" customFormat="1" ht="113.25" customHeight="1" x14ac:dyDescent="0.25">
      <c r="A231" s="100" t="s">
        <v>614</v>
      </c>
      <c r="B231" s="98" t="s">
        <v>206</v>
      </c>
      <c r="C231" s="61" t="s">
        <v>207</v>
      </c>
      <c r="D231" s="66" t="s">
        <v>551</v>
      </c>
      <c r="E231" s="69">
        <v>643</v>
      </c>
      <c r="F231" s="69">
        <v>643</v>
      </c>
      <c r="G231" s="69">
        <v>643</v>
      </c>
      <c r="H231" s="69">
        <v>643</v>
      </c>
      <c r="I231" s="69">
        <v>643</v>
      </c>
    </row>
    <row r="232" spans="1:9" s="7" customFormat="1" ht="63" x14ac:dyDescent="0.25">
      <c r="A232" s="100"/>
      <c r="B232" s="99"/>
      <c r="C232" s="61" t="s">
        <v>81</v>
      </c>
      <c r="D232" s="66" t="s">
        <v>298</v>
      </c>
      <c r="E232" s="69">
        <v>518.5</v>
      </c>
      <c r="F232" s="69">
        <v>582.6</v>
      </c>
      <c r="G232" s="69">
        <v>603.5</v>
      </c>
      <c r="H232" s="69">
        <v>625.29999999999995</v>
      </c>
      <c r="I232" s="69">
        <v>647.79999999999995</v>
      </c>
    </row>
    <row r="233" spans="1:9" s="7" customFormat="1" x14ac:dyDescent="0.25">
      <c r="A233" s="12"/>
      <c r="B233" s="104" t="s">
        <v>10</v>
      </c>
      <c r="C233" s="105"/>
      <c r="D233" s="37" t="s">
        <v>298</v>
      </c>
      <c r="E233" s="10">
        <f>E125+E127+E129+E131+E133+E135+E137+E139+E141+E143+E145+E147+E149+E151+E153+E155+E157+E159+E161+E163+E165+E167+E169+E171+E173+E175+E177+E179+E181+E183+E185+E187+E189+E191+E193+E195+E197+E200+E202+E204+E206+E208+E210+E212+E214+E216+E218+E220+E222+E224+E226++E228+E230+E232</f>
        <v>73556.499999999985</v>
      </c>
      <c r="F233" s="10">
        <f t="shared" ref="F233:I233" si="6">F125+F127+F129+F131+F133+F135+F137+F139+F141+F143+F145+F147+F149+F151+F153+F155+F157+F159+F161+F163+F165+F167+F169+F171+F173+F175+F177+F179+F181+F183+F185+F187+F189+F191+F193+F195+F197+F200+F202+F204+F206+F208+F210+F212+F214+F216+F218+F220+F222+F224+F226++F228+F230+F232</f>
        <v>119526.30000000002</v>
      </c>
      <c r="G233" s="10">
        <f t="shared" si="6"/>
        <v>119645.40000000001</v>
      </c>
      <c r="H233" s="10">
        <f t="shared" si="6"/>
        <v>107343.29999999996</v>
      </c>
      <c r="I233" s="10">
        <f t="shared" si="6"/>
        <v>115019.99999999999</v>
      </c>
    </row>
    <row r="234" spans="1:9" s="7" customFormat="1" ht="28.5" customHeight="1" x14ac:dyDescent="0.25">
      <c r="A234" s="32" t="s">
        <v>31</v>
      </c>
      <c r="B234" s="106" t="s">
        <v>22</v>
      </c>
      <c r="C234" s="107"/>
      <c r="D234" s="107"/>
      <c r="E234" s="107"/>
      <c r="F234" s="107"/>
      <c r="G234" s="107"/>
      <c r="H234" s="107"/>
      <c r="I234" s="108"/>
    </row>
    <row r="235" spans="1:9" s="7" customFormat="1" x14ac:dyDescent="0.25">
      <c r="A235" s="100" t="s">
        <v>33</v>
      </c>
      <c r="B235" s="103" t="s">
        <v>365</v>
      </c>
      <c r="C235" s="62" t="s">
        <v>366</v>
      </c>
      <c r="D235" s="41" t="s">
        <v>145</v>
      </c>
      <c r="E235" s="15">
        <v>207</v>
      </c>
      <c r="F235" s="15">
        <v>207</v>
      </c>
      <c r="G235" s="15">
        <v>207</v>
      </c>
      <c r="H235" s="15">
        <v>207</v>
      </c>
      <c r="I235" s="15">
        <v>207</v>
      </c>
    </row>
    <row r="236" spans="1:9" s="7" customFormat="1" ht="47.25" x14ac:dyDescent="0.25">
      <c r="A236" s="100"/>
      <c r="B236" s="103"/>
      <c r="C236" s="42" t="s">
        <v>367</v>
      </c>
      <c r="D236" s="41" t="s">
        <v>298</v>
      </c>
      <c r="E236" s="16">
        <v>32459.1</v>
      </c>
      <c r="F236" s="16">
        <v>32067.1</v>
      </c>
      <c r="G236" s="16">
        <v>34626.75</v>
      </c>
      <c r="H236" s="9">
        <v>35271.24</v>
      </c>
      <c r="I236" s="9">
        <v>35711.1</v>
      </c>
    </row>
    <row r="237" spans="1:9" s="7" customFormat="1" x14ac:dyDescent="0.25">
      <c r="A237" s="100" t="s">
        <v>34</v>
      </c>
      <c r="B237" s="121" t="s">
        <v>77</v>
      </c>
      <c r="C237" s="42" t="s">
        <v>368</v>
      </c>
      <c r="D237" s="41" t="s">
        <v>145</v>
      </c>
      <c r="E237" s="15">
        <v>207</v>
      </c>
      <c r="F237" s="15">
        <v>207</v>
      </c>
      <c r="G237" s="15">
        <v>207</v>
      </c>
      <c r="H237" s="15">
        <v>207</v>
      </c>
      <c r="I237" s="15">
        <v>207</v>
      </c>
    </row>
    <row r="238" spans="1:9" s="7" customFormat="1" ht="47.25" x14ac:dyDescent="0.25">
      <c r="A238" s="100"/>
      <c r="B238" s="121"/>
      <c r="C238" s="42" t="s">
        <v>367</v>
      </c>
      <c r="D238" s="41" t="s">
        <v>298</v>
      </c>
      <c r="E238" s="16">
        <v>9687.4</v>
      </c>
      <c r="F238" s="16">
        <v>9570.4</v>
      </c>
      <c r="G238" s="16">
        <v>10334.33</v>
      </c>
      <c r="H238" s="9">
        <v>10526.67</v>
      </c>
      <c r="I238" s="9">
        <v>10657.95</v>
      </c>
    </row>
    <row r="239" spans="1:9" s="7" customFormat="1" x14ac:dyDescent="0.25">
      <c r="A239" s="100" t="s">
        <v>59</v>
      </c>
      <c r="B239" s="121" t="s">
        <v>79</v>
      </c>
      <c r="C239" s="42" t="s">
        <v>368</v>
      </c>
      <c r="D239" s="41" t="s">
        <v>145</v>
      </c>
      <c r="E239" s="15">
        <v>400</v>
      </c>
      <c r="F239" s="15">
        <v>400</v>
      </c>
      <c r="G239" s="15">
        <v>400</v>
      </c>
      <c r="H239" s="15">
        <v>400</v>
      </c>
      <c r="I239" s="15">
        <v>400</v>
      </c>
    </row>
    <row r="240" spans="1:9" s="7" customFormat="1" ht="47.25" x14ac:dyDescent="0.25">
      <c r="A240" s="100"/>
      <c r="B240" s="121"/>
      <c r="C240" s="42" t="s">
        <v>367</v>
      </c>
      <c r="D240" s="41" t="s">
        <v>298</v>
      </c>
      <c r="E240" s="16">
        <v>10516.6</v>
      </c>
      <c r="F240" s="16">
        <v>10389.6</v>
      </c>
      <c r="G240" s="16">
        <v>11218.92</v>
      </c>
      <c r="H240" s="9">
        <v>11427.73</v>
      </c>
      <c r="I240" s="9">
        <v>11570.25</v>
      </c>
    </row>
    <row r="241" spans="1:9" s="7" customFormat="1" ht="31.5" x14ac:dyDescent="0.25">
      <c r="A241" s="100" t="s">
        <v>60</v>
      </c>
      <c r="B241" s="103" t="s">
        <v>369</v>
      </c>
      <c r="C241" s="42" t="s">
        <v>370</v>
      </c>
      <c r="D241" s="41" t="s">
        <v>145</v>
      </c>
      <c r="E241" s="15">
        <v>360</v>
      </c>
      <c r="F241" s="15">
        <v>360</v>
      </c>
      <c r="G241" s="15">
        <v>360</v>
      </c>
      <c r="H241" s="15">
        <v>360</v>
      </c>
      <c r="I241" s="15">
        <v>360</v>
      </c>
    </row>
    <row r="242" spans="1:9" s="7" customFormat="1" ht="47.25" x14ac:dyDescent="0.25">
      <c r="A242" s="100"/>
      <c r="B242" s="103"/>
      <c r="C242" s="42" t="s">
        <v>367</v>
      </c>
      <c r="D242" s="41" t="s">
        <v>298</v>
      </c>
      <c r="E242" s="16">
        <v>59035.4</v>
      </c>
      <c r="F242" s="16">
        <v>58322.2</v>
      </c>
      <c r="G242" s="16">
        <v>62977.58</v>
      </c>
      <c r="H242" s="9">
        <v>64149.74</v>
      </c>
      <c r="I242" s="9">
        <v>64949.75</v>
      </c>
    </row>
    <row r="243" spans="1:9" s="7" customFormat="1" ht="31.5" x14ac:dyDescent="0.25">
      <c r="A243" s="100" t="s">
        <v>61</v>
      </c>
      <c r="B243" s="103" t="s">
        <v>371</v>
      </c>
      <c r="C243" s="42" t="s">
        <v>372</v>
      </c>
      <c r="D243" s="41" t="s">
        <v>145</v>
      </c>
      <c r="E243" s="15">
        <v>46</v>
      </c>
      <c r="F243" s="15">
        <v>46</v>
      </c>
      <c r="G243" s="15">
        <v>46</v>
      </c>
      <c r="H243" s="15">
        <v>46</v>
      </c>
      <c r="I243" s="15">
        <v>46</v>
      </c>
    </row>
    <row r="244" spans="1:9" s="7" customFormat="1" ht="47.25" x14ac:dyDescent="0.25">
      <c r="A244" s="100"/>
      <c r="B244" s="103"/>
      <c r="C244" s="42" t="s">
        <v>367</v>
      </c>
      <c r="D244" s="41" t="s">
        <v>298</v>
      </c>
      <c r="E244" s="16">
        <v>252.8</v>
      </c>
      <c r="F244" s="16">
        <v>258.60000000000002</v>
      </c>
      <c r="G244" s="16">
        <v>279.24</v>
      </c>
      <c r="H244" s="9">
        <v>284.44</v>
      </c>
      <c r="I244" s="9">
        <v>287.98</v>
      </c>
    </row>
    <row r="245" spans="1:9" s="7" customFormat="1" x14ac:dyDescent="0.25">
      <c r="A245" s="100" t="s">
        <v>62</v>
      </c>
      <c r="B245" s="103" t="s">
        <v>87</v>
      </c>
      <c r="C245" s="42" t="s">
        <v>366</v>
      </c>
      <c r="D245" s="41" t="s">
        <v>145</v>
      </c>
      <c r="E245" s="15">
        <v>5650</v>
      </c>
      <c r="F245" s="15">
        <v>5650</v>
      </c>
      <c r="G245" s="15">
        <v>5650</v>
      </c>
      <c r="H245" s="15">
        <v>5650</v>
      </c>
      <c r="I245" s="15">
        <v>5650</v>
      </c>
    </row>
    <row r="246" spans="1:9" s="7" customFormat="1" ht="47.25" x14ac:dyDescent="0.25">
      <c r="A246" s="100"/>
      <c r="B246" s="103"/>
      <c r="C246" s="42" t="s">
        <v>367</v>
      </c>
      <c r="D246" s="41" t="s">
        <v>298</v>
      </c>
      <c r="E246" s="16">
        <v>18610.900000000001</v>
      </c>
      <c r="F246" s="16">
        <v>18386.099999999999</v>
      </c>
      <c r="G246" s="16">
        <v>19853.71</v>
      </c>
      <c r="H246" s="9">
        <v>20223.240000000002</v>
      </c>
      <c r="I246" s="9">
        <v>20475.439999999999</v>
      </c>
    </row>
    <row r="247" spans="1:9" s="7" customFormat="1" x14ac:dyDescent="0.25">
      <c r="A247" s="100" t="s">
        <v>63</v>
      </c>
      <c r="B247" s="103" t="s">
        <v>373</v>
      </c>
      <c r="C247" s="42" t="s">
        <v>366</v>
      </c>
      <c r="D247" s="41" t="s">
        <v>145</v>
      </c>
      <c r="E247" s="15">
        <v>5442</v>
      </c>
      <c r="F247" s="15">
        <v>5442</v>
      </c>
      <c r="G247" s="15">
        <v>5442</v>
      </c>
      <c r="H247" s="15">
        <v>5442</v>
      </c>
      <c r="I247" s="15">
        <v>5442</v>
      </c>
    </row>
    <row r="248" spans="1:9" s="7" customFormat="1" ht="47.25" x14ac:dyDescent="0.25">
      <c r="A248" s="100"/>
      <c r="B248" s="103"/>
      <c r="C248" s="42" t="s">
        <v>367</v>
      </c>
      <c r="D248" s="41" t="s">
        <v>298</v>
      </c>
      <c r="E248" s="16">
        <v>15912.2</v>
      </c>
      <c r="F248" s="16">
        <v>15720</v>
      </c>
      <c r="G248" s="16">
        <v>16974.8</v>
      </c>
      <c r="H248" s="9">
        <v>17290.740000000002</v>
      </c>
      <c r="I248" s="9">
        <v>17506.37</v>
      </c>
    </row>
    <row r="249" spans="1:9" s="7" customFormat="1" ht="31.5" x14ac:dyDescent="0.25">
      <c r="A249" s="100" t="s">
        <v>64</v>
      </c>
      <c r="B249" s="103" t="s">
        <v>374</v>
      </c>
      <c r="C249" s="42" t="s">
        <v>370</v>
      </c>
      <c r="D249" s="41" t="s">
        <v>145</v>
      </c>
      <c r="E249" s="15">
        <v>611</v>
      </c>
      <c r="F249" s="15">
        <v>611</v>
      </c>
      <c r="G249" s="15">
        <v>611</v>
      </c>
      <c r="H249" s="15">
        <v>611</v>
      </c>
      <c r="I249" s="15">
        <v>611</v>
      </c>
    </row>
    <row r="250" spans="1:9" s="7" customFormat="1" ht="47.25" x14ac:dyDescent="0.25">
      <c r="A250" s="100"/>
      <c r="B250" s="103"/>
      <c r="C250" s="42" t="s">
        <v>367</v>
      </c>
      <c r="D250" s="41" t="s">
        <v>298</v>
      </c>
      <c r="E250" s="16">
        <v>2288.1</v>
      </c>
      <c r="F250" s="16">
        <v>2260.4</v>
      </c>
      <c r="G250" s="16">
        <v>2440.83</v>
      </c>
      <c r="H250" s="9">
        <v>2486.2600000000002</v>
      </c>
      <c r="I250" s="9">
        <v>2517.27</v>
      </c>
    </row>
    <row r="251" spans="1:9" s="7" customFormat="1" ht="31.5" x14ac:dyDescent="0.25">
      <c r="A251" s="100" t="s">
        <v>65</v>
      </c>
      <c r="B251" s="103" t="s">
        <v>375</v>
      </c>
      <c r="C251" s="42" t="s">
        <v>376</v>
      </c>
      <c r="D251" s="41" t="s">
        <v>123</v>
      </c>
      <c r="E251" s="15">
        <v>879</v>
      </c>
      <c r="F251" s="15">
        <v>879</v>
      </c>
      <c r="G251" s="15">
        <v>879</v>
      </c>
      <c r="H251" s="15">
        <v>879</v>
      </c>
      <c r="I251" s="15">
        <v>879</v>
      </c>
    </row>
    <row r="252" spans="1:9" s="7" customFormat="1" ht="47.25" x14ac:dyDescent="0.25">
      <c r="A252" s="100"/>
      <c r="B252" s="103"/>
      <c r="C252" s="42" t="s">
        <v>367</v>
      </c>
      <c r="D252" s="41" t="s">
        <v>298</v>
      </c>
      <c r="E252" s="16">
        <v>49850.6</v>
      </c>
      <c r="F252" s="16">
        <v>49248.4</v>
      </c>
      <c r="G252" s="16">
        <v>53179.49</v>
      </c>
      <c r="H252" s="9">
        <v>54169.29</v>
      </c>
      <c r="I252" s="9">
        <v>54844.83</v>
      </c>
    </row>
    <row r="253" spans="1:9" s="7" customFormat="1" ht="31.5" x14ac:dyDescent="0.25">
      <c r="A253" s="100" t="s">
        <v>66</v>
      </c>
      <c r="B253" s="103" t="s">
        <v>377</v>
      </c>
      <c r="C253" s="42" t="s">
        <v>370</v>
      </c>
      <c r="D253" s="41" t="s">
        <v>145</v>
      </c>
      <c r="E253" s="15">
        <v>939</v>
      </c>
      <c r="F253" s="15">
        <v>939</v>
      </c>
      <c r="G253" s="15">
        <v>939</v>
      </c>
      <c r="H253" s="15">
        <v>939</v>
      </c>
      <c r="I253" s="15">
        <v>939</v>
      </c>
    </row>
    <row r="254" spans="1:9" s="7" customFormat="1" ht="47.25" x14ac:dyDescent="0.25">
      <c r="A254" s="100"/>
      <c r="B254" s="103"/>
      <c r="C254" s="42" t="s">
        <v>367</v>
      </c>
      <c r="D254" s="41" t="s">
        <v>298</v>
      </c>
      <c r="E254" s="16">
        <v>4079.5</v>
      </c>
      <c r="F254" s="16">
        <v>4030.1</v>
      </c>
      <c r="G254" s="16">
        <v>4351.79</v>
      </c>
      <c r="H254" s="9">
        <v>4432.79</v>
      </c>
      <c r="I254" s="9">
        <v>4488.07</v>
      </c>
    </row>
    <row r="255" spans="1:9" s="7" customFormat="1" x14ac:dyDescent="0.25">
      <c r="A255" s="100" t="s">
        <v>67</v>
      </c>
      <c r="B255" s="103" t="s">
        <v>378</v>
      </c>
      <c r="C255" s="42" t="s">
        <v>366</v>
      </c>
      <c r="D255" s="41" t="s">
        <v>145</v>
      </c>
      <c r="E255" s="15">
        <v>3519</v>
      </c>
      <c r="F255" s="15">
        <v>3519</v>
      </c>
      <c r="G255" s="15">
        <v>3519</v>
      </c>
      <c r="H255" s="15">
        <v>3519</v>
      </c>
      <c r="I255" s="15">
        <v>3519</v>
      </c>
    </row>
    <row r="256" spans="1:9" s="7" customFormat="1" ht="47.25" x14ac:dyDescent="0.25">
      <c r="A256" s="100"/>
      <c r="B256" s="103"/>
      <c r="C256" s="42" t="s">
        <v>367</v>
      </c>
      <c r="D256" s="41" t="s">
        <v>298</v>
      </c>
      <c r="E256" s="16">
        <v>97307.5</v>
      </c>
      <c r="F256" s="16">
        <v>99521.4</v>
      </c>
      <c r="G256" s="16">
        <v>107465.37</v>
      </c>
      <c r="H256" s="9">
        <v>109465.56</v>
      </c>
      <c r="I256" s="9">
        <v>110830.69</v>
      </c>
    </row>
    <row r="257" spans="1:9" s="7" customFormat="1" x14ac:dyDescent="0.25">
      <c r="A257" s="100" t="s">
        <v>68</v>
      </c>
      <c r="B257" s="103" t="s">
        <v>80</v>
      </c>
      <c r="C257" s="42" t="s">
        <v>379</v>
      </c>
      <c r="D257" s="41" t="s">
        <v>392</v>
      </c>
      <c r="E257" s="15">
        <v>834138</v>
      </c>
      <c r="F257" s="15">
        <v>834138</v>
      </c>
      <c r="G257" s="15">
        <v>834138</v>
      </c>
      <c r="H257" s="15">
        <v>834138</v>
      </c>
      <c r="I257" s="15">
        <v>834138</v>
      </c>
    </row>
    <row r="258" spans="1:9" s="7" customFormat="1" ht="47.25" x14ac:dyDescent="0.25">
      <c r="A258" s="100"/>
      <c r="B258" s="103"/>
      <c r="C258" s="42" t="s">
        <v>367</v>
      </c>
      <c r="D258" s="41" t="s">
        <v>298</v>
      </c>
      <c r="E258" s="16">
        <v>116264.7</v>
      </c>
      <c r="F258" s="16">
        <v>116068.5</v>
      </c>
      <c r="G258" s="16">
        <v>125333.29</v>
      </c>
      <c r="H258" s="9">
        <v>127666.04</v>
      </c>
      <c r="I258" s="9">
        <v>129258.16</v>
      </c>
    </row>
    <row r="259" spans="1:9" s="7" customFormat="1" x14ac:dyDescent="0.25">
      <c r="A259" s="100" t="s">
        <v>69</v>
      </c>
      <c r="B259" s="103" t="s">
        <v>380</v>
      </c>
      <c r="C259" s="42" t="s">
        <v>379</v>
      </c>
      <c r="D259" s="41" t="s">
        <v>392</v>
      </c>
      <c r="E259" s="15">
        <v>180873</v>
      </c>
      <c r="F259" s="15">
        <v>180873</v>
      </c>
      <c r="G259" s="15">
        <v>180873</v>
      </c>
      <c r="H259" s="15">
        <v>180873</v>
      </c>
      <c r="I259" s="15">
        <v>180873</v>
      </c>
    </row>
    <row r="260" spans="1:9" s="7" customFormat="1" ht="47.25" x14ac:dyDescent="0.25">
      <c r="A260" s="100"/>
      <c r="B260" s="103"/>
      <c r="C260" s="42" t="s">
        <v>367</v>
      </c>
      <c r="D260" s="41" t="s">
        <v>298</v>
      </c>
      <c r="E260" s="16">
        <v>33237.800000000003</v>
      </c>
      <c r="F260" s="16">
        <v>33994.1</v>
      </c>
      <c r="G260" s="16">
        <v>36707.57</v>
      </c>
      <c r="H260" s="9">
        <v>37390.78</v>
      </c>
      <c r="I260" s="9">
        <v>37857.08</v>
      </c>
    </row>
    <row r="261" spans="1:9" s="7" customFormat="1" x14ac:dyDescent="0.25">
      <c r="A261" s="100" t="s">
        <v>70</v>
      </c>
      <c r="B261" s="103" t="s">
        <v>88</v>
      </c>
      <c r="C261" s="42" t="s">
        <v>366</v>
      </c>
      <c r="D261" s="41" t="s">
        <v>145</v>
      </c>
      <c r="E261" s="15">
        <v>341</v>
      </c>
      <c r="F261" s="15">
        <v>341</v>
      </c>
      <c r="G261" s="15">
        <v>341</v>
      </c>
      <c r="H261" s="15">
        <v>341</v>
      </c>
      <c r="I261" s="15">
        <v>341</v>
      </c>
    </row>
    <row r="262" spans="1:9" s="7" customFormat="1" ht="47.25" x14ac:dyDescent="0.25">
      <c r="A262" s="100"/>
      <c r="B262" s="103"/>
      <c r="C262" s="42" t="s">
        <v>367</v>
      </c>
      <c r="D262" s="41" t="s">
        <v>298</v>
      </c>
      <c r="E262" s="16">
        <v>29993.200000000001</v>
      </c>
      <c r="F262" s="16">
        <v>29631</v>
      </c>
      <c r="G262" s="16">
        <v>31996.2</v>
      </c>
      <c r="H262" s="9">
        <v>32591.72</v>
      </c>
      <c r="I262" s="9">
        <v>32998.17</v>
      </c>
    </row>
    <row r="263" spans="1:9" s="7" customFormat="1" x14ac:dyDescent="0.25">
      <c r="A263" s="100" t="s">
        <v>71</v>
      </c>
      <c r="B263" s="103" t="s">
        <v>89</v>
      </c>
      <c r="C263" s="42" t="s">
        <v>366</v>
      </c>
      <c r="D263" s="41" t="s">
        <v>145</v>
      </c>
      <c r="E263" s="15">
        <v>1262</v>
      </c>
      <c r="F263" s="15">
        <v>1262</v>
      </c>
      <c r="G263" s="15">
        <v>1262</v>
      </c>
      <c r="H263" s="15">
        <v>1262</v>
      </c>
      <c r="I263" s="15">
        <v>1262</v>
      </c>
    </row>
    <row r="264" spans="1:9" s="7" customFormat="1" ht="47.25" x14ac:dyDescent="0.25">
      <c r="A264" s="100"/>
      <c r="B264" s="103"/>
      <c r="C264" s="42" t="s">
        <v>367</v>
      </c>
      <c r="D264" s="41" t="s">
        <v>298</v>
      </c>
      <c r="E264" s="16">
        <v>166788.9</v>
      </c>
      <c r="F264" s="16">
        <v>161628.70000000001</v>
      </c>
      <c r="G264" s="16">
        <v>174530.18</v>
      </c>
      <c r="H264" s="9">
        <v>177778.61</v>
      </c>
      <c r="I264" s="9">
        <v>179995.67</v>
      </c>
    </row>
    <row r="265" spans="1:9" s="7" customFormat="1" x14ac:dyDescent="0.25">
      <c r="A265" s="100" t="s">
        <v>72</v>
      </c>
      <c r="B265" s="103" t="s">
        <v>114</v>
      </c>
      <c r="C265" s="42" t="s">
        <v>366</v>
      </c>
      <c r="D265" s="41" t="s">
        <v>145</v>
      </c>
      <c r="E265" s="15">
        <v>808</v>
      </c>
      <c r="F265" s="15">
        <v>808</v>
      </c>
      <c r="G265" s="15">
        <v>1208</v>
      </c>
      <c r="H265" s="15">
        <v>1208</v>
      </c>
      <c r="I265" s="15">
        <v>1208</v>
      </c>
    </row>
    <row r="266" spans="1:9" s="7" customFormat="1" ht="47.25" x14ac:dyDescent="0.25">
      <c r="A266" s="100"/>
      <c r="B266" s="103"/>
      <c r="C266" s="42" t="s">
        <v>367</v>
      </c>
      <c r="D266" s="41" t="s">
        <v>298</v>
      </c>
      <c r="E266" s="16">
        <v>92663.7</v>
      </c>
      <c r="F266" s="16">
        <v>91544.3</v>
      </c>
      <c r="G266" s="16">
        <v>98851.520000000004</v>
      </c>
      <c r="H266" s="9">
        <v>100691.39</v>
      </c>
      <c r="I266" s="9">
        <v>101947.1</v>
      </c>
    </row>
    <row r="267" spans="1:9" s="7" customFormat="1" x14ac:dyDescent="0.25">
      <c r="A267" s="100" t="s">
        <v>73</v>
      </c>
      <c r="B267" s="103" t="s">
        <v>90</v>
      </c>
      <c r="C267" s="42" t="s">
        <v>366</v>
      </c>
      <c r="D267" s="41" t="s">
        <v>145</v>
      </c>
      <c r="E267" s="15">
        <v>1830</v>
      </c>
      <c r="F267" s="15">
        <v>1830</v>
      </c>
      <c r="G267" s="15">
        <v>1830</v>
      </c>
      <c r="H267" s="15">
        <v>1830</v>
      </c>
      <c r="I267" s="15">
        <v>1830</v>
      </c>
    </row>
    <row r="268" spans="1:9" s="7" customFormat="1" ht="47.25" x14ac:dyDescent="0.25">
      <c r="A268" s="100"/>
      <c r="B268" s="103"/>
      <c r="C268" s="42" t="s">
        <v>367</v>
      </c>
      <c r="D268" s="41" t="s">
        <v>298</v>
      </c>
      <c r="E268" s="16">
        <v>207561.3</v>
      </c>
      <c r="F268" s="16">
        <v>205054</v>
      </c>
      <c r="G268" s="16">
        <v>221421.76</v>
      </c>
      <c r="H268" s="9">
        <v>225542.95</v>
      </c>
      <c r="I268" s="9">
        <v>228355.68</v>
      </c>
    </row>
    <row r="269" spans="1:9" s="7" customFormat="1" x14ac:dyDescent="0.25">
      <c r="A269" s="100" t="s">
        <v>74</v>
      </c>
      <c r="B269" s="103" t="s">
        <v>83</v>
      </c>
      <c r="C269" s="42" t="s">
        <v>366</v>
      </c>
      <c r="D269" s="41" t="s">
        <v>145</v>
      </c>
      <c r="E269" s="15">
        <v>2772</v>
      </c>
      <c r="F269" s="15">
        <v>2772</v>
      </c>
      <c r="G269" s="15">
        <v>2772</v>
      </c>
      <c r="H269" s="15">
        <v>2772</v>
      </c>
      <c r="I269" s="15">
        <v>2772</v>
      </c>
    </row>
    <row r="270" spans="1:9" s="7" customFormat="1" ht="47.25" x14ac:dyDescent="0.25">
      <c r="A270" s="100"/>
      <c r="B270" s="103"/>
      <c r="C270" s="42" t="s">
        <v>367</v>
      </c>
      <c r="D270" s="41" t="s">
        <v>298</v>
      </c>
      <c r="E270" s="16">
        <v>74831.7</v>
      </c>
      <c r="F270" s="16">
        <v>73927.8</v>
      </c>
      <c r="G270" s="16">
        <v>79828.84</v>
      </c>
      <c r="H270" s="9">
        <v>81314.649999999994</v>
      </c>
      <c r="I270" s="9">
        <v>82328.710000000006</v>
      </c>
    </row>
    <row r="271" spans="1:9" s="7" customFormat="1" x14ac:dyDescent="0.25">
      <c r="A271" s="100" t="s">
        <v>75</v>
      </c>
      <c r="B271" s="103" t="s">
        <v>78</v>
      </c>
      <c r="C271" s="42" t="s">
        <v>366</v>
      </c>
      <c r="D271" s="41" t="s">
        <v>145</v>
      </c>
      <c r="E271" s="15">
        <v>161</v>
      </c>
      <c r="F271" s="15">
        <v>158</v>
      </c>
      <c r="G271" s="15">
        <v>158</v>
      </c>
      <c r="H271" s="15">
        <v>158</v>
      </c>
      <c r="I271" s="15">
        <v>158</v>
      </c>
    </row>
    <row r="272" spans="1:9" s="7" customFormat="1" ht="47.25" x14ac:dyDescent="0.25">
      <c r="A272" s="100"/>
      <c r="B272" s="103"/>
      <c r="C272" s="42" t="s">
        <v>367</v>
      </c>
      <c r="D272" s="41" t="s">
        <v>298</v>
      </c>
      <c r="E272" s="16">
        <v>21398.1</v>
      </c>
      <c r="F272" s="16">
        <v>21139.5</v>
      </c>
      <c r="G272" s="16">
        <v>22826.89</v>
      </c>
      <c r="H272" s="9">
        <v>23251.75</v>
      </c>
      <c r="I272" s="9">
        <v>23541.72</v>
      </c>
    </row>
    <row r="273" spans="1:9" s="7" customFormat="1" x14ac:dyDescent="0.25">
      <c r="A273" s="100" t="s">
        <v>76</v>
      </c>
      <c r="B273" s="103" t="s">
        <v>86</v>
      </c>
      <c r="C273" s="42" t="s">
        <v>381</v>
      </c>
      <c r="D273" s="41" t="s">
        <v>382</v>
      </c>
      <c r="E273" s="15">
        <v>830</v>
      </c>
      <c r="F273" s="15" t="s">
        <v>333</v>
      </c>
      <c r="G273" s="15" t="s">
        <v>333</v>
      </c>
      <c r="H273" s="15" t="s">
        <v>333</v>
      </c>
      <c r="I273" s="15" t="s">
        <v>333</v>
      </c>
    </row>
    <row r="274" spans="1:9" s="7" customFormat="1" ht="47.25" x14ac:dyDescent="0.25">
      <c r="A274" s="100"/>
      <c r="B274" s="103"/>
      <c r="C274" s="42" t="s">
        <v>367</v>
      </c>
      <c r="D274" s="41" t="s">
        <v>298</v>
      </c>
      <c r="E274" s="16">
        <v>41690.800000000003</v>
      </c>
      <c r="F274" s="16">
        <v>0</v>
      </c>
      <c r="G274" s="16">
        <v>0</v>
      </c>
      <c r="H274" s="9">
        <v>0</v>
      </c>
      <c r="I274" s="9">
        <v>0</v>
      </c>
    </row>
    <row r="275" spans="1:9" s="7" customFormat="1" x14ac:dyDescent="0.25">
      <c r="A275" s="100" t="s">
        <v>91</v>
      </c>
      <c r="B275" s="103" t="s">
        <v>84</v>
      </c>
      <c r="C275" s="42" t="s">
        <v>383</v>
      </c>
      <c r="D275" s="41" t="s">
        <v>85</v>
      </c>
      <c r="E275" s="15">
        <v>36</v>
      </c>
      <c r="F275" s="15">
        <v>35</v>
      </c>
      <c r="G275" s="15">
        <v>35</v>
      </c>
      <c r="H275" s="15">
        <v>35</v>
      </c>
      <c r="I275" s="15">
        <v>35</v>
      </c>
    </row>
    <row r="276" spans="1:9" s="7" customFormat="1" ht="47.25" x14ac:dyDescent="0.25">
      <c r="A276" s="100"/>
      <c r="B276" s="103"/>
      <c r="C276" s="42" t="s">
        <v>367</v>
      </c>
      <c r="D276" s="41" t="s">
        <v>298</v>
      </c>
      <c r="E276" s="16">
        <v>1824.2</v>
      </c>
      <c r="F276" s="16">
        <v>1770.2</v>
      </c>
      <c r="G276" s="16">
        <v>1911.5</v>
      </c>
      <c r="H276" s="9">
        <v>1947.08</v>
      </c>
      <c r="I276" s="9">
        <v>1971.36</v>
      </c>
    </row>
    <row r="277" spans="1:9" s="7" customFormat="1" x14ac:dyDescent="0.25">
      <c r="A277" s="100" t="s">
        <v>92</v>
      </c>
      <c r="B277" s="103" t="s">
        <v>124</v>
      </c>
      <c r="C277" s="42" t="s">
        <v>383</v>
      </c>
      <c r="D277" s="41" t="s">
        <v>85</v>
      </c>
      <c r="E277" s="15">
        <v>6</v>
      </c>
      <c r="F277" s="15">
        <v>6</v>
      </c>
      <c r="G277" s="15">
        <v>6</v>
      </c>
      <c r="H277" s="15">
        <v>6</v>
      </c>
      <c r="I277" s="15">
        <v>6</v>
      </c>
    </row>
    <row r="278" spans="1:9" s="7" customFormat="1" ht="47.25" x14ac:dyDescent="0.25">
      <c r="A278" s="100"/>
      <c r="B278" s="103"/>
      <c r="C278" s="42" t="s">
        <v>367</v>
      </c>
      <c r="D278" s="41" t="s">
        <v>298</v>
      </c>
      <c r="E278" s="16">
        <v>9101.9</v>
      </c>
      <c r="F278" s="16">
        <v>9384.0499999999993</v>
      </c>
      <c r="G278" s="16">
        <v>9441.08</v>
      </c>
      <c r="H278" s="9">
        <v>9751.16</v>
      </c>
      <c r="I278" s="9">
        <v>10093.56</v>
      </c>
    </row>
    <row r="279" spans="1:9" s="7" customFormat="1" x14ac:dyDescent="0.25">
      <c r="A279" s="100" t="s">
        <v>93</v>
      </c>
      <c r="B279" s="103" t="s">
        <v>125</v>
      </c>
      <c r="C279" s="42" t="s">
        <v>383</v>
      </c>
      <c r="D279" s="41" t="s">
        <v>85</v>
      </c>
      <c r="E279" s="15">
        <v>1</v>
      </c>
      <c r="F279" s="15">
        <v>1</v>
      </c>
      <c r="G279" s="15">
        <v>1</v>
      </c>
      <c r="H279" s="15">
        <v>1</v>
      </c>
      <c r="I279" s="15">
        <v>1</v>
      </c>
    </row>
    <row r="280" spans="1:9" s="7" customFormat="1" ht="47.25" x14ac:dyDescent="0.25">
      <c r="A280" s="100"/>
      <c r="B280" s="103"/>
      <c r="C280" s="42" t="s">
        <v>367</v>
      </c>
      <c r="D280" s="41" t="s">
        <v>298</v>
      </c>
      <c r="E280" s="16">
        <v>1553.1</v>
      </c>
      <c r="F280" s="16">
        <v>1605.9</v>
      </c>
      <c r="G280" s="16">
        <v>1651.45</v>
      </c>
      <c r="H280" s="9">
        <v>1705.69</v>
      </c>
      <c r="I280" s="9">
        <v>1765.58</v>
      </c>
    </row>
    <row r="281" spans="1:9" s="7" customFormat="1" ht="31.5" x14ac:dyDescent="0.25">
      <c r="A281" s="100" t="s">
        <v>94</v>
      </c>
      <c r="B281" s="103" t="s">
        <v>384</v>
      </c>
      <c r="C281" s="42" t="s">
        <v>385</v>
      </c>
      <c r="D281" s="41" t="s">
        <v>85</v>
      </c>
      <c r="E281" s="15">
        <v>6</v>
      </c>
      <c r="F281" s="15">
        <v>6</v>
      </c>
      <c r="G281" s="15">
        <v>6</v>
      </c>
      <c r="H281" s="15">
        <v>6</v>
      </c>
      <c r="I281" s="15">
        <v>6</v>
      </c>
    </row>
    <row r="282" spans="1:9" s="7" customFormat="1" ht="47.25" x14ac:dyDescent="0.25">
      <c r="A282" s="100"/>
      <c r="B282" s="103"/>
      <c r="C282" s="42" t="s">
        <v>367</v>
      </c>
      <c r="D282" s="41" t="s">
        <v>298</v>
      </c>
      <c r="E282" s="16">
        <v>8890.4</v>
      </c>
      <c r="F282" s="16">
        <v>9192.68</v>
      </c>
      <c r="G282" s="16">
        <v>9441.08</v>
      </c>
      <c r="H282" s="9">
        <v>9751.16</v>
      </c>
      <c r="I282" s="9">
        <v>10093.56</v>
      </c>
    </row>
    <row r="283" spans="1:9" s="7" customFormat="1" ht="31.5" x14ac:dyDescent="0.25">
      <c r="A283" s="100" t="s">
        <v>95</v>
      </c>
      <c r="B283" s="103" t="s">
        <v>386</v>
      </c>
      <c r="C283" s="42" t="s">
        <v>387</v>
      </c>
      <c r="D283" s="41" t="s">
        <v>158</v>
      </c>
      <c r="E283" s="29">
        <v>2.8</v>
      </c>
      <c r="F283" s="15" t="s">
        <v>333</v>
      </c>
      <c r="G283" s="15" t="s">
        <v>333</v>
      </c>
      <c r="H283" s="15" t="s">
        <v>333</v>
      </c>
      <c r="I283" s="15" t="s">
        <v>333</v>
      </c>
    </row>
    <row r="284" spans="1:9" s="7" customFormat="1" ht="47.25" x14ac:dyDescent="0.25">
      <c r="A284" s="100"/>
      <c r="B284" s="103"/>
      <c r="C284" s="42" t="s">
        <v>367</v>
      </c>
      <c r="D284" s="41" t="s">
        <v>298</v>
      </c>
      <c r="E284" s="16">
        <v>12747.720000000001</v>
      </c>
      <c r="F284" s="16">
        <v>0</v>
      </c>
      <c r="G284" s="16">
        <v>0</v>
      </c>
      <c r="H284" s="16">
        <v>0</v>
      </c>
      <c r="I284" s="16">
        <v>0</v>
      </c>
    </row>
    <row r="285" spans="1:9" s="7" customFormat="1" x14ac:dyDescent="0.25">
      <c r="A285" s="100" t="s">
        <v>96</v>
      </c>
      <c r="B285" s="103" t="s">
        <v>388</v>
      </c>
      <c r="C285" s="42" t="s">
        <v>116</v>
      </c>
      <c r="D285" s="41" t="s">
        <v>85</v>
      </c>
      <c r="E285" s="15">
        <v>17784</v>
      </c>
      <c r="F285" s="15" t="s">
        <v>333</v>
      </c>
      <c r="G285" s="15" t="s">
        <v>333</v>
      </c>
      <c r="H285" s="15" t="s">
        <v>333</v>
      </c>
      <c r="I285" s="15" t="s">
        <v>333</v>
      </c>
    </row>
    <row r="286" spans="1:9" s="7" customFormat="1" ht="47.25" x14ac:dyDescent="0.25">
      <c r="A286" s="100"/>
      <c r="B286" s="103"/>
      <c r="C286" s="42" t="s">
        <v>367</v>
      </c>
      <c r="D286" s="41" t="s">
        <v>298</v>
      </c>
      <c r="E286" s="16">
        <v>3935.8</v>
      </c>
      <c r="F286" s="16">
        <v>0</v>
      </c>
      <c r="G286" s="16">
        <v>0</v>
      </c>
      <c r="H286" s="16">
        <v>0</v>
      </c>
      <c r="I286" s="16">
        <v>0</v>
      </c>
    </row>
    <row r="287" spans="1:9" s="7" customFormat="1" x14ac:dyDescent="0.25">
      <c r="A287" s="100" t="s">
        <v>97</v>
      </c>
      <c r="B287" s="103" t="s">
        <v>117</v>
      </c>
      <c r="C287" s="42" t="s">
        <v>379</v>
      </c>
      <c r="D287" s="41" t="s">
        <v>392</v>
      </c>
      <c r="E287" s="63">
        <v>8248</v>
      </c>
      <c r="F287" s="63">
        <v>8094</v>
      </c>
      <c r="G287" s="63">
        <v>8094</v>
      </c>
      <c r="H287" s="63">
        <v>8094</v>
      </c>
      <c r="I287" s="63">
        <v>8094</v>
      </c>
    </row>
    <row r="288" spans="1:9" s="7" customFormat="1" ht="47.25" x14ac:dyDescent="0.25">
      <c r="A288" s="100"/>
      <c r="B288" s="103"/>
      <c r="C288" s="42" t="s">
        <v>367</v>
      </c>
      <c r="D288" s="41" t="s">
        <v>298</v>
      </c>
      <c r="E288" s="16">
        <v>14686.8</v>
      </c>
      <c r="F288" s="16">
        <v>27313.200000000001</v>
      </c>
      <c r="G288" s="16">
        <v>39172.58</v>
      </c>
      <c r="H288" s="16">
        <v>41298.9</v>
      </c>
      <c r="I288" s="16">
        <v>43422.05</v>
      </c>
    </row>
    <row r="289" spans="1:9" s="7" customFormat="1" x14ac:dyDescent="0.25">
      <c r="A289" s="100" t="s">
        <v>98</v>
      </c>
      <c r="B289" s="103" t="s">
        <v>118</v>
      </c>
      <c r="C289" s="42" t="s">
        <v>379</v>
      </c>
      <c r="D289" s="41" t="s">
        <v>392</v>
      </c>
      <c r="E289" s="63">
        <v>6447</v>
      </c>
      <c r="F289" s="63">
        <v>6327</v>
      </c>
      <c r="G289" s="63">
        <v>6327</v>
      </c>
      <c r="H289" s="63">
        <v>6327</v>
      </c>
      <c r="I289" s="63">
        <v>6327</v>
      </c>
    </row>
    <row r="290" spans="1:9" s="7" customFormat="1" ht="47.25" x14ac:dyDescent="0.25">
      <c r="A290" s="100"/>
      <c r="B290" s="103"/>
      <c r="C290" s="42" t="s">
        <v>367</v>
      </c>
      <c r="D290" s="41" t="s">
        <v>298</v>
      </c>
      <c r="E290" s="16">
        <v>4870.3999999999996</v>
      </c>
      <c r="F290" s="16">
        <v>10676.7</v>
      </c>
      <c r="G290" s="16">
        <v>15312.52</v>
      </c>
      <c r="H290" s="16">
        <v>16143.7</v>
      </c>
      <c r="I290" s="16">
        <v>16973.63</v>
      </c>
    </row>
    <row r="291" spans="1:9" s="7" customFormat="1" x14ac:dyDescent="0.25">
      <c r="A291" s="100" t="s">
        <v>99</v>
      </c>
      <c r="B291" s="103" t="s">
        <v>119</v>
      </c>
      <c r="C291" s="42" t="s">
        <v>379</v>
      </c>
      <c r="D291" s="41" t="s">
        <v>392</v>
      </c>
      <c r="E291" s="63">
        <v>46060</v>
      </c>
      <c r="F291" s="63">
        <v>45201</v>
      </c>
      <c r="G291" s="63">
        <v>45201</v>
      </c>
      <c r="H291" s="63">
        <v>45201</v>
      </c>
      <c r="I291" s="63">
        <v>45201</v>
      </c>
    </row>
    <row r="292" spans="1:9" s="7" customFormat="1" ht="47.25" x14ac:dyDescent="0.25">
      <c r="A292" s="100"/>
      <c r="B292" s="103"/>
      <c r="C292" s="42" t="s">
        <v>367</v>
      </c>
      <c r="D292" s="41" t="s">
        <v>298</v>
      </c>
      <c r="E292" s="16">
        <v>35510.300000000003</v>
      </c>
      <c r="F292" s="16">
        <v>37772.6</v>
      </c>
      <c r="G292" s="16">
        <v>40787.67</v>
      </c>
      <c r="H292" s="16">
        <v>41546.83</v>
      </c>
      <c r="I292" s="16">
        <v>42064.95</v>
      </c>
    </row>
    <row r="293" spans="1:9" s="7" customFormat="1" x14ac:dyDescent="0.25">
      <c r="A293" s="100" t="s">
        <v>100</v>
      </c>
      <c r="B293" s="103" t="s">
        <v>120</v>
      </c>
      <c r="C293" s="42" t="s">
        <v>379</v>
      </c>
      <c r="D293" s="41" t="s">
        <v>392</v>
      </c>
      <c r="E293" s="30">
        <v>813</v>
      </c>
      <c r="F293" s="30">
        <v>798</v>
      </c>
      <c r="G293" s="30">
        <v>798</v>
      </c>
      <c r="H293" s="30">
        <v>798</v>
      </c>
      <c r="I293" s="30">
        <v>798</v>
      </c>
    </row>
    <row r="294" spans="1:9" s="7" customFormat="1" ht="47.25" x14ac:dyDescent="0.25">
      <c r="A294" s="100"/>
      <c r="B294" s="103"/>
      <c r="C294" s="42" t="s">
        <v>367</v>
      </c>
      <c r="D294" s="41" t="s">
        <v>298</v>
      </c>
      <c r="E294" s="16">
        <v>312.7</v>
      </c>
      <c r="F294" s="16">
        <v>332.6</v>
      </c>
      <c r="G294" s="16">
        <v>359.15</v>
      </c>
      <c r="H294" s="9">
        <v>365.83</v>
      </c>
      <c r="I294" s="9">
        <v>370.4</v>
      </c>
    </row>
    <row r="295" spans="1:9" s="7" customFormat="1" x14ac:dyDescent="0.25">
      <c r="A295" s="100" t="s">
        <v>101</v>
      </c>
      <c r="B295" s="103" t="s">
        <v>121</v>
      </c>
      <c r="C295" s="42" t="s">
        <v>379</v>
      </c>
      <c r="D295" s="41" t="s">
        <v>392</v>
      </c>
      <c r="E295" s="30">
        <v>697</v>
      </c>
      <c r="F295" s="30">
        <v>684</v>
      </c>
      <c r="G295" s="30">
        <v>684</v>
      </c>
      <c r="H295" s="30">
        <v>684</v>
      </c>
      <c r="I295" s="30">
        <v>684</v>
      </c>
    </row>
    <row r="296" spans="1:9" s="7" customFormat="1" ht="47.25" x14ac:dyDescent="0.25">
      <c r="A296" s="100"/>
      <c r="B296" s="103"/>
      <c r="C296" s="42" t="s">
        <v>367</v>
      </c>
      <c r="D296" s="41" t="s">
        <v>298</v>
      </c>
      <c r="E296" s="16">
        <v>1063.8</v>
      </c>
      <c r="F296" s="16">
        <v>1131.5999999999999</v>
      </c>
      <c r="G296" s="16">
        <v>1221.93</v>
      </c>
      <c r="H296" s="9">
        <v>1244.67</v>
      </c>
      <c r="I296" s="9">
        <v>1260.2</v>
      </c>
    </row>
    <row r="297" spans="1:9" s="7" customFormat="1" x14ac:dyDescent="0.25">
      <c r="A297" s="100" t="s">
        <v>102</v>
      </c>
      <c r="B297" s="103" t="s">
        <v>389</v>
      </c>
      <c r="C297" s="42" t="s">
        <v>390</v>
      </c>
      <c r="D297" s="41" t="s">
        <v>85</v>
      </c>
      <c r="E297" s="30">
        <v>51</v>
      </c>
      <c r="F297" s="30">
        <v>50</v>
      </c>
      <c r="G297" s="30">
        <v>50</v>
      </c>
      <c r="H297" s="30">
        <v>50</v>
      </c>
      <c r="I297" s="30">
        <v>50</v>
      </c>
    </row>
    <row r="298" spans="1:9" s="7" customFormat="1" ht="47.25" x14ac:dyDescent="0.25">
      <c r="A298" s="100"/>
      <c r="B298" s="103"/>
      <c r="C298" s="42" t="s">
        <v>367</v>
      </c>
      <c r="D298" s="41" t="s">
        <v>298</v>
      </c>
      <c r="E298" s="16">
        <v>3361.1</v>
      </c>
      <c r="F298" s="16">
        <v>7401.9</v>
      </c>
      <c r="G298" s="16">
        <v>10615.8</v>
      </c>
      <c r="H298" s="9">
        <v>11192.04</v>
      </c>
      <c r="I298" s="9">
        <v>11767.41</v>
      </c>
    </row>
    <row r="299" spans="1:9" s="7" customFormat="1" ht="47.25" x14ac:dyDescent="0.25">
      <c r="A299" s="100" t="s">
        <v>103</v>
      </c>
      <c r="B299" s="103" t="s">
        <v>122</v>
      </c>
      <c r="C299" s="42" t="s">
        <v>393</v>
      </c>
      <c r="D299" s="41" t="s">
        <v>85</v>
      </c>
      <c r="E299" s="54">
        <v>185</v>
      </c>
      <c r="F299" s="54">
        <v>182</v>
      </c>
      <c r="G299" s="54">
        <v>182</v>
      </c>
      <c r="H299" s="54">
        <v>182</v>
      </c>
      <c r="I299" s="54">
        <v>182</v>
      </c>
    </row>
    <row r="300" spans="1:9" s="7" customFormat="1" ht="47.25" x14ac:dyDescent="0.25">
      <c r="A300" s="100"/>
      <c r="B300" s="103"/>
      <c r="C300" s="42" t="s">
        <v>367</v>
      </c>
      <c r="D300" s="41" t="s">
        <v>298</v>
      </c>
      <c r="E300" s="16">
        <v>26119.1</v>
      </c>
      <c r="F300" s="16">
        <v>57257.53</v>
      </c>
      <c r="G300" s="16">
        <v>82118.73</v>
      </c>
      <c r="H300" s="16">
        <v>86576.21</v>
      </c>
      <c r="I300" s="16">
        <v>91027.04</v>
      </c>
    </row>
    <row r="301" spans="1:9" s="7" customFormat="1" x14ac:dyDescent="0.25">
      <c r="A301" s="100" t="s">
        <v>104</v>
      </c>
      <c r="B301" s="101" t="s">
        <v>127</v>
      </c>
      <c r="C301" s="59" t="s">
        <v>391</v>
      </c>
      <c r="D301" s="41" t="s">
        <v>145</v>
      </c>
      <c r="E301" s="31">
        <v>8077</v>
      </c>
      <c r="F301" s="31">
        <v>8009</v>
      </c>
      <c r="G301" s="31">
        <v>8009</v>
      </c>
      <c r="H301" s="31">
        <v>8009</v>
      </c>
      <c r="I301" s="31">
        <v>8009</v>
      </c>
    </row>
    <row r="302" spans="1:9" s="7" customFormat="1" ht="47.25" x14ac:dyDescent="0.25">
      <c r="A302" s="100"/>
      <c r="B302" s="102"/>
      <c r="C302" s="42" t="s">
        <v>367</v>
      </c>
      <c r="D302" s="41" t="s">
        <v>298</v>
      </c>
      <c r="E302" s="16">
        <v>525547.5</v>
      </c>
      <c r="F302" s="16">
        <v>551633.18000000005</v>
      </c>
      <c r="G302" s="16">
        <v>595959.89</v>
      </c>
      <c r="H302" s="16">
        <v>608801.56000000006</v>
      </c>
      <c r="I302" s="16">
        <v>634713.25</v>
      </c>
    </row>
    <row r="303" spans="1:9" s="7" customFormat="1" x14ac:dyDescent="0.25">
      <c r="A303" s="100" t="s">
        <v>105</v>
      </c>
      <c r="B303" s="103" t="s">
        <v>128</v>
      </c>
      <c r="C303" s="42" t="s">
        <v>391</v>
      </c>
      <c r="D303" s="41" t="s">
        <v>145</v>
      </c>
      <c r="E303" s="54">
        <v>907</v>
      </c>
      <c r="F303" s="54">
        <v>916</v>
      </c>
      <c r="G303" s="54">
        <v>916</v>
      </c>
      <c r="H303" s="54">
        <v>916</v>
      </c>
      <c r="I303" s="54">
        <v>916</v>
      </c>
    </row>
    <row r="304" spans="1:9" s="7" customFormat="1" ht="47.25" x14ac:dyDescent="0.25">
      <c r="A304" s="100"/>
      <c r="B304" s="103"/>
      <c r="C304" s="42" t="s">
        <v>367</v>
      </c>
      <c r="D304" s="41" t="s">
        <v>298</v>
      </c>
      <c r="E304" s="16">
        <v>65941.8</v>
      </c>
      <c r="F304" s="16">
        <v>68165.3</v>
      </c>
      <c r="G304" s="16">
        <v>73642.75</v>
      </c>
      <c r="H304" s="16">
        <v>75229.59</v>
      </c>
      <c r="I304" s="16">
        <v>78431.5</v>
      </c>
    </row>
    <row r="305" spans="1:9" s="7" customFormat="1" x14ac:dyDescent="0.25">
      <c r="A305" s="100" t="s">
        <v>106</v>
      </c>
      <c r="B305" s="103" t="s">
        <v>129</v>
      </c>
      <c r="C305" s="42" t="s">
        <v>391</v>
      </c>
      <c r="D305" s="41" t="s">
        <v>145</v>
      </c>
      <c r="E305" s="54">
        <v>40</v>
      </c>
      <c r="F305" s="54">
        <v>40</v>
      </c>
      <c r="G305" s="54">
        <v>40</v>
      </c>
      <c r="H305" s="54">
        <v>40</v>
      </c>
      <c r="I305" s="54">
        <v>40</v>
      </c>
    </row>
    <row r="306" spans="1:9" s="7" customFormat="1" ht="47.25" x14ac:dyDescent="0.25">
      <c r="A306" s="100"/>
      <c r="B306" s="103"/>
      <c r="C306" s="42" t="s">
        <v>367</v>
      </c>
      <c r="D306" s="41" t="s">
        <v>298</v>
      </c>
      <c r="E306" s="16">
        <v>985.1</v>
      </c>
      <c r="F306" s="16">
        <v>997.06</v>
      </c>
      <c r="G306" s="16">
        <v>1077.18</v>
      </c>
      <c r="H306" s="16">
        <v>1100.3900000000001</v>
      </c>
      <c r="I306" s="16">
        <v>1147.23</v>
      </c>
    </row>
    <row r="307" spans="1:9" s="7" customFormat="1" x14ac:dyDescent="0.25">
      <c r="A307" s="100" t="s">
        <v>107</v>
      </c>
      <c r="B307" s="103" t="s">
        <v>130</v>
      </c>
      <c r="C307" s="42" t="s">
        <v>391</v>
      </c>
      <c r="D307" s="41" t="s">
        <v>145</v>
      </c>
      <c r="E307" s="31">
        <v>12680</v>
      </c>
      <c r="F307" s="31">
        <v>12830</v>
      </c>
      <c r="G307" s="31">
        <v>12830</v>
      </c>
      <c r="H307" s="31">
        <v>12830</v>
      </c>
      <c r="I307" s="31">
        <v>12830</v>
      </c>
    </row>
    <row r="308" spans="1:9" s="7" customFormat="1" ht="47.25" x14ac:dyDescent="0.25">
      <c r="A308" s="100"/>
      <c r="B308" s="103"/>
      <c r="C308" s="42" t="s">
        <v>367</v>
      </c>
      <c r="D308" s="41" t="s">
        <v>298</v>
      </c>
      <c r="E308" s="16">
        <v>841679.9</v>
      </c>
      <c r="F308" s="16">
        <v>877162.84</v>
      </c>
      <c r="G308" s="16">
        <v>947647.61</v>
      </c>
      <c r="H308" s="16">
        <v>968067.41</v>
      </c>
      <c r="I308" s="16">
        <v>1009270.1</v>
      </c>
    </row>
    <row r="309" spans="1:9" s="7" customFormat="1" x14ac:dyDescent="0.25">
      <c r="A309" s="100" t="s">
        <v>108</v>
      </c>
      <c r="B309" s="103" t="s">
        <v>131</v>
      </c>
      <c r="C309" s="42" t="s">
        <v>391</v>
      </c>
      <c r="D309" s="41" t="s">
        <v>145</v>
      </c>
      <c r="E309" s="54">
        <v>115</v>
      </c>
      <c r="F309" s="54">
        <v>115</v>
      </c>
      <c r="G309" s="54">
        <v>115</v>
      </c>
      <c r="H309" s="54">
        <v>115</v>
      </c>
      <c r="I309" s="54">
        <v>115</v>
      </c>
    </row>
    <row r="310" spans="1:9" s="7" customFormat="1" ht="47.25" x14ac:dyDescent="0.25">
      <c r="A310" s="100"/>
      <c r="B310" s="103"/>
      <c r="C310" s="42" t="s">
        <v>367</v>
      </c>
      <c r="D310" s="41" t="s">
        <v>298</v>
      </c>
      <c r="E310" s="16">
        <v>1822.7</v>
      </c>
      <c r="F310" s="16">
        <v>1844.92</v>
      </c>
      <c r="G310" s="16">
        <v>1993.17</v>
      </c>
      <c r="H310" s="16">
        <v>2036.12</v>
      </c>
      <c r="I310" s="16">
        <v>2122.7800000000002</v>
      </c>
    </row>
    <row r="311" spans="1:9" s="7" customFormat="1" x14ac:dyDescent="0.25">
      <c r="A311" s="100" t="s">
        <v>109</v>
      </c>
      <c r="B311" s="103" t="s">
        <v>132</v>
      </c>
      <c r="C311" s="42" t="s">
        <v>391</v>
      </c>
      <c r="D311" s="41" t="s">
        <v>145</v>
      </c>
      <c r="E311" s="54">
        <v>579</v>
      </c>
      <c r="F311" s="54">
        <v>585</v>
      </c>
      <c r="G311" s="54">
        <v>585</v>
      </c>
      <c r="H311" s="54">
        <v>585</v>
      </c>
      <c r="I311" s="54">
        <v>585</v>
      </c>
    </row>
    <row r="312" spans="1:9" s="7" customFormat="1" ht="47.25" x14ac:dyDescent="0.25">
      <c r="A312" s="100"/>
      <c r="B312" s="103"/>
      <c r="C312" s="42" t="s">
        <v>367</v>
      </c>
      <c r="D312" s="41" t="s">
        <v>298</v>
      </c>
      <c r="E312" s="16">
        <v>41114.1</v>
      </c>
      <c r="F312" s="16">
        <v>41615.599999999999</v>
      </c>
      <c r="G312" s="16">
        <v>44959.64</v>
      </c>
      <c r="H312" s="16">
        <v>45928.42</v>
      </c>
      <c r="I312" s="16">
        <v>47883.22</v>
      </c>
    </row>
    <row r="313" spans="1:9" s="7" customFormat="1" x14ac:dyDescent="0.25">
      <c r="A313" s="100" t="s">
        <v>110</v>
      </c>
      <c r="B313" s="103" t="s">
        <v>133</v>
      </c>
      <c r="C313" s="42" t="s">
        <v>391</v>
      </c>
      <c r="D313" s="41" t="s">
        <v>145</v>
      </c>
      <c r="E313" s="54">
        <v>2293</v>
      </c>
      <c r="F313" s="54">
        <v>2293</v>
      </c>
      <c r="G313" s="54">
        <v>2293</v>
      </c>
      <c r="H313" s="54">
        <v>2293</v>
      </c>
      <c r="I313" s="54">
        <v>2293</v>
      </c>
    </row>
    <row r="314" spans="1:9" s="7" customFormat="1" ht="47.25" x14ac:dyDescent="0.25">
      <c r="A314" s="100"/>
      <c r="B314" s="103"/>
      <c r="C314" s="42" t="s">
        <v>367</v>
      </c>
      <c r="D314" s="41" t="s">
        <v>298</v>
      </c>
      <c r="E314" s="16">
        <v>38698.199999999997</v>
      </c>
      <c r="F314" s="16">
        <v>36667.06</v>
      </c>
      <c r="G314" s="16">
        <v>39613.46</v>
      </c>
      <c r="H314" s="16">
        <v>40467.040000000001</v>
      </c>
      <c r="I314" s="16">
        <v>42189.4</v>
      </c>
    </row>
    <row r="315" spans="1:9" s="7" customFormat="1" x14ac:dyDescent="0.25">
      <c r="A315" s="100" t="s">
        <v>111</v>
      </c>
      <c r="B315" s="103" t="s">
        <v>134</v>
      </c>
      <c r="C315" s="42" t="s">
        <v>391</v>
      </c>
      <c r="D315" s="41" t="s">
        <v>145</v>
      </c>
      <c r="E315" s="54">
        <v>113</v>
      </c>
      <c r="F315" s="54">
        <v>113</v>
      </c>
      <c r="G315" s="54">
        <v>113</v>
      </c>
      <c r="H315" s="54">
        <v>113</v>
      </c>
      <c r="I315" s="54">
        <v>113</v>
      </c>
    </row>
    <row r="316" spans="1:9" s="7" customFormat="1" ht="47.25" x14ac:dyDescent="0.25">
      <c r="A316" s="100"/>
      <c r="B316" s="103"/>
      <c r="C316" s="42" t="s">
        <v>367</v>
      </c>
      <c r="D316" s="41" t="s">
        <v>298</v>
      </c>
      <c r="E316" s="16">
        <v>2913.5</v>
      </c>
      <c r="F316" s="16">
        <v>2949.05</v>
      </c>
      <c r="G316" s="16">
        <v>3186.02</v>
      </c>
      <c r="H316" s="16">
        <v>3254.67</v>
      </c>
      <c r="I316" s="16">
        <v>3393.2</v>
      </c>
    </row>
    <row r="317" spans="1:9" s="7" customFormat="1" x14ac:dyDescent="0.25">
      <c r="A317" s="100" t="s">
        <v>112</v>
      </c>
      <c r="B317" s="103" t="s">
        <v>126</v>
      </c>
      <c r="C317" s="42" t="s">
        <v>392</v>
      </c>
      <c r="D317" s="41" t="s">
        <v>392</v>
      </c>
      <c r="E317" s="63">
        <v>141552</v>
      </c>
      <c r="F317" s="63">
        <v>141552</v>
      </c>
      <c r="G317" s="63">
        <v>141552</v>
      </c>
      <c r="H317" s="63">
        <v>141552</v>
      </c>
      <c r="I317" s="63">
        <v>141552</v>
      </c>
    </row>
    <row r="318" spans="1:9" s="7" customFormat="1" ht="47.25" x14ac:dyDescent="0.25">
      <c r="A318" s="100"/>
      <c r="B318" s="103"/>
      <c r="C318" s="42" t="s">
        <v>367</v>
      </c>
      <c r="D318" s="41" t="s">
        <v>298</v>
      </c>
      <c r="E318" s="64">
        <v>9639.5</v>
      </c>
      <c r="F318" s="64">
        <v>9757.09</v>
      </c>
      <c r="G318" s="64">
        <v>10541.12</v>
      </c>
      <c r="H318" s="64">
        <v>10768.26</v>
      </c>
      <c r="I318" s="64">
        <v>11226.58</v>
      </c>
    </row>
    <row r="319" spans="1:9" s="7" customFormat="1" x14ac:dyDescent="0.25">
      <c r="A319" s="100" t="s">
        <v>113</v>
      </c>
      <c r="B319" s="103" t="s">
        <v>126</v>
      </c>
      <c r="C319" s="42" t="s">
        <v>392</v>
      </c>
      <c r="D319" s="41" t="s">
        <v>392</v>
      </c>
      <c r="E319" s="63">
        <v>386969</v>
      </c>
      <c r="F319" s="63">
        <v>386969</v>
      </c>
      <c r="G319" s="63">
        <v>386969</v>
      </c>
      <c r="H319" s="63">
        <v>386969</v>
      </c>
      <c r="I319" s="63">
        <v>386969</v>
      </c>
    </row>
    <row r="320" spans="1:9" s="7" customFormat="1" ht="47.25" x14ac:dyDescent="0.25">
      <c r="A320" s="100"/>
      <c r="B320" s="103"/>
      <c r="C320" s="42" t="s">
        <v>367</v>
      </c>
      <c r="D320" s="41" t="s">
        <v>298</v>
      </c>
      <c r="E320" s="64">
        <v>59137.4</v>
      </c>
      <c r="F320" s="64">
        <v>59858.59</v>
      </c>
      <c r="G320" s="64">
        <v>64668.55</v>
      </c>
      <c r="H320" s="64">
        <v>66062.02</v>
      </c>
      <c r="I320" s="64">
        <v>68873.740000000005</v>
      </c>
    </row>
    <row r="321" spans="1:9" s="7" customFormat="1" x14ac:dyDescent="0.25">
      <c r="A321" s="12"/>
      <c r="B321" s="104" t="s">
        <v>10</v>
      </c>
      <c r="C321" s="105"/>
      <c r="D321" s="37" t="s">
        <v>298</v>
      </c>
      <c r="E321" s="17">
        <f>E236+E238+E240+E242+E244+E246+E248+E250+E252+E254+E256+E258+E260+E262+E264+E266+E268+E270+E272+E274+E276+E278+E280+E282+E284+E286+E288+E290+E292+E294+E296+E298+E300+E302+E304+E306+E308+E310+E312+E314+E316+E318+E320</f>
        <v>2795887.3200000003</v>
      </c>
      <c r="F321" s="17">
        <f t="shared" ref="F321:I321" si="7">F236+F238+F240+F242+F244+F246+F248+F250+F252+F254+F256+F258+F260+F262+F264+F266+F268+F270+F272+F274+F276+F278+F280+F282+F284+F286+F288+F290+F292+F294+F296+F298+F300+F302+F304+F306+F308+F310+F312+F314+F316+F318+F320</f>
        <v>2847251.85</v>
      </c>
      <c r="G321" s="17">
        <f t="shared" si="7"/>
        <v>3110521.94</v>
      </c>
      <c r="H321" s="17">
        <f t="shared" si="7"/>
        <v>3179194.3399999994</v>
      </c>
      <c r="I321" s="17">
        <f t="shared" si="7"/>
        <v>3280182.7300000004</v>
      </c>
    </row>
    <row r="322" spans="1:9" s="7" customFormat="1" ht="28.5" customHeight="1" x14ac:dyDescent="0.25">
      <c r="A322" s="32" t="s">
        <v>35</v>
      </c>
      <c r="B322" s="106" t="s">
        <v>49</v>
      </c>
      <c r="C322" s="107"/>
      <c r="D322" s="107"/>
      <c r="E322" s="107"/>
      <c r="F322" s="107"/>
      <c r="G322" s="107"/>
      <c r="H322" s="107"/>
      <c r="I322" s="108"/>
    </row>
    <row r="323" spans="1:9" s="7" customFormat="1" ht="31.5" x14ac:dyDescent="0.25">
      <c r="A323" s="100" t="s">
        <v>36</v>
      </c>
      <c r="B323" s="98" t="s">
        <v>227</v>
      </c>
      <c r="C323" s="70" t="s">
        <v>7</v>
      </c>
      <c r="D323" s="66" t="s">
        <v>145</v>
      </c>
      <c r="E323" s="71">
        <v>467984</v>
      </c>
      <c r="F323" s="71">
        <v>470000</v>
      </c>
      <c r="G323" s="71">
        <v>471520</v>
      </c>
      <c r="H323" s="71">
        <v>473877</v>
      </c>
      <c r="I323" s="71">
        <v>476247</v>
      </c>
    </row>
    <row r="324" spans="1:9" s="7" customFormat="1" ht="63" x14ac:dyDescent="0.25">
      <c r="A324" s="100"/>
      <c r="B324" s="99"/>
      <c r="C324" s="61" t="s">
        <v>81</v>
      </c>
      <c r="D324" s="66" t="s">
        <v>298</v>
      </c>
      <c r="E324" s="74">
        <v>230526.2</v>
      </c>
      <c r="F324" s="74">
        <v>368537.59999999998</v>
      </c>
      <c r="G324" s="74">
        <v>374592</v>
      </c>
      <c r="H324" s="69">
        <v>393529.4</v>
      </c>
      <c r="I324" s="69">
        <v>415296.7</v>
      </c>
    </row>
    <row r="325" spans="1:9" s="7" customFormat="1" ht="31.5" x14ac:dyDescent="0.25">
      <c r="A325" s="100" t="s">
        <v>37</v>
      </c>
      <c r="B325" s="98" t="s">
        <v>227</v>
      </c>
      <c r="C325" s="70" t="s">
        <v>7</v>
      </c>
      <c r="D325" s="66" t="s">
        <v>85</v>
      </c>
      <c r="E325" s="71">
        <v>50</v>
      </c>
      <c r="F325" s="71">
        <v>55</v>
      </c>
      <c r="G325" s="71">
        <v>55</v>
      </c>
      <c r="H325" s="71">
        <v>55</v>
      </c>
      <c r="I325" s="71">
        <v>55</v>
      </c>
    </row>
    <row r="326" spans="1:9" s="7" customFormat="1" ht="63" x14ac:dyDescent="0.25">
      <c r="A326" s="100"/>
      <c r="B326" s="99"/>
      <c r="C326" s="61" t="s">
        <v>81</v>
      </c>
      <c r="D326" s="66" t="s">
        <v>298</v>
      </c>
      <c r="E326" s="74">
        <v>8699.1</v>
      </c>
      <c r="F326" s="74">
        <v>15750</v>
      </c>
      <c r="G326" s="74">
        <v>18729.599999999999</v>
      </c>
      <c r="H326" s="74">
        <v>19676.5</v>
      </c>
      <c r="I326" s="74">
        <v>20764.8</v>
      </c>
    </row>
    <row r="327" spans="1:9" s="7" customFormat="1" ht="31.5" x14ac:dyDescent="0.25">
      <c r="A327" s="100" t="s">
        <v>208</v>
      </c>
      <c r="B327" s="98" t="s">
        <v>229</v>
      </c>
      <c r="C327" s="70" t="s">
        <v>7</v>
      </c>
      <c r="D327" s="66" t="s">
        <v>85</v>
      </c>
      <c r="E327" s="71">
        <v>43</v>
      </c>
      <c r="F327" s="71">
        <v>34</v>
      </c>
      <c r="G327" s="71">
        <v>34</v>
      </c>
      <c r="H327" s="71">
        <v>34</v>
      </c>
      <c r="I327" s="71">
        <v>34</v>
      </c>
    </row>
    <row r="328" spans="1:9" s="7" customFormat="1" ht="63" x14ac:dyDescent="0.25">
      <c r="A328" s="100"/>
      <c r="B328" s="99"/>
      <c r="C328" s="61" t="s">
        <v>81</v>
      </c>
      <c r="D328" s="66" t="s">
        <v>298</v>
      </c>
      <c r="E328" s="74">
        <v>112839.6</v>
      </c>
      <c r="F328" s="74">
        <v>65744.100000000006</v>
      </c>
      <c r="G328" s="74">
        <v>68675.199999999997</v>
      </c>
      <c r="H328" s="69">
        <v>72147.100000000006</v>
      </c>
      <c r="I328" s="69">
        <v>76137.7</v>
      </c>
    </row>
    <row r="329" spans="1:9" s="7" customFormat="1" ht="31.5" x14ac:dyDescent="0.25">
      <c r="A329" s="120" t="s">
        <v>209</v>
      </c>
      <c r="B329" s="98" t="s">
        <v>230</v>
      </c>
      <c r="C329" s="70" t="s">
        <v>7</v>
      </c>
      <c r="D329" s="66" t="s">
        <v>85</v>
      </c>
      <c r="E329" s="71">
        <v>31</v>
      </c>
      <c r="F329" s="71">
        <v>35</v>
      </c>
      <c r="G329" s="71">
        <v>35</v>
      </c>
      <c r="H329" s="71">
        <v>35</v>
      </c>
      <c r="I329" s="71">
        <v>35</v>
      </c>
    </row>
    <row r="330" spans="1:9" s="7" customFormat="1" ht="63" x14ac:dyDescent="0.25">
      <c r="A330" s="113"/>
      <c r="B330" s="99"/>
      <c r="C330" s="61" t="s">
        <v>81</v>
      </c>
      <c r="D330" s="66" t="s">
        <v>298</v>
      </c>
      <c r="E330" s="74">
        <v>15519.2</v>
      </c>
      <c r="F330" s="74">
        <v>24218.1</v>
      </c>
      <c r="G330" s="74">
        <v>24972.799999999999</v>
      </c>
      <c r="H330" s="69">
        <v>26235.3</v>
      </c>
      <c r="I330" s="69">
        <v>27686.400000000001</v>
      </c>
    </row>
    <row r="331" spans="1:9" s="7" customFormat="1" ht="31.5" x14ac:dyDescent="0.25">
      <c r="A331" s="120" t="s">
        <v>210</v>
      </c>
      <c r="B331" s="98" t="s">
        <v>228</v>
      </c>
      <c r="C331" s="70" t="s">
        <v>7</v>
      </c>
      <c r="D331" s="66" t="s">
        <v>574</v>
      </c>
      <c r="E331" s="74" t="s">
        <v>584</v>
      </c>
      <c r="F331" s="74" t="s">
        <v>586</v>
      </c>
      <c r="G331" s="74" t="s">
        <v>585</v>
      </c>
      <c r="H331" s="74" t="s">
        <v>585</v>
      </c>
      <c r="I331" s="74" t="s">
        <v>585</v>
      </c>
    </row>
    <row r="332" spans="1:9" s="7" customFormat="1" ht="63" x14ac:dyDescent="0.25">
      <c r="A332" s="113"/>
      <c r="B332" s="99"/>
      <c r="C332" s="61" t="s">
        <v>81</v>
      </c>
      <c r="D332" s="66" t="s">
        <v>298</v>
      </c>
      <c r="E332" s="74">
        <v>81607.600000000006</v>
      </c>
      <c r="F332" s="74">
        <v>104126.6</v>
      </c>
      <c r="G332" s="74">
        <v>137350.39999999999</v>
      </c>
      <c r="H332" s="74">
        <v>144294</v>
      </c>
      <c r="I332" s="74">
        <v>152275.5</v>
      </c>
    </row>
    <row r="333" spans="1:9" s="7" customFormat="1" ht="31.5" customHeight="1" x14ac:dyDescent="0.25">
      <c r="A333" s="100" t="s">
        <v>211</v>
      </c>
      <c r="B333" s="98" t="s">
        <v>231</v>
      </c>
      <c r="C333" s="70" t="s">
        <v>7</v>
      </c>
      <c r="D333" s="66" t="s">
        <v>145</v>
      </c>
      <c r="E333" s="71">
        <v>527445</v>
      </c>
      <c r="F333" s="71">
        <v>527500</v>
      </c>
      <c r="G333" s="71">
        <v>527800</v>
      </c>
      <c r="H333" s="71">
        <v>528000</v>
      </c>
      <c r="I333" s="71">
        <v>528500</v>
      </c>
    </row>
    <row r="334" spans="1:9" s="7" customFormat="1" ht="63" x14ac:dyDescent="0.25">
      <c r="A334" s="100"/>
      <c r="B334" s="99"/>
      <c r="C334" s="61" t="s">
        <v>81</v>
      </c>
      <c r="D334" s="66" t="s">
        <v>298</v>
      </c>
      <c r="E334" s="74">
        <v>44982.6</v>
      </c>
      <c r="F334" s="74">
        <v>48102.8</v>
      </c>
      <c r="G334" s="74">
        <v>50673</v>
      </c>
      <c r="H334" s="74">
        <v>53468.4</v>
      </c>
      <c r="I334" s="74">
        <v>56225.4</v>
      </c>
    </row>
    <row r="335" spans="1:9" s="7" customFormat="1" ht="31.5" x14ac:dyDescent="0.25">
      <c r="A335" s="100" t="s">
        <v>212</v>
      </c>
      <c r="B335" s="98" t="s">
        <v>232</v>
      </c>
      <c r="C335" s="70" t="s">
        <v>7</v>
      </c>
      <c r="D335" s="66" t="s">
        <v>85</v>
      </c>
      <c r="E335" s="71">
        <v>3622551</v>
      </c>
      <c r="F335" s="71">
        <v>3650600</v>
      </c>
      <c r="G335" s="71">
        <v>3650600</v>
      </c>
      <c r="H335" s="71">
        <v>3650600</v>
      </c>
      <c r="I335" s="71">
        <v>3650600</v>
      </c>
    </row>
    <row r="336" spans="1:9" s="7" customFormat="1" ht="63" x14ac:dyDescent="0.25">
      <c r="A336" s="100"/>
      <c r="B336" s="99"/>
      <c r="C336" s="61" t="s">
        <v>81</v>
      </c>
      <c r="D336" s="66" t="s">
        <v>298</v>
      </c>
      <c r="E336" s="74">
        <v>7646.6</v>
      </c>
      <c r="F336" s="74">
        <v>17019.400000000001</v>
      </c>
      <c r="G336" s="69">
        <v>17580.400000000001</v>
      </c>
      <c r="H336" s="69">
        <v>18550.3</v>
      </c>
      <c r="I336" s="69">
        <v>19506.8</v>
      </c>
    </row>
    <row r="337" spans="1:9" s="7" customFormat="1" ht="31.5" x14ac:dyDescent="0.25">
      <c r="A337" s="100" t="s">
        <v>214</v>
      </c>
      <c r="B337" s="98" t="s">
        <v>233</v>
      </c>
      <c r="C337" s="70" t="s">
        <v>7</v>
      </c>
      <c r="D337" s="66" t="s">
        <v>85</v>
      </c>
      <c r="E337" s="71">
        <v>410168</v>
      </c>
      <c r="F337" s="71">
        <v>412000</v>
      </c>
      <c r="G337" s="71">
        <v>412000</v>
      </c>
      <c r="H337" s="71">
        <v>412000</v>
      </c>
      <c r="I337" s="71">
        <v>412000</v>
      </c>
    </row>
    <row r="338" spans="1:9" s="7" customFormat="1" ht="63" x14ac:dyDescent="0.25">
      <c r="A338" s="100"/>
      <c r="B338" s="99"/>
      <c r="C338" s="61" t="s">
        <v>81</v>
      </c>
      <c r="D338" s="66" t="s">
        <v>298</v>
      </c>
      <c r="E338" s="74">
        <v>6751.8</v>
      </c>
      <c r="F338" s="74">
        <v>7337.8</v>
      </c>
      <c r="G338" s="74">
        <v>9307.2999999999993</v>
      </c>
      <c r="H338" s="74">
        <v>9820.7000000000007</v>
      </c>
      <c r="I338" s="74">
        <v>10327.1</v>
      </c>
    </row>
    <row r="339" spans="1:9" s="7" customFormat="1" ht="31.5" x14ac:dyDescent="0.25">
      <c r="A339" s="100" t="s">
        <v>213</v>
      </c>
      <c r="B339" s="98" t="s">
        <v>234</v>
      </c>
      <c r="C339" s="70" t="s">
        <v>7</v>
      </c>
      <c r="D339" s="66" t="s">
        <v>574</v>
      </c>
      <c r="E339" s="71" t="s">
        <v>572</v>
      </c>
      <c r="F339" s="74" t="s">
        <v>571</v>
      </c>
      <c r="G339" s="74" t="s">
        <v>573</v>
      </c>
      <c r="H339" s="74" t="s">
        <v>573</v>
      </c>
      <c r="I339" s="74" t="s">
        <v>573</v>
      </c>
    </row>
    <row r="340" spans="1:9" s="7" customFormat="1" ht="63" x14ac:dyDescent="0.25">
      <c r="A340" s="100"/>
      <c r="B340" s="99"/>
      <c r="C340" s="61" t="s">
        <v>81</v>
      </c>
      <c r="D340" s="66" t="s">
        <v>298</v>
      </c>
      <c r="E340" s="74">
        <v>41094.400000000001</v>
      </c>
      <c r="F340" s="74">
        <v>70701.5</v>
      </c>
      <c r="G340" s="69">
        <v>81035.5</v>
      </c>
      <c r="H340" s="69">
        <v>85627.8</v>
      </c>
      <c r="I340" s="69">
        <v>90185.3</v>
      </c>
    </row>
    <row r="341" spans="1:9" s="7" customFormat="1" ht="31.5" x14ac:dyDescent="0.25">
      <c r="A341" s="100" t="s">
        <v>215</v>
      </c>
      <c r="B341" s="98" t="s">
        <v>235</v>
      </c>
      <c r="C341" s="70" t="s">
        <v>7</v>
      </c>
      <c r="D341" s="66" t="s">
        <v>85</v>
      </c>
      <c r="E341" s="71">
        <v>645986</v>
      </c>
      <c r="F341" s="71">
        <v>651567</v>
      </c>
      <c r="G341" s="71">
        <v>656780</v>
      </c>
      <c r="H341" s="71">
        <v>662034</v>
      </c>
      <c r="I341" s="71">
        <v>667330</v>
      </c>
    </row>
    <row r="342" spans="1:9" s="7" customFormat="1" ht="63" x14ac:dyDescent="0.25">
      <c r="A342" s="100"/>
      <c r="B342" s="99"/>
      <c r="C342" s="61" t="s">
        <v>81</v>
      </c>
      <c r="D342" s="66" t="s">
        <v>298</v>
      </c>
      <c r="E342" s="74">
        <v>28425.4</v>
      </c>
      <c r="F342" s="74">
        <v>29887.4</v>
      </c>
      <c r="G342" s="74">
        <v>39723.4</v>
      </c>
      <c r="H342" s="74">
        <v>41974.3</v>
      </c>
      <c r="I342" s="74">
        <v>44208.5</v>
      </c>
    </row>
    <row r="343" spans="1:9" s="7" customFormat="1" ht="31.5" x14ac:dyDescent="0.25">
      <c r="A343" s="100" t="s">
        <v>216</v>
      </c>
      <c r="B343" s="98" t="s">
        <v>236</v>
      </c>
      <c r="C343" s="70" t="s">
        <v>7</v>
      </c>
      <c r="D343" s="66" t="s">
        <v>145</v>
      </c>
      <c r="E343" s="71">
        <v>21597</v>
      </c>
      <c r="F343" s="71">
        <v>19250</v>
      </c>
      <c r="G343" s="71">
        <v>19250</v>
      </c>
      <c r="H343" s="71">
        <v>19250</v>
      </c>
      <c r="I343" s="71">
        <v>19250</v>
      </c>
    </row>
    <row r="344" spans="1:9" s="7" customFormat="1" ht="63" x14ac:dyDescent="0.25">
      <c r="A344" s="100"/>
      <c r="B344" s="99"/>
      <c r="C344" s="61" t="s">
        <v>81</v>
      </c>
      <c r="D344" s="66" t="s">
        <v>298</v>
      </c>
      <c r="E344" s="74">
        <v>11454.8</v>
      </c>
      <c r="F344" s="74">
        <v>6499.2</v>
      </c>
      <c r="G344" s="74">
        <v>6873.9</v>
      </c>
      <c r="H344" s="74">
        <v>7364.4</v>
      </c>
      <c r="I344" s="74">
        <v>7804.6</v>
      </c>
    </row>
    <row r="345" spans="1:9" s="7" customFormat="1" ht="31.5" x14ac:dyDescent="0.25">
      <c r="A345" s="100" t="s">
        <v>217</v>
      </c>
      <c r="B345" s="98" t="s">
        <v>237</v>
      </c>
      <c r="C345" s="70" t="s">
        <v>7</v>
      </c>
      <c r="D345" s="66" t="s">
        <v>85</v>
      </c>
      <c r="E345" s="71">
        <v>6103</v>
      </c>
      <c r="F345" s="71">
        <v>6100</v>
      </c>
      <c r="G345" s="71">
        <v>6100</v>
      </c>
      <c r="H345" s="71">
        <v>6100</v>
      </c>
      <c r="I345" s="71">
        <v>6100</v>
      </c>
    </row>
    <row r="346" spans="1:9" s="7" customFormat="1" ht="63" x14ac:dyDescent="0.25">
      <c r="A346" s="100"/>
      <c r="B346" s="99"/>
      <c r="C346" s="61" t="s">
        <v>81</v>
      </c>
      <c r="D346" s="66" t="s">
        <v>298</v>
      </c>
      <c r="E346" s="74">
        <v>6522.7</v>
      </c>
      <c r="F346" s="74">
        <v>8357.6</v>
      </c>
      <c r="G346" s="74">
        <v>13747.8</v>
      </c>
      <c r="H346" s="74">
        <v>14728.9</v>
      </c>
      <c r="I346" s="74">
        <v>15609.3</v>
      </c>
    </row>
    <row r="347" spans="1:9" s="7" customFormat="1" ht="31.5" x14ac:dyDescent="0.25">
      <c r="A347" s="100" t="s">
        <v>218</v>
      </c>
      <c r="B347" s="98" t="s">
        <v>238</v>
      </c>
      <c r="C347" s="70" t="s">
        <v>7</v>
      </c>
      <c r="D347" s="66" t="s">
        <v>85</v>
      </c>
      <c r="E347" s="71">
        <v>4829</v>
      </c>
      <c r="F347" s="71">
        <v>201565</v>
      </c>
      <c r="G347" s="71">
        <v>201565</v>
      </c>
      <c r="H347" s="71">
        <v>201565</v>
      </c>
      <c r="I347" s="71">
        <v>201565</v>
      </c>
    </row>
    <row r="348" spans="1:9" s="7" customFormat="1" ht="63" x14ac:dyDescent="0.25">
      <c r="A348" s="100"/>
      <c r="B348" s="99"/>
      <c r="C348" s="61" t="s">
        <v>81</v>
      </c>
      <c r="D348" s="66" t="s">
        <v>298</v>
      </c>
      <c r="E348" s="74">
        <v>40747</v>
      </c>
      <c r="F348" s="74">
        <v>56978.2</v>
      </c>
      <c r="G348" s="74">
        <v>59115.6</v>
      </c>
      <c r="H348" s="74">
        <v>63334.1</v>
      </c>
      <c r="I348" s="74">
        <v>67119.8</v>
      </c>
    </row>
    <row r="349" spans="1:9" s="7" customFormat="1" ht="31.5" x14ac:dyDescent="0.25">
      <c r="A349" s="100" t="s">
        <v>219</v>
      </c>
      <c r="B349" s="98" t="s">
        <v>575</v>
      </c>
      <c r="C349" s="70" t="s">
        <v>7</v>
      </c>
      <c r="D349" s="66" t="s">
        <v>85</v>
      </c>
      <c r="E349" s="71">
        <v>40</v>
      </c>
      <c r="F349" s="71">
        <v>49</v>
      </c>
      <c r="G349" s="71">
        <v>55</v>
      </c>
      <c r="H349" s="71">
        <v>55</v>
      </c>
      <c r="I349" s="71">
        <v>55</v>
      </c>
    </row>
    <row r="350" spans="1:9" s="7" customFormat="1" ht="103.5" customHeight="1" x14ac:dyDescent="0.25">
      <c r="A350" s="100"/>
      <c r="B350" s="99"/>
      <c r="C350" s="61" t="s">
        <v>81</v>
      </c>
      <c r="D350" s="66" t="s">
        <v>298</v>
      </c>
      <c r="E350" s="74">
        <v>4597.8999999999996</v>
      </c>
      <c r="F350" s="74">
        <v>5065.8999999999996</v>
      </c>
      <c r="G350" s="74">
        <v>12902.5</v>
      </c>
      <c r="H350" s="74">
        <v>13515.8</v>
      </c>
      <c r="I350" s="74">
        <v>14123.6</v>
      </c>
    </row>
    <row r="351" spans="1:9" s="7" customFormat="1" ht="31.5" x14ac:dyDescent="0.25">
      <c r="A351" s="100" t="s">
        <v>220</v>
      </c>
      <c r="B351" s="98" t="s">
        <v>243</v>
      </c>
      <c r="C351" s="70" t="s">
        <v>7</v>
      </c>
      <c r="D351" s="66" t="s">
        <v>85</v>
      </c>
      <c r="E351" s="71">
        <v>83</v>
      </c>
      <c r="F351" s="71">
        <v>82</v>
      </c>
      <c r="G351" s="71">
        <v>81</v>
      </c>
      <c r="H351" s="71">
        <v>81</v>
      </c>
      <c r="I351" s="71">
        <v>81</v>
      </c>
    </row>
    <row r="352" spans="1:9" s="7" customFormat="1" ht="63" x14ac:dyDescent="0.25">
      <c r="A352" s="100"/>
      <c r="B352" s="99"/>
      <c r="C352" s="61" t="s">
        <v>81</v>
      </c>
      <c r="D352" s="66" t="s">
        <v>298</v>
      </c>
      <c r="E352" s="74">
        <v>16288.7</v>
      </c>
      <c r="F352" s="74">
        <v>14250.5</v>
      </c>
      <c r="G352" s="69">
        <v>15889.3</v>
      </c>
      <c r="H352" s="69">
        <v>16789.8</v>
      </c>
      <c r="I352" s="69">
        <v>17683.400000000001</v>
      </c>
    </row>
    <row r="353" spans="1:9" s="7" customFormat="1" ht="31.5" x14ac:dyDescent="0.25">
      <c r="A353" s="100" t="s">
        <v>221</v>
      </c>
      <c r="B353" s="98" t="s">
        <v>576</v>
      </c>
      <c r="C353" s="70" t="s">
        <v>7</v>
      </c>
      <c r="D353" s="66" t="s">
        <v>85</v>
      </c>
      <c r="E353" s="71">
        <v>560</v>
      </c>
      <c r="F353" s="71">
        <v>600</v>
      </c>
      <c r="G353" s="71">
        <v>600</v>
      </c>
      <c r="H353" s="71">
        <v>600</v>
      </c>
      <c r="I353" s="71">
        <v>600</v>
      </c>
    </row>
    <row r="354" spans="1:9" s="7" customFormat="1" ht="63" x14ac:dyDescent="0.25">
      <c r="A354" s="100"/>
      <c r="B354" s="99"/>
      <c r="C354" s="61" t="s">
        <v>81</v>
      </c>
      <c r="D354" s="66" t="s">
        <v>298</v>
      </c>
      <c r="E354" s="74">
        <v>10055.299999999999</v>
      </c>
      <c r="F354" s="74">
        <v>18405.3</v>
      </c>
      <c r="G354" s="74">
        <v>22545.1</v>
      </c>
      <c r="H354" s="74">
        <v>23805.7</v>
      </c>
      <c r="I354" s="74">
        <v>25056.799999999999</v>
      </c>
    </row>
    <row r="355" spans="1:9" s="7" customFormat="1" ht="31.5" x14ac:dyDescent="0.25">
      <c r="A355" s="100" t="s">
        <v>222</v>
      </c>
      <c r="B355" s="98" t="s">
        <v>577</v>
      </c>
      <c r="C355" s="70" t="s">
        <v>7</v>
      </c>
      <c r="D355" s="66" t="s">
        <v>85</v>
      </c>
      <c r="E355" s="71">
        <v>1</v>
      </c>
      <c r="F355" s="71">
        <v>2</v>
      </c>
      <c r="G355" s="71" t="s">
        <v>333</v>
      </c>
      <c r="H355" s="71" t="s">
        <v>333</v>
      </c>
      <c r="I355" s="71" t="s">
        <v>333</v>
      </c>
    </row>
    <row r="356" spans="1:9" s="7" customFormat="1" ht="63" x14ac:dyDescent="0.25">
      <c r="A356" s="100"/>
      <c r="B356" s="99"/>
      <c r="C356" s="61" t="s">
        <v>81</v>
      </c>
      <c r="D356" s="66" t="s">
        <v>298</v>
      </c>
      <c r="E356" s="74">
        <v>1207.8</v>
      </c>
      <c r="F356" s="74">
        <v>145.69999999999999</v>
      </c>
      <c r="G356" s="74">
        <v>0</v>
      </c>
      <c r="H356" s="74">
        <v>0</v>
      </c>
      <c r="I356" s="74">
        <v>0</v>
      </c>
    </row>
    <row r="357" spans="1:9" s="7" customFormat="1" ht="31.5" x14ac:dyDescent="0.25">
      <c r="A357" s="120" t="s">
        <v>223</v>
      </c>
      <c r="B357" s="98" t="s">
        <v>578</v>
      </c>
      <c r="C357" s="70" t="s">
        <v>7</v>
      </c>
      <c r="D357" s="66" t="s">
        <v>85</v>
      </c>
      <c r="E357" s="71">
        <v>2373</v>
      </c>
      <c r="F357" s="71">
        <v>2380</v>
      </c>
      <c r="G357" s="71">
        <v>2384</v>
      </c>
      <c r="H357" s="71">
        <v>2384</v>
      </c>
      <c r="I357" s="71">
        <v>2384</v>
      </c>
    </row>
    <row r="358" spans="1:9" s="7" customFormat="1" ht="63" x14ac:dyDescent="0.25">
      <c r="A358" s="113"/>
      <c r="B358" s="99"/>
      <c r="C358" s="61" t="s">
        <v>81</v>
      </c>
      <c r="D358" s="66" t="s">
        <v>298</v>
      </c>
      <c r="E358" s="74">
        <v>18044.5</v>
      </c>
      <c r="F358" s="74">
        <v>24690.5</v>
      </c>
      <c r="G358" s="74">
        <f>25853.6+700</f>
        <v>26553.599999999999</v>
      </c>
      <c r="H358" s="74">
        <f>27279.8+700</f>
        <v>27979.8</v>
      </c>
      <c r="I358" s="74">
        <f>28686.4+700</f>
        <v>29386.400000000001</v>
      </c>
    </row>
    <row r="359" spans="1:9" s="7" customFormat="1" ht="31.5" x14ac:dyDescent="0.25">
      <c r="A359" s="120" t="s">
        <v>224</v>
      </c>
      <c r="B359" s="98" t="s">
        <v>579</v>
      </c>
      <c r="C359" s="70" t="s">
        <v>7</v>
      </c>
      <c r="D359" s="66" t="s">
        <v>85</v>
      </c>
      <c r="E359" s="71">
        <v>54</v>
      </c>
      <c r="F359" s="71">
        <v>41</v>
      </c>
      <c r="G359" s="71">
        <v>41</v>
      </c>
      <c r="H359" s="71">
        <v>41</v>
      </c>
      <c r="I359" s="71">
        <v>41</v>
      </c>
    </row>
    <row r="360" spans="1:9" s="7" customFormat="1" ht="63" x14ac:dyDescent="0.25">
      <c r="A360" s="113"/>
      <c r="B360" s="99"/>
      <c r="C360" s="61" t="s">
        <v>81</v>
      </c>
      <c r="D360" s="66" t="s">
        <v>298</v>
      </c>
      <c r="E360" s="74">
        <v>4584.6000000000004</v>
      </c>
      <c r="F360" s="74">
        <v>3903.9</v>
      </c>
      <c r="G360" s="74">
        <v>3666.8</v>
      </c>
      <c r="H360" s="74">
        <v>2534</v>
      </c>
      <c r="I360" s="74">
        <v>3666.8</v>
      </c>
    </row>
    <row r="361" spans="1:9" s="7" customFormat="1" ht="31.5" x14ac:dyDescent="0.25">
      <c r="A361" s="100" t="s">
        <v>225</v>
      </c>
      <c r="B361" s="98" t="s">
        <v>580</v>
      </c>
      <c r="C361" s="70" t="s">
        <v>7</v>
      </c>
      <c r="D361" s="66" t="s">
        <v>85</v>
      </c>
      <c r="E361" s="71">
        <v>2029</v>
      </c>
      <c r="F361" s="71">
        <v>1913</v>
      </c>
      <c r="G361" s="71">
        <v>1915</v>
      </c>
      <c r="H361" s="71">
        <v>1915</v>
      </c>
      <c r="I361" s="71">
        <v>1915</v>
      </c>
    </row>
    <row r="362" spans="1:9" s="7" customFormat="1" ht="63" x14ac:dyDescent="0.25">
      <c r="A362" s="100"/>
      <c r="B362" s="99"/>
      <c r="C362" s="61" t="s">
        <v>81</v>
      </c>
      <c r="D362" s="66" t="s">
        <v>298</v>
      </c>
      <c r="E362" s="74">
        <v>42075.4</v>
      </c>
      <c r="F362" s="74">
        <v>54429.7</v>
      </c>
      <c r="G362" s="74">
        <f>57740.8+900</f>
        <v>58640.800000000003</v>
      </c>
      <c r="H362" s="74">
        <f>61861.3+900</f>
        <v>62761.3</v>
      </c>
      <c r="I362" s="74">
        <f>65558.8+900</f>
        <v>66458.8</v>
      </c>
    </row>
    <row r="363" spans="1:9" s="7" customFormat="1" ht="31.5" x14ac:dyDescent="0.25">
      <c r="A363" s="100" t="s">
        <v>226</v>
      </c>
      <c r="B363" s="98" t="s">
        <v>239</v>
      </c>
      <c r="C363" s="70" t="s">
        <v>7</v>
      </c>
      <c r="D363" s="66" t="s">
        <v>145</v>
      </c>
      <c r="E363" s="74">
        <v>24912</v>
      </c>
      <c r="F363" s="74">
        <v>17424</v>
      </c>
      <c r="G363" s="74">
        <v>24980</v>
      </c>
      <c r="H363" s="74">
        <v>24980</v>
      </c>
      <c r="I363" s="74">
        <v>24980</v>
      </c>
    </row>
    <row r="364" spans="1:9" s="7" customFormat="1" ht="63" x14ac:dyDescent="0.25">
      <c r="A364" s="100"/>
      <c r="B364" s="99"/>
      <c r="C364" s="61" t="s">
        <v>81</v>
      </c>
      <c r="D364" s="66" t="s">
        <v>298</v>
      </c>
      <c r="E364" s="74">
        <v>5192.7</v>
      </c>
      <c r="F364" s="74">
        <v>4311.3</v>
      </c>
      <c r="G364" s="74">
        <v>10321.9</v>
      </c>
      <c r="H364" s="74">
        <v>10812.6</v>
      </c>
      <c r="I364" s="74">
        <v>11298.9</v>
      </c>
    </row>
    <row r="365" spans="1:9" s="7" customFormat="1" ht="31.5" x14ac:dyDescent="0.25">
      <c r="A365" s="100" t="s">
        <v>581</v>
      </c>
      <c r="B365" s="98" t="s">
        <v>240</v>
      </c>
      <c r="C365" s="70" t="s">
        <v>7</v>
      </c>
      <c r="D365" s="66" t="s">
        <v>82</v>
      </c>
      <c r="E365" s="74">
        <v>9465.6</v>
      </c>
      <c r="F365" s="74">
        <v>4284.6000000000004</v>
      </c>
      <c r="G365" s="74">
        <v>4284.6000000000004</v>
      </c>
      <c r="H365" s="74">
        <v>4284.6000000000004</v>
      </c>
      <c r="I365" s="74">
        <v>4284.6000000000004</v>
      </c>
    </row>
    <row r="366" spans="1:9" s="7" customFormat="1" ht="63" x14ac:dyDescent="0.25">
      <c r="A366" s="100"/>
      <c r="B366" s="99"/>
      <c r="C366" s="61" t="s">
        <v>81</v>
      </c>
      <c r="D366" s="66" t="s">
        <v>298</v>
      </c>
      <c r="E366" s="74">
        <v>2143.4</v>
      </c>
      <c r="F366" s="74">
        <v>2382.8000000000002</v>
      </c>
      <c r="G366" s="74">
        <v>3612.2</v>
      </c>
      <c r="H366" s="74">
        <v>4164.2</v>
      </c>
      <c r="I366" s="74">
        <v>4711.3</v>
      </c>
    </row>
    <row r="367" spans="1:9" s="7" customFormat="1" ht="31.5" x14ac:dyDescent="0.25">
      <c r="A367" s="100" t="s">
        <v>582</v>
      </c>
      <c r="B367" s="98" t="s">
        <v>479</v>
      </c>
      <c r="C367" s="70" t="s">
        <v>7</v>
      </c>
      <c r="D367" s="66" t="s">
        <v>145</v>
      </c>
      <c r="E367" s="71">
        <v>104</v>
      </c>
      <c r="F367" s="71">
        <v>118</v>
      </c>
      <c r="G367" s="71">
        <v>118</v>
      </c>
      <c r="H367" s="71">
        <v>118</v>
      </c>
      <c r="I367" s="71">
        <v>118</v>
      </c>
    </row>
    <row r="368" spans="1:9" s="7" customFormat="1" ht="125.25" customHeight="1" x14ac:dyDescent="0.25">
      <c r="A368" s="100"/>
      <c r="B368" s="99"/>
      <c r="C368" s="61" t="s">
        <v>81</v>
      </c>
      <c r="D368" s="66" t="s">
        <v>298</v>
      </c>
      <c r="E368" s="74">
        <v>10488.7</v>
      </c>
      <c r="F368" s="74">
        <v>17429</v>
      </c>
      <c r="G368" s="74">
        <v>19418.3</v>
      </c>
      <c r="H368" s="74">
        <v>20246.2</v>
      </c>
      <c r="I368" s="74">
        <v>21066.9</v>
      </c>
    </row>
    <row r="369" spans="1:13" s="7" customFormat="1" ht="31.5" x14ac:dyDescent="0.25">
      <c r="A369" s="100" t="s">
        <v>583</v>
      </c>
      <c r="B369" s="98" t="s">
        <v>241</v>
      </c>
      <c r="C369" s="70" t="s">
        <v>7</v>
      </c>
      <c r="D369" s="66" t="s">
        <v>82</v>
      </c>
      <c r="E369" s="74">
        <v>31647.47</v>
      </c>
      <c r="F369" s="74">
        <v>41546.74</v>
      </c>
      <c r="G369" s="74">
        <v>41546.74</v>
      </c>
      <c r="H369" s="74">
        <v>41546.74</v>
      </c>
      <c r="I369" s="74">
        <v>41546.74</v>
      </c>
    </row>
    <row r="370" spans="1:13" s="7" customFormat="1" ht="63" x14ac:dyDescent="0.25">
      <c r="A370" s="113"/>
      <c r="B370" s="99"/>
      <c r="C370" s="61" t="s">
        <v>81</v>
      </c>
      <c r="D370" s="66" t="s">
        <v>298</v>
      </c>
      <c r="E370" s="74">
        <v>5733.3</v>
      </c>
      <c r="F370" s="74">
        <v>17592.5</v>
      </c>
      <c r="G370" s="74">
        <v>19225</v>
      </c>
      <c r="H370" s="74">
        <v>19853.599999999999</v>
      </c>
      <c r="I370" s="74">
        <v>20476.7</v>
      </c>
    </row>
    <row r="371" spans="1:13" s="7" customFormat="1" ht="31.5" x14ac:dyDescent="0.25">
      <c r="A371" s="114" t="s">
        <v>587</v>
      </c>
      <c r="B371" s="98" t="s">
        <v>242</v>
      </c>
      <c r="C371" s="70" t="s">
        <v>7</v>
      </c>
      <c r="D371" s="66" t="s">
        <v>82</v>
      </c>
      <c r="E371" s="74">
        <v>1281</v>
      </c>
      <c r="F371" s="74">
        <v>1347</v>
      </c>
      <c r="G371" s="74">
        <v>1347</v>
      </c>
      <c r="H371" s="74">
        <v>1347</v>
      </c>
      <c r="I371" s="74">
        <v>1347</v>
      </c>
    </row>
    <row r="372" spans="1:13" s="7" customFormat="1" ht="63" x14ac:dyDescent="0.25">
      <c r="A372" s="115"/>
      <c r="B372" s="99"/>
      <c r="C372" s="61" t="s">
        <v>81</v>
      </c>
      <c r="D372" s="66" t="s">
        <v>298</v>
      </c>
      <c r="E372" s="74">
        <v>250066</v>
      </c>
      <c r="F372" s="74">
        <v>232363.9</v>
      </c>
      <c r="G372" s="74">
        <v>257081.3</v>
      </c>
      <c r="H372" s="74">
        <v>269300.90000000002</v>
      </c>
      <c r="I372" s="74">
        <v>281412.90000000002</v>
      </c>
    </row>
    <row r="373" spans="1:13" ht="15" customHeight="1" x14ac:dyDescent="0.25">
      <c r="A373" s="12"/>
      <c r="B373" s="104" t="s">
        <v>10</v>
      </c>
      <c r="C373" s="105"/>
      <c r="D373" s="37" t="s">
        <v>298</v>
      </c>
      <c r="E373" s="10">
        <f>E324+E326+E328+E330+E332+E334+E336+E338+E340+E342+E344+E346+E348+E350+E352+E354+E356+E358+E360+E362+E364+E366+E368+E370+E372</f>
        <v>1007295.3</v>
      </c>
      <c r="F373" s="10">
        <f t="shared" ref="F373:I373" si="8">F324+F326+F328+F330+F332+F334+F336+F338+F340+F342+F344+F346+F348+F350+F352+F354+F356+F358+F360+F362+F364+F366+F368+F370+F372</f>
        <v>1218231.3</v>
      </c>
      <c r="G373" s="10">
        <f t="shared" si="8"/>
        <v>1352233.7000000002</v>
      </c>
      <c r="H373" s="10">
        <f t="shared" si="8"/>
        <v>1422515.1000000006</v>
      </c>
      <c r="I373" s="10">
        <f t="shared" si="8"/>
        <v>1498490.4</v>
      </c>
    </row>
    <row r="374" spans="1:13" ht="26.25" customHeight="1" x14ac:dyDescent="0.25">
      <c r="A374" s="32" t="s">
        <v>40</v>
      </c>
      <c r="B374" s="106" t="s">
        <v>32</v>
      </c>
      <c r="C374" s="107"/>
      <c r="D374" s="107"/>
      <c r="E374" s="107"/>
      <c r="F374" s="107"/>
      <c r="G374" s="107"/>
      <c r="H374" s="107"/>
      <c r="I374" s="108"/>
    </row>
    <row r="375" spans="1:13" ht="34.5" customHeight="1" x14ac:dyDescent="0.25">
      <c r="A375" s="100" t="s">
        <v>38</v>
      </c>
      <c r="B375" s="103" t="s">
        <v>428</v>
      </c>
      <c r="C375" s="33" t="s">
        <v>429</v>
      </c>
      <c r="D375" s="38" t="s">
        <v>431</v>
      </c>
      <c r="E375" s="20">
        <v>11602</v>
      </c>
      <c r="F375" s="20">
        <v>10551</v>
      </c>
      <c r="G375" s="20">
        <v>10640</v>
      </c>
      <c r="H375" s="20">
        <v>10970</v>
      </c>
      <c r="I375" s="20">
        <v>11319</v>
      </c>
      <c r="K375" s="5"/>
      <c r="L375" s="5"/>
      <c r="M375" s="5"/>
    </row>
    <row r="376" spans="1:13" ht="52.5" customHeight="1" x14ac:dyDescent="0.25">
      <c r="A376" s="100"/>
      <c r="B376" s="103"/>
      <c r="C376" s="35" t="s">
        <v>430</v>
      </c>
      <c r="D376" s="38" t="s">
        <v>298</v>
      </c>
      <c r="E376" s="21">
        <v>4350.6000000000004</v>
      </c>
      <c r="F376" s="43">
        <v>4508.7</v>
      </c>
      <c r="G376" s="44">
        <v>4546.6000000000004</v>
      </c>
      <c r="H376" s="9">
        <v>4687.7</v>
      </c>
      <c r="I376" s="9">
        <v>4836.8</v>
      </c>
      <c r="K376" s="5"/>
      <c r="L376" s="5"/>
    </row>
    <row r="377" spans="1:13" ht="31.5" customHeight="1" x14ac:dyDescent="0.25">
      <c r="A377" s="100" t="s">
        <v>39</v>
      </c>
      <c r="B377" s="103" t="s">
        <v>432</v>
      </c>
      <c r="C377" s="33" t="s">
        <v>433</v>
      </c>
      <c r="D377" s="38" t="s">
        <v>434</v>
      </c>
      <c r="E377" s="20">
        <v>500</v>
      </c>
      <c r="F377" s="20">
        <v>330</v>
      </c>
      <c r="G377" s="20">
        <v>330</v>
      </c>
      <c r="H377" s="20">
        <v>330</v>
      </c>
      <c r="I377" s="20">
        <v>330</v>
      </c>
      <c r="K377" s="5"/>
      <c r="L377" s="5"/>
    </row>
    <row r="378" spans="1:13" ht="63" x14ac:dyDescent="0.25">
      <c r="A378" s="100"/>
      <c r="B378" s="103"/>
      <c r="C378" s="35" t="s">
        <v>81</v>
      </c>
      <c r="D378" s="38" t="s">
        <v>298</v>
      </c>
      <c r="E378" s="21">
        <v>5</v>
      </c>
      <c r="F378" s="43">
        <v>5</v>
      </c>
      <c r="G378" s="44">
        <v>5</v>
      </c>
      <c r="H378" s="9">
        <v>5</v>
      </c>
      <c r="I378" s="9">
        <v>5</v>
      </c>
      <c r="K378" s="5"/>
      <c r="L378" s="5"/>
    </row>
    <row r="379" spans="1:13" s="6" customFormat="1" ht="37.5" x14ac:dyDescent="0.25">
      <c r="A379" s="100" t="s">
        <v>162</v>
      </c>
      <c r="B379" s="103" t="s">
        <v>435</v>
      </c>
      <c r="C379" s="45" t="s">
        <v>436</v>
      </c>
      <c r="D379" s="38" t="s">
        <v>437</v>
      </c>
      <c r="E379" s="20">
        <v>442</v>
      </c>
      <c r="F379" s="20">
        <v>386</v>
      </c>
      <c r="G379" s="20">
        <v>472</v>
      </c>
      <c r="H379" s="20">
        <v>482</v>
      </c>
      <c r="I379" s="20">
        <v>493</v>
      </c>
      <c r="K379" s="5"/>
      <c r="L379" s="5"/>
    </row>
    <row r="380" spans="1:13" s="6" customFormat="1" ht="63" x14ac:dyDescent="0.25">
      <c r="A380" s="100"/>
      <c r="B380" s="103"/>
      <c r="C380" s="35" t="s">
        <v>81</v>
      </c>
      <c r="D380" s="38" t="s">
        <v>298</v>
      </c>
      <c r="E380" s="18">
        <v>1826.8</v>
      </c>
      <c r="F380" s="18">
        <v>1869.3</v>
      </c>
      <c r="G380" s="18">
        <v>2283.5</v>
      </c>
      <c r="H380" s="9">
        <v>2333.1999999999998</v>
      </c>
      <c r="I380" s="9">
        <v>2385.6999999999998</v>
      </c>
      <c r="K380" s="5"/>
      <c r="L380" s="5"/>
    </row>
    <row r="381" spans="1:13" s="6" customFormat="1" ht="18.75" x14ac:dyDescent="0.25">
      <c r="A381" s="100" t="s">
        <v>163</v>
      </c>
      <c r="B381" s="103" t="s">
        <v>438</v>
      </c>
      <c r="C381" s="33" t="s">
        <v>439</v>
      </c>
      <c r="D381" s="38" t="s">
        <v>146</v>
      </c>
      <c r="E381" s="20">
        <v>1935</v>
      </c>
      <c r="F381" s="20">
        <v>1805</v>
      </c>
      <c r="G381" s="20">
        <v>1819</v>
      </c>
      <c r="H381" s="20">
        <v>1874</v>
      </c>
      <c r="I381" s="20">
        <v>1933</v>
      </c>
      <c r="K381" s="5"/>
      <c r="L381" s="5"/>
    </row>
    <row r="382" spans="1:13" s="6" customFormat="1" ht="63" x14ac:dyDescent="0.25">
      <c r="A382" s="100"/>
      <c r="B382" s="103"/>
      <c r="C382" s="35" t="s">
        <v>81</v>
      </c>
      <c r="D382" s="38" t="s">
        <v>298</v>
      </c>
      <c r="E382" s="21">
        <v>5552</v>
      </c>
      <c r="F382" s="46">
        <v>5764.9</v>
      </c>
      <c r="G382" s="47">
        <v>5810.7</v>
      </c>
      <c r="H382" s="9">
        <v>5987.2</v>
      </c>
      <c r="I382" s="9">
        <v>6173.8</v>
      </c>
      <c r="K382" s="5"/>
      <c r="L382" s="5"/>
    </row>
    <row r="383" spans="1:13" s="6" customFormat="1" ht="18.75" x14ac:dyDescent="0.25">
      <c r="A383" s="120" t="s">
        <v>164</v>
      </c>
      <c r="B383" s="103" t="s">
        <v>440</v>
      </c>
      <c r="C383" s="45" t="s">
        <v>433</v>
      </c>
      <c r="D383" s="38" t="s">
        <v>434</v>
      </c>
      <c r="E383" s="20">
        <v>632063</v>
      </c>
      <c r="F383" s="20">
        <v>609817</v>
      </c>
      <c r="G383" s="20">
        <v>613381</v>
      </c>
      <c r="H383" s="20">
        <v>627073</v>
      </c>
      <c r="I383" s="20">
        <v>641547</v>
      </c>
      <c r="K383" s="5"/>
      <c r="L383" s="5"/>
    </row>
    <row r="384" spans="1:13" s="6" customFormat="1" ht="63" x14ac:dyDescent="0.25">
      <c r="A384" s="113"/>
      <c r="B384" s="103"/>
      <c r="C384" s="35" t="s">
        <v>81</v>
      </c>
      <c r="D384" s="38" t="s">
        <v>298</v>
      </c>
      <c r="E384" s="21">
        <v>14221.4</v>
      </c>
      <c r="F384" s="48">
        <v>14666.1</v>
      </c>
      <c r="G384" s="47">
        <v>14751.8</v>
      </c>
      <c r="H384" s="9">
        <v>15081.1</v>
      </c>
      <c r="I384" s="9">
        <v>15429.2</v>
      </c>
      <c r="K384" s="5"/>
      <c r="L384" s="5"/>
    </row>
    <row r="385" spans="1:12" s="6" customFormat="1" ht="18.75" x14ac:dyDescent="0.25">
      <c r="A385" s="120" t="s">
        <v>165</v>
      </c>
      <c r="B385" s="103" t="s">
        <v>535</v>
      </c>
      <c r="C385" s="33" t="s">
        <v>441</v>
      </c>
      <c r="D385" s="38" t="s">
        <v>442</v>
      </c>
      <c r="E385" s="20">
        <v>527</v>
      </c>
      <c r="F385" s="20">
        <v>500</v>
      </c>
      <c r="G385" s="20">
        <v>500</v>
      </c>
      <c r="H385" s="20">
        <v>500</v>
      </c>
      <c r="I385" s="20">
        <v>500</v>
      </c>
      <c r="K385" s="5"/>
      <c r="L385" s="5"/>
    </row>
    <row r="386" spans="1:12" s="6" customFormat="1" ht="63" x14ac:dyDescent="0.25">
      <c r="A386" s="113"/>
      <c r="B386" s="103"/>
      <c r="C386" s="35" t="s">
        <v>81</v>
      </c>
      <c r="D386" s="38" t="s">
        <v>298</v>
      </c>
      <c r="E386" s="22">
        <v>20000</v>
      </c>
      <c r="F386" s="43">
        <v>20000</v>
      </c>
      <c r="G386" s="44">
        <v>20000</v>
      </c>
      <c r="H386" s="26">
        <v>20000</v>
      </c>
      <c r="I386" s="9">
        <v>20000</v>
      </c>
      <c r="K386" s="5"/>
      <c r="L386" s="5"/>
    </row>
    <row r="387" spans="1:12" s="6" customFormat="1" ht="31.5" x14ac:dyDescent="0.25">
      <c r="A387" s="120" t="s">
        <v>443</v>
      </c>
      <c r="B387" s="103" t="s">
        <v>444</v>
      </c>
      <c r="C387" s="33" t="s">
        <v>429</v>
      </c>
      <c r="D387" s="66" t="s">
        <v>431</v>
      </c>
      <c r="E387" s="67">
        <v>1152</v>
      </c>
      <c r="F387" s="67">
        <v>1077</v>
      </c>
      <c r="G387" s="67">
        <v>1087</v>
      </c>
      <c r="H387" s="67">
        <v>1123</v>
      </c>
      <c r="I387" s="67">
        <v>1161</v>
      </c>
      <c r="K387" s="5"/>
      <c r="L387" s="5"/>
    </row>
    <row r="388" spans="1:12" s="6" customFormat="1" ht="63" x14ac:dyDescent="0.25">
      <c r="A388" s="113"/>
      <c r="B388" s="103"/>
      <c r="C388" s="35" t="s">
        <v>81</v>
      </c>
      <c r="D388" s="66" t="s">
        <v>298</v>
      </c>
      <c r="E388" s="65">
        <v>450</v>
      </c>
      <c r="F388" s="47">
        <v>468.7</v>
      </c>
      <c r="G388" s="68">
        <v>473</v>
      </c>
      <c r="H388" s="69">
        <v>488.6</v>
      </c>
      <c r="I388" s="69">
        <v>505.1</v>
      </c>
      <c r="K388" s="5"/>
      <c r="L388" s="5"/>
    </row>
    <row r="389" spans="1:12" x14ac:dyDescent="0.25">
      <c r="A389" s="40"/>
      <c r="B389" s="104" t="s">
        <v>10</v>
      </c>
      <c r="C389" s="105"/>
      <c r="D389" s="37" t="s">
        <v>298</v>
      </c>
      <c r="E389" s="10">
        <f>E376+E378+E380+E382+E384+E386+E388</f>
        <v>46405.8</v>
      </c>
      <c r="F389" s="10">
        <f t="shared" ref="F389:I389" si="9">F376+F378+F380+F382+F384+F386+F388</f>
        <v>47282.7</v>
      </c>
      <c r="G389" s="10">
        <f t="shared" si="9"/>
        <v>47870.6</v>
      </c>
      <c r="H389" s="10">
        <f t="shared" si="9"/>
        <v>48582.799999999996</v>
      </c>
      <c r="I389" s="10">
        <f t="shared" si="9"/>
        <v>49335.6</v>
      </c>
      <c r="K389" s="5"/>
      <c r="L389" s="5"/>
    </row>
    <row r="390" spans="1:12" ht="27" customHeight="1" x14ac:dyDescent="0.25">
      <c r="A390" s="32" t="s">
        <v>41</v>
      </c>
      <c r="B390" s="106" t="s">
        <v>478</v>
      </c>
      <c r="C390" s="107"/>
      <c r="D390" s="107"/>
      <c r="E390" s="107"/>
      <c r="F390" s="107"/>
      <c r="G390" s="107"/>
      <c r="H390" s="107"/>
      <c r="I390" s="108"/>
    </row>
    <row r="391" spans="1:12" ht="31.5" x14ac:dyDescent="0.25">
      <c r="A391" s="100" t="s">
        <v>42</v>
      </c>
      <c r="B391" s="116" t="s">
        <v>480</v>
      </c>
      <c r="C391" s="33" t="s">
        <v>7</v>
      </c>
      <c r="D391" s="26" t="s">
        <v>333</v>
      </c>
      <c r="E391" s="65" t="s">
        <v>333</v>
      </c>
      <c r="F391" s="65" t="s">
        <v>333</v>
      </c>
      <c r="G391" s="65" t="s">
        <v>333</v>
      </c>
      <c r="H391" s="65" t="s">
        <v>333</v>
      </c>
      <c r="I391" s="65" t="s">
        <v>333</v>
      </c>
    </row>
    <row r="392" spans="1:12" ht="63" x14ac:dyDescent="0.25">
      <c r="A392" s="100"/>
      <c r="B392" s="117"/>
      <c r="C392" s="42" t="s">
        <v>81</v>
      </c>
      <c r="D392" s="41" t="s">
        <v>298</v>
      </c>
      <c r="E392" s="65">
        <v>0</v>
      </c>
      <c r="F392" s="65">
        <v>1897.3</v>
      </c>
      <c r="G392" s="65">
        <v>2088</v>
      </c>
      <c r="H392" s="65">
        <v>2225.6</v>
      </c>
      <c r="I392" s="65">
        <v>2294.1</v>
      </c>
    </row>
    <row r="393" spans="1:12" ht="31.5" x14ac:dyDescent="0.25">
      <c r="A393" s="100" t="s">
        <v>43</v>
      </c>
      <c r="B393" s="111" t="s">
        <v>326</v>
      </c>
      <c r="C393" s="33" t="s">
        <v>7</v>
      </c>
      <c r="D393" s="41" t="s">
        <v>145</v>
      </c>
      <c r="E393" s="65">
        <v>7968</v>
      </c>
      <c r="F393" s="65">
        <v>7797</v>
      </c>
      <c r="G393" s="65">
        <v>7797</v>
      </c>
      <c r="H393" s="65">
        <v>7797</v>
      </c>
      <c r="I393" s="65">
        <v>7797</v>
      </c>
    </row>
    <row r="394" spans="1:12" ht="63" x14ac:dyDescent="0.25">
      <c r="A394" s="100"/>
      <c r="B394" s="111"/>
      <c r="C394" s="42" t="s">
        <v>81</v>
      </c>
      <c r="D394" s="41" t="s">
        <v>298</v>
      </c>
      <c r="E394" s="65">
        <v>321820.09999999998</v>
      </c>
      <c r="F394" s="65">
        <v>345765.6</v>
      </c>
      <c r="G394" s="65">
        <v>354874.6</v>
      </c>
      <c r="H394" s="65">
        <v>366232.5</v>
      </c>
      <c r="I394" s="65">
        <v>378658.37</v>
      </c>
    </row>
    <row r="395" spans="1:12" s="6" customFormat="1" ht="31.5" x14ac:dyDescent="0.25">
      <c r="A395" s="100" t="s">
        <v>313</v>
      </c>
      <c r="B395" s="111" t="s">
        <v>327</v>
      </c>
      <c r="C395" s="33" t="s">
        <v>7</v>
      </c>
      <c r="D395" s="41" t="s">
        <v>145</v>
      </c>
      <c r="E395" s="8">
        <v>1211</v>
      </c>
      <c r="F395" s="8">
        <v>1207</v>
      </c>
      <c r="G395" s="19">
        <v>1207</v>
      </c>
      <c r="H395" s="9">
        <v>1207</v>
      </c>
      <c r="I395" s="9">
        <v>1207</v>
      </c>
    </row>
    <row r="396" spans="1:12" s="6" customFormat="1" ht="63" x14ac:dyDescent="0.25">
      <c r="A396" s="100"/>
      <c r="B396" s="111"/>
      <c r="C396" s="42" t="s">
        <v>81</v>
      </c>
      <c r="D396" s="41" t="s">
        <v>298</v>
      </c>
      <c r="E396" s="65">
        <v>52969.1</v>
      </c>
      <c r="F396" s="65">
        <v>54487.5</v>
      </c>
      <c r="G396" s="65">
        <v>55904.2</v>
      </c>
      <c r="H396" s="65">
        <v>57749.1</v>
      </c>
      <c r="I396" s="65">
        <v>59654.82</v>
      </c>
    </row>
    <row r="397" spans="1:12" s="6" customFormat="1" ht="31.5" x14ac:dyDescent="0.25">
      <c r="A397" s="100" t="s">
        <v>314</v>
      </c>
      <c r="B397" s="101" t="s">
        <v>328</v>
      </c>
      <c r="C397" s="33" t="s">
        <v>7</v>
      </c>
      <c r="D397" s="41" t="s">
        <v>145</v>
      </c>
      <c r="E397" s="55">
        <v>23</v>
      </c>
      <c r="F397" s="55">
        <v>23</v>
      </c>
      <c r="G397" s="55">
        <v>23</v>
      </c>
      <c r="H397" s="55">
        <v>23</v>
      </c>
      <c r="I397" s="55">
        <v>23</v>
      </c>
    </row>
    <row r="398" spans="1:12" s="6" customFormat="1" ht="63" x14ac:dyDescent="0.25">
      <c r="A398" s="100"/>
      <c r="B398" s="102"/>
      <c r="C398" s="42" t="s">
        <v>81</v>
      </c>
      <c r="D398" s="41" t="s">
        <v>298</v>
      </c>
      <c r="E398" s="65">
        <v>3561.4</v>
      </c>
      <c r="F398" s="65">
        <v>3963</v>
      </c>
      <c r="G398" s="65">
        <v>4066</v>
      </c>
      <c r="H398" s="65">
        <v>4200.2</v>
      </c>
      <c r="I398" s="65">
        <v>4338.8</v>
      </c>
    </row>
    <row r="399" spans="1:12" s="6" customFormat="1" ht="31.5" x14ac:dyDescent="0.25">
      <c r="A399" s="100" t="s">
        <v>315</v>
      </c>
      <c r="B399" s="101" t="s">
        <v>329</v>
      </c>
      <c r="C399" s="33" t="s">
        <v>7</v>
      </c>
      <c r="D399" s="41" t="s">
        <v>145</v>
      </c>
      <c r="E399" s="55">
        <v>5</v>
      </c>
      <c r="F399" s="55">
        <v>5</v>
      </c>
      <c r="G399" s="55">
        <v>5</v>
      </c>
      <c r="H399" s="55">
        <v>5</v>
      </c>
      <c r="I399" s="55">
        <v>5</v>
      </c>
    </row>
    <row r="400" spans="1:12" s="6" customFormat="1" ht="63" x14ac:dyDescent="0.25">
      <c r="A400" s="100"/>
      <c r="B400" s="102"/>
      <c r="C400" s="42" t="s">
        <v>81</v>
      </c>
      <c r="D400" s="41" t="s">
        <v>298</v>
      </c>
      <c r="E400" s="65">
        <v>958.9</v>
      </c>
      <c r="F400" s="65">
        <v>781.1</v>
      </c>
      <c r="G400" s="65">
        <v>801.4</v>
      </c>
      <c r="H400" s="65">
        <v>827.8</v>
      </c>
      <c r="I400" s="65">
        <v>855.11</v>
      </c>
    </row>
    <row r="401" spans="1:9" s="6" customFormat="1" ht="31.5" x14ac:dyDescent="0.25">
      <c r="A401" s="100" t="s">
        <v>316</v>
      </c>
      <c r="B401" s="101" t="s">
        <v>330</v>
      </c>
      <c r="C401" s="33" t="s">
        <v>7</v>
      </c>
      <c r="D401" s="41" t="s">
        <v>145</v>
      </c>
      <c r="E401" s="55">
        <v>34</v>
      </c>
      <c r="F401" s="55">
        <v>34</v>
      </c>
      <c r="G401" s="55">
        <v>34</v>
      </c>
      <c r="H401" s="55">
        <v>34</v>
      </c>
      <c r="I401" s="55">
        <v>34</v>
      </c>
    </row>
    <row r="402" spans="1:9" s="6" customFormat="1" ht="63" x14ac:dyDescent="0.25">
      <c r="A402" s="100"/>
      <c r="B402" s="102"/>
      <c r="C402" s="42" t="s">
        <v>81</v>
      </c>
      <c r="D402" s="41" t="s">
        <v>298</v>
      </c>
      <c r="E402" s="18">
        <v>1464.7</v>
      </c>
      <c r="F402" s="18">
        <v>1454.4</v>
      </c>
      <c r="G402" s="9">
        <v>1492.2</v>
      </c>
      <c r="H402" s="9">
        <v>1541.4</v>
      </c>
      <c r="I402" s="9">
        <v>1592.26</v>
      </c>
    </row>
    <row r="403" spans="1:9" s="6" customFormat="1" ht="31.5" x14ac:dyDescent="0.25">
      <c r="A403" s="100" t="s">
        <v>317</v>
      </c>
      <c r="B403" s="103" t="s">
        <v>331</v>
      </c>
      <c r="C403" s="33" t="s">
        <v>7</v>
      </c>
      <c r="D403" s="41" t="s">
        <v>145</v>
      </c>
      <c r="E403" s="55">
        <v>1</v>
      </c>
      <c r="F403" s="55">
        <v>1</v>
      </c>
      <c r="G403" s="55">
        <v>1</v>
      </c>
      <c r="H403" s="55">
        <v>1</v>
      </c>
      <c r="I403" s="55">
        <v>1</v>
      </c>
    </row>
    <row r="404" spans="1:9" s="6" customFormat="1" ht="63" x14ac:dyDescent="0.25">
      <c r="A404" s="100"/>
      <c r="B404" s="103"/>
      <c r="C404" s="42" t="s">
        <v>81</v>
      </c>
      <c r="D404" s="41" t="s">
        <v>298</v>
      </c>
      <c r="E404" s="18">
        <v>412.6</v>
      </c>
      <c r="F404" s="18">
        <v>543.1</v>
      </c>
      <c r="G404" s="9">
        <v>557.20000000000005</v>
      </c>
      <c r="H404" s="9">
        <v>575.6</v>
      </c>
      <c r="I404" s="9">
        <v>594.59</v>
      </c>
    </row>
    <row r="405" spans="1:9" s="6" customFormat="1" ht="31.5" customHeight="1" x14ac:dyDescent="0.25">
      <c r="A405" s="100" t="s">
        <v>318</v>
      </c>
      <c r="B405" s="103" t="s">
        <v>487</v>
      </c>
      <c r="C405" s="33" t="s">
        <v>7</v>
      </c>
      <c r="D405" s="41" t="s">
        <v>145</v>
      </c>
      <c r="E405" s="8">
        <v>28</v>
      </c>
      <c r="F405" s="55">
        <v>28</v>
      </c>
      <c r="G405" s="55">
        <v>28</v>
      </c>
      <c r="H405" s="55">
        <v>28</v>
      </c>
      <c r="I405" s="55">
        <v>28</v>
      </c>
    </row>
    <row r="406" spans="1:9" s="6" customFormat="1" ht="128.25" customHeight="1" x14ac:dyDescent="0.25">
      <c r="A406" s="100"/>
      <c r="B406" s="103"/>
      <c r="C406" s="42" t="s">
        <v>81</v>
      </c>
      <c r="D406" s="41" t="s">
        <v>298</v>
      </c>
      <c r="E406" s="18">
        <v>1438.8</v>
      </c>
      <c r="F406" s="18">
        <v>2403.5</v>
      </c>
      <c r="G406" s="9">
        <v>2737.9</v>
      </c>
      <c r="H406" s="9">
        <v>3037.9</v>
      </c>
      <c r="I406" s="9">
        <v>3642</v>
      </c>
    </row>
    <row r="407" spans="1:9" s="6" customFormat="1" ht="31.5" customHeight="1" x14ac:dyDescent="0.25">
      <c r="A407" s="100" t="s">
        <v>319</v>
      </c>
      <c r="B407" s="103" t="s">
        <v>486</v>
      </c>
      <c r="C407" s="33" t="s">
        <v>7</v>
      </c>
      <c r="D407" s="41" t="s">
        <v>145</v>
      </c>
      <c r="E407" s="8">
        <v>113</v>
      </c>
      <c r="F407" s="55">
        <v>106</v>
      </c>
      <c r="G407" s="55">
        <v>106</v>
      </c>
      <c r="H407" s="55">
        <v>106</v>
      </c>
      <c r="I407" s="55">
        <v>106</v>
      </c>
    </row>
    <row r="408" spans="1:9" s="6" customFormat="1" ht="132.75" customHeight="1" x14ac:dyDescent="0.25">
      <c r="A408" s="100"/>
      <c r="B408" s="103"/>
      <c r="C408" s="42" t="s">
        <v>81</v>
      </c>
      <c r="D408" s="41" t="s">
        <v>298</v>
      </c>
      <c r="E408" s="18">
        <v>9313.1</v>
      </c>
      <c r="F408" s="18">
        <v>9482.1</v>
      </c>
      <c r="G408" s="9">
        <v>9705.5</v>
      </c>
      <c r="H408" s="9">
        <v>10005.5</v>
      </c>
      <c r="I408" s="9">
        <v>10010.5</v>
      </c>
    </row>
    <row r="409" spans="1:9" s="6" customFormat="1" ht="31.5" x14ac:dyDescent="0.25">
      <c r="A409" s="100" t="s">
        <v>320</v>
      </c>
      <c r="B409" s="103" t="s">
        <v>332</v>
      </c>
      <c r="C409" s="33" t="s">
        <v>7</v>
      </c>
      <c r="D409" s="41" t="s">
        <v>333</v>
      </c>
      <c r="E409" s="8" t="s">
        <v>333</v>
      </c>
      <c r="F409" s="26" t="s">
        <v>333</v>
      </c>
      <c r="G409" s="25" t="s">
        <v>333</v>
      </c>
      <c r="H409" s="26" t="s">
        <v>333</v>
      </c>
      <c r="I409" s="25" t="s">
        <v>333</v>
      </c>
    </row>
    <row r="410" spans="1:9" s="6" customFormat="1" ht="63" x14ac:dyDescent="0.25">
      <c r="A410" s="100"/>
      <c r="B410" s="103"/>
      <c r="C410" s="42" t="s">
        <v>81</v>
      </c>
      <c r="D410" s="41" t="s">
        <v>298</v>
      </c>
      <c r="E410" s="18">
        <v>2522.9</v>
      </c>
      <c r="F410" s="9">
        <v>0</v>
      </c>
      <c r="G410" s="9">
        <v>0</v>
      </c>
      <c r="H410" s="9">
        <v>0</v>
      </c>
      <c r="I410" s="9">
        <v>0</v>
      </c>
    </row>
    <row r="411" spans="1:9" s="6" customFormat="1" ht="31.5" x14ac:dyDescent="0.25">
      <c r="A411" s="100" t="s">
        <v>321</v>
      </c>
      <c r="B411" s="103" t="s">
        <v>334</v>
      </c>
      <c r="C411" s="33" t="s">
        <v>7</v>
      </c>
      <c r="D411" s="41" t="s">
        <v>333</v>
      </c>
      <c r="E411" s="8" t="s">
        <v>333</v>
      </c>
      <c r="F411" s="26" t="s">
        <v>333</v>
      </c>
      <c r="G411" s="25" t="s">
        <v>333</v>
      </c>
      <c r="H411" s="26" t="s">
        <v>333</v>
      </c>
      <c r="I411" s="25" t="s">
        <v>333</v>
      </c>
    </row>
    <row r="412" spans="1:9" s="6" customFormat="1" ht="63" x14ac:dyDescent="0.25">
      <c r="A412" s="100"/>
      <c r="B412" s="103"/>
      <c r="C412" s="42" t="s">
        <v>81</v>
      </c>
      <c r="D412" s="41" t="s">
        <v>298</v>
      </c>
      <c r="E412" s="18">
        <v>26610</v>
      </c>
      <c r="F412" s="18">
        <v>26431.7</v>
      </c>
      <c r="G412" s="9">
        <v>27118.9</v>
      </c>
      <c r="H412" s="9">
        <v>28013.8</v>
      </c>
      <c r="I412" s="9">
        <v>28938.25</v>
      </c>
    </row>
    <row r="413" spans="1:9" s="6" customFormat="1" ht="31.5" customHeight="1" x14ac:dyDescent="0.25">
      <c r="A413" s="100" t="s">
        <v>322</v>
      </c>
      <c r="B413" s="103" t="s">
        <v>485</v>
      </c>
      <c r="C413" s="33" t="s">
        <v>7</v>
      </c>
      <c r="D413" s="41" t="s">
        <v>335</v>
      </c>
      <c r="E413" s="8">
        <v>5</v>
      </c>
      <c r="F413" s="8">
        <v>6</v>
      </c>
      <c r="G413" s="8">
        <v>6</v>
      </c>
      <c r="H413" s="8">
        <v>6</v>
      </c>
      <c r="I413" s="8">
        <v>6</v>
      </c>
    </row>
    <row r="414" spans="1:9" s="6" customFormat="1" ht="63" x14ac:dyDescent="0.25">
      <c r="A414" s="100"/>
      <c r="B414" s="103"/>
      <c r="C414" s="42" t="s">
        <v>81</v>
      </c>
      <c r="D414" s="41" t="s">
        <v>298</v>
      </c>
      <c r="E414" s="18">
        <v>6238.3</v>
      </c>
      <c r="F414" s="18">
        <v>8373.2000000000007</v>
      </c>
      <c r="G414" s="9">
        <v>8590.9</v>
      </c>
      <c r="H414" s="9">
        <v>8874.4</v>
      </c>
      <c r="I414" s="9">
        <v>9167.25</v>
      </c>
    </row>
    <row r="415" spans="1:9" s="6" customFormat="1" ht="31.5" customHeight="1" x14ac:dyDescent="0.25">
      <c r="A415" s="100" t="s">
        <v>323</v>
      </c>
      <c r="B415" s="103" t="s">
        <v>336</v>
      </c>
      <c r="C415" s="33" t="s">
        <v>7</v>
      </c>
      <c r="D415" s="41" t="s">
        <v>145</v>
      </c>
      <c r="E415" s="8">
        <v>4862</v>
      </c>
      <c r="F415" s="8">
        <v>4882</v>
      </c>
      <c r="G415" s="8">
        <v>4855</v>
      </c>
      <c r="H415" s="8">
        <v>4855</v>
      </c>
      <c r="I415" s="8">
        <v>4855</v>
      </c>
    </row>
    <row r="416" spans="1:9" s="6" customFormat="1" ht="63" x14ac:dyDescent="0.25">
      <c r="A416" s="100"/>
      <c r="B416" s="103"/>
      <c r="C416" s="42" t="s">
        <v>81</v>
      </c>
      <c r="D416" s="41" t="s">
        <v>298</v>
      </c>
      <c r="E416" s="18">
        <v>28201.5</v>
      </c>
      <c r="F416" s="18">
        <v>34617.800000000003</v>
      </c>
      <c r="G416" s="9">
        <v>35517.800000000003</v>
      </c>
      <c r="H416" s="9">
        <v>36689.9</v>
      </c>
      <c r="I416" s="9">
        <v>37900.660000000003</v>
      </c>
    </row>
    <row r="417" spans="1:9" s="6" customFormat="1" ht="31.5" x14ac:dyDescent="0.25">
      <c r="A417" s="100" t="s">
        <v>324</v>
      </c>
      <c r="B417" s="103" t="s">
        <v>337</v>
      </c>
      <c r="C417" s="33" t="s">
        <v>7</v>
      </c>
      <c r="D417" s="41" t="s">
        <v>145</v>
      </c>
      <c r="E417" s="8">
        <v>1807</v>
      </c>
      <c r="F417" s="8">
        <v>2210</v>
      </c>
      <c r="G417" s="8">
        <v>1155</v>
      </c>
      <c r="H417" s="8">
        <v>1170</v>
      </c>
      <c r="I417" s="8">
        <v>1170</v>
      </c>
    </row>
    <row r="418" spans="1:9" s="6" customFormat="1" ht="63" x14ac:dyDescent="0.25">
      <c r="A418" s="100"/>
      <c r="B418" s="103"/>
      <c r="C418" s="42" t="s">
        <v>81</v>
      </c>
      <c r="D418" s="41" t="s">
        <v>298</v>
      </c>
      <c r="E418" s="18">
        <v>74459.8</v>
      </c>
      <c r="F418" s="18">
        <v>91264.6</v>
      </c>
      <c r="G418" s="9">
        <v>93637.5</v>
      </c>
      <c r="H418" s="9">
        <v>96727</v>
      </c>
      <c r="I418" s="9">
        <v>99918.99</v>
      </c>
    </row>
    <row r="419" spans="1:9" s="6" customFormat="1" ht="31.5" x14ac:dyDescent="0.25">
      <c r="A419" s="100" t="s">
        <v>325</v>
      </c>
      <c r="B419" s="103" t="s">
        <v>481</v>
      </c>
      <c r="C419" s="33" t="s">
        <v>7</v>
      </c>
      <c r="D419" s="41" t="s">
        <v>333</v>
      </c>
      <c r="E419" s="8" t="s">
        <v>333</v>
      </c>
      <c r="F419" s="25" t="s">
        <v>333</v>
      </c>
      <c r="G419" s="25" t="s">
        <v>333</v>
      </c>
      <c r="H419" s="26" t="s">
        <v>333</v>
      </c>
      <c r="I419" s="25" t="s">
        <v>333</v>
      </c>
    </row>
    <row r="420" spans="1:9" s="6" customFormat="1" ht="63" x14ac:dyDescent="0.25">
      <c r="A420" s="100"/>
      <c r="B420" s="103"/>
      <c r="C420" s="42" t="s">
        <v>81</v>
      </c>
      <c r="D420" s="41" t="s">
        <v>298</v>
      </c>
      <c r="E420" s="18">
        <v>5069.3999999999996</v>
      </c>
      <c r="F420" s="18">
        <v>6130</v>
      </c>
      <c r="G420" s="9">
        <v>6289.4</v>
      </c>
      <c r="H420" s="9">
        <v>6496.9</v>
      </c>
      <c r="I420" s="9">
        <v>6711.3</v>
      </c>
    </row>
    <row r="421" spans="1:9" s="6" customFormat="1" ht="31.5" x14ac:dyDescent="0.25">
      <c r="A421" s="100" t="s">
        <v>482</v>
      </c>
      <c r="B421" s="101" t="s">
        <v>484</v>
      </c>
      <c r="C421" s="33" t="s">
        <v>7</v>
      </c>
      <c r="D421" s="55" t="s">
        <v>85</v>
      </c>
      <c r="E421" s="8">
        <v>6538</v>
      </c>
      <c r="F421" s="8">
        <v>6538</v>
      </c>
      <c r="G421" s="8">
        <v>6538</v>
      </c>
      <c r="H421" s="8">
        <v>6538</v>
      </c>
      <c r="I421" s="8">
        <v>6538</v>
      </c>
    </row>
    <row r="422" spans="1:9" s="6" customFormat="1" ht="63" x14ac:dyDescent="0.25">
      <c r="A422" s="100"/>
      <c r="B422" s="102"/>
      <c r="C422" s="42" t="s">
        <v>81</v>
      </c>
      <c r="D422" s="41" t="s">
        <v>298</v>
      </c>
      <c r="E422" s="18">
        <v>17894.400000000001</v>
      </c>
      <c r="F422" s="18">
        <v>21367.5</v>
      </c>
      <c r="G422" s="9">
        <v>24962.6</v>
      </c>
      <c r="H422" s="9">
        <v>25744.9</v>
      </c>
      <c r="I422" s="9">
        <v>26572.1</v>
      </c>
    </row>
    <row r="423" spans="1:9" s="6" customFormat="1" ht="31.5" x14ac:dyDescent="0.25">
      <c r="A423" s="100" t="s">
        <v>483</v>
      </c>
      <c r="B423" s="103" t="s">
        <v>86</v>
      </c>
      <c r="C423" s="33" t="s">
        <v>7</v>
      </c>
      <c r="D423" s="55" t="s">
        <v>145</v>
      </c>
      <c r="E423" s="8">
        <v>12447</v>
      </c>
      <c r="F423" s="8">
        <v>12594</v>
      </c>
      <c r="G423" s="8">
        <v>12594</v>
      </c>
      <c r="H423" s="8">
        <v>12594</v>
      </c>
      <c r="I423" s="8">
        <v>12594</v>
      </c>
    </row>
    <row r="424" spans="1:9" s="6" customFormat="1" ht="63" x14ac:dyDescent="0.25">
      <c r="A424" s="100"/>
      <c r="B424" s="103"/>
      <c r="C424" s="42" t="s">
        <v>81</v>
      </c>
      <c r="D424" s="41" t="s">
        <v>298</v>
      </c>
      <c r="E424" s="18">
        <v>18735.099999999999</v>
      </c>
      <c r="F424" s="18">
        <v>19961.3</v>
      </c>
      <c r="G424" s="9">
        <v>21871.599999999999</v>
      </c>
      <c r="H424" s="9">
        <v>22359.8</v>
      </c>
      <c r="I424" s="9">
        <v>22874.2</v>
      </c>
    </row>
    <row r="425" spans="1:9" ht="25.5" customHeight="1" x14ac:dyDescent="0.25">
      <c r="A425" s="40"/>
      <c r="B425" s="104" t="s">
        <v>10</v>
      </c>
      <c r="C425" s="105"/>
      <c r="D425" s="37" t="s">
        <v>298</v>
      </c>
      <c r="E425" s="10">
        <f>E392+E394+E396+E398+E400+E402+E404+E406+E408+E410+E412+E414+E416+E418+E420+E422+E424</f>
        <v>571670.1</v>
      </c>
      <c r="F425" s="10">
        <f t="shared" ref="F425:I425" si="10">F392+F394+F396+F398+F400+F402+F404+F406+F408+F410+F412+F414+F416+F418+F420+F422+F424</f>
        <v>628923.69999999995</v>
      </c>
      <c r="G425" s="10">
        <f t="shared" si="10"/>
        <v>650215.70000000007</v>
      </c>
      <c r="H425" s="10">
        <f t="shared" si="10"/>
        <v>671302.3</v>
      </c>
      <c r="I425" s="10">
        <f t="shared" si="10"/>
        <v>693723.29999999993</v>
      </c>
    </row>
    <row r="426" spans="1:9" s="6" customFormat="1" ht="25.5" customHeight="1" x14ac:dyDescent="0.25">
      <c r="A426" s="32" t="s">
        <v>46</v>
      </c>
      <c r="B426" s="106" t="s">
        <v>50</v>
      </c>
      <c r="C426" s="107"/>
      <c r="D426" s="107"/>
      <c r="E426" s="107"/>
      <c r="F426" s="107"/>
      <c r="G426" s="107"/>
      <c r="H426" s="107"/>
      <c r="I426" s="108"/>
    </row>
    <row r="427" spans="1:9" s="6" customFormat="1" ht="47.25" customHeight="1" x14ac:dyDescent="0.25">
      <c r="A427" s="100" t="s">
        <v>44</v>
      </c>
      <c r="B427" s="101" t="s">
        <v>344</v>
      </c>
      <c r="C427" s="33" t="s">
        <v>7</v>
      </c>
      <c r="D427" s="34" t="s">
        <v>135</v>
      </c>
      <c r="E427" s="8">
        <v>2</v>
      </c>
      <c r="F427" s="25">
        <v>2</v>
      </c>
      <c r="G427" s="25">
        <v>2</v>
      </c>
      <c r="H427" s="25">
        <v>2</v>
      </c>
      <c r="I427" s="8">
        <v>2</v>
      </c>
    </row>
    <row r="428" spans="1:9" s="6" customFormat="1" ht="71.25" customHeight="1" x14ac:dyDescent="0.25">
      <c r="A428" s="100"/>
      <c r="B428" s="102"/>
      <c r="C428" s="35" t="s">
        <v>81</v>
      </c>
      <c r="D428" s="36" t="s">
        <v>298</v>
      </c>
      <c r="E428" s="9">
        <v>803.7</v>
      </c>
      <c r="F428" s="9">
        <v>834.2</v>
      </c>
      <c r="G428" s="9">
        <v>864.3</v>
      </c>
      <c r="H428" s="9">
        <v>896.2</v>
      </c>
      <c r="I428" s="9">
        <v>929.4</v>
      </c>
    </row>
    <row r="429" spans="1:9" s="6" customFormat="1" ht="71.25" customHeight="1" x14ac:dyDescent="0.25">
      <c r="A429" s="100" t="s">
        <v>338</v>
      </c>
      <c r="B429" s="101" t="s">
        <v>345</v>
      </c>
      <c r="C429" s="33" t="s">
        <v>7</v>
      </c>
      <c r="D429" s="34" t="s">
        <v>135</v>
      </c>
      <c r="E429" s="25">
        <v>160</v>
      </c>
      <c r="F429" s="25">
        <v>203</v>
      </c>
      <c r="G429" s="25">
        <v>555</v>
      </c>
      <c r="H429" s="25">
        <v>578</v>
      </c>
      <c r="I429" s="25">
        <v>426</v>
      </c>
    </row>
    <row r="430" spans="1:9" s="6" customFormat="1" ht="71.25" customHeight="1" x14ac:dyDescent="0.25">
      <c r="A430" s="100"/>
      <c r="B430" s="102"/>
      <c r="C430" s="35" t="s">
        <v>81</v>
      </c>
      <c r="D430" s="36" t="s">
        <v>298</v>
      </c>
      <c r="E430" s="9">
        <v>175.5</v>
      </c>
      <c r="F430" s="9">
        <v>231.2</v>
      </c>
      <c r="G430" s="9">
        <v>655.32000000000005</v>
      </c>
      <c r="H430" s="9">
        <v>706.93</v>
      </c>
      <c r="I430" s="9">
        <v>540.12</v>
      </c>
    </row>
    <row r="431" spans="1:9" s="6" customFormat="1" ht="46.5" customHeight="1" x14ac:dyDescent="0.25">
      <c r="A431" s="100" t="s">
        <v>339</v>
      </c>
      <c r="B431" s="101" t="s">
        <v>346</v>
      </c>
      <c r="C431" s="33" t="s">
        <v>7</v>
      </c>
      <c r="D431" s="34" t="s">
        <v>135</v>
      </c>
      <c r="E431" s="25">
        <v>18</v>
      </c>
      <c r="F431" s="25">
        <v>41</v>
      </c>
      <c r="G431" s="25">
        <v>27</v>
      </c>
      <c r="H431" s="25">
        <v>30</v>
      </c>
      <c r="I431" s="25">
        <v>30</v>
      </c>
    </row>
    <row r="432" spans="1:9" s="6" customFormat="1" ht="71.25" customHeight="1" x14ac:dyDescent="0.25">
      <c r="A432" s="100"/>
      <c r="B432" s="112"/>
      <c r="C432" s="35" t="s">
        <v>81</v>
      </c>
      <c r="D432" s="36" t="s">
        <v>298</v>
      </c>
      <c r="E432" s="9">
        <v>1736.7</v>
      </c>
      <c r="F432" s="9">
        <v>4106</v>
      </c>
      <c r="G432" s="9">
        <v>2801.33</v>
      </c>
      <c r="H432" s="9">
        <v>3227.76</v>
      </c>
      <c r="I432" s="9">
        <v>3467.16</v>
      </c>
    </row>
    <row r="433" spans="1:9" s="6" customFormat="1" ht="52.5" customHeight="1" x14ac:dyDescent="0.25">
      <c r="A433" s="100" t="s">
        <v>340</v>
      </c>
      <c r="B433" s="101" t="s">
        <v>347</v>
      </c>
      <c r="C433" s="33" t="s">
        <v>7</v>
      </c>
      <c r="D433" s="34" t="s">
        <v>135</v>
      </c>
      <c r="E433" s="25">
        <v>18</v>
      </c>
      <c r="F433" s="25">
        <v>1</v>
      </c>
      <c r="G433" s="25">
        <v>27</v>
      </c>
      <c r="H433" s="25">
        <v>30</v>
      </c>
      <c r="I433" s="25">
        <v>30</v>
      </c>
    </row>
    <row r="434" spans="1:9" s="6" customFormat="1" ht="71.25" customHeight="1" x14ac:dyDescent="0.25">
      <c r="A434" s="100"/>
      <c r="B434" s="112"/>
      <c r="C434" s="35" t="s">
        <v>81</v>
      </c>
      <c r="D434" s="36" t="s">
        <v>298</v>
      </c>
      <c r="E434" s="9">
        <v>2030.9</v>
      </c>
      <c r="F434" s="9">
        <v>117.1</v>
      </c>
      <c r="G434" s="9">
        <v>3276.1</v>
      </c>
      <c r="H434" s="9">
        <v>3774.75</v>
      </c>
      <c r="I434" s="9">
        <v>3914.42</v>
      </c>
    </row>
    <row r="435" spans="1:9" s="6" customFormat="1" ht="44.25" customHeight="1" x14ac:dyDescent="0.25">
      <c r="A435" s="100" t="s">
        <v>341</v>
      </c>
      <c r="B435" s="101" t="s">
        <v>348</v>
      </c>
      <c r="C435" s="33" t="s">
        <v>7</v>
      </c>
      <c r="D435" s="34" t="s">
        <v>135</v>
      </c>
      <c r="E435" s="25">
        <v>8</v>
      </c>
      <c r="F435" s="25">
        <v>1</v>
      </c>
      <c r="G435" s="25">
        <v>27</v>
      </c>
      <c r="H435" s="25">
        <v>30</v>
      </c>
      <c r="I435" s="25">
        <v>30</v>
      </c>
    </row>
    <row r="436" spans="1:9" s="6" customFormat="1" ht="71.25" customHeight="1" x14ac:dyDescent="0.25">
      <c r="A436" s="100"/>
      <c r="B436" s="112"/>
      <c r="C436" s="35" t="s">
        <v>81</v>
      </c>
      <c r="D436" s="36" t="s">
        <v>298</v>
      </c>
      <c r="E436" s="9">
        <v>789.2</v>
      </c>
      <c r="F436" s="9">
        <v>102.4</v>
      </c>
      <c r="G436" s="9">
        <v>2864.78</v>
      </c>
      <c r="H436" s="9">
        <v>3300.86</v>
      </c>
      <c r="I436" s="9">
        <v>3423</v>
      </c>
    </row>
    <row r="437" spans="1:9" s="6" customFormat="1" ht="49.5" customHeight="1" x14ac:dyDescent="0.25">
      <c r="A437" s="100" t="s">
        <v>342</v>
      </c>
      <c r="B437" s="101" t="s">
        <v>349</v>
      </c>
      <c r="C437" s="33" t="s">
        <v>7</v>
      </c>
      <c r="D437" s="34" t="s">
        <v>135</v>
      </c>
      <c r="E437" s="25">
        <v>46</v>
      </c>
      <c r="F437" s="25">
        <v>46</v>
      </c>
      <c r="G437" s="25">
        <v>46</v>
      </c>
      <c r="H437" s="25">
        <v>46</v>
      </c>
      <c r="I437" s="25">
        <v>46</v>
      </c>
    </row>
    <row r="438" spans="1:9" s="6" customFormat="1" ht="71.25" customHeight="1" x14ac:dyDescent="0.25">
      <c r="A438" s="100"/>
      <c r="B438" s="112"/>
      <c r="C438" s="35" t="s">
        <v>81</v>
      </c>
      <c r="D438" s="36" t="s">
        <v>298</v>
      </c>
      <c r="E438" s="9">
        <v>1363.9</v>
      </c>
      <c r="F438" s="9">
        <v>1415.8</v>
      </c>
      <c r="G438" s="9">
        <v>1466.7</v>
      </c>
      <c r="H438" s="9">
        <v>1521.1</v>
      </c>
      <c r="I438" s="9">
        <v>1577.3</v>
      </c>
    </row>
    <row r="439" spans="1:9" s="6" customFormat="1" ht="46.5" customHeight="1" x14ac:dyDescent="0.25">
      <c r="A439" s="100" t="s">
        <v>343</v>
      </c>
      <c r="B439" s="101" t="s">
        <v>350</v>
      </c>
      <c r="C439" s="33" t="s">
        <v>7</v>
      </c>
      <c r="D439" s="34" t="s">
        <v>135</v>
      </c>
      <c r="E439" s="25">
        <v>8</v>
      </c>
      <c r="F439" s="25">
        <v>10</v>
      </c>
      <c r="G439" s="25">
        <v>8</v>
      </c>
      <c r="H439" s="25">
        <v>8</v>
      </c>
      <c r="I439" s="25">
        <v>8</v>
      </c>
    </row>
    <row r="440" spans="1:9" s="6" customFormat="1" ht="71.25" customHeight="1" x14ac:dyDescent="0.25">
      <c r="A440" s="100"/>
      <c r="B440" s="102"/>
      <c r="C440" s="35" t="s">
        <v>81</v>
      </c>
      <c r="D440" s="36" t="s">
        <v>298</v>
      </c>
      <c r="E440" s="9">
        <v>7617</v>
      </c>
      <c r="F440" s="9">
        <v>9883.1</v>
      </c>
      <c r="G440" s="9">
        <v>8191.1</v>
      </c>
      <c r="H440" s="9">
        <v>8494.1</v>
      </c>
      <c r="I440" s="9">
        <v>8808.4</v>
      </c>
    </row>
    <row r="441" spans="1:9" s="6" customFormat="1" ht="38.25" customHeight="1" x14ac:dyDescent="0.25">
      <c r="A441" s="100" t="s">
        <v>514</v>
      </c>
      <c r="B441" s="101" t="s">
        <v>515</v>
      </c>
      <c r="C441" s="33" t="s">
        <v>7</v>
      </c>
      <c r="D441" s="34" t="s">
        <v>135</v>
      </c>
      <c r="E441" s="25">
        <v>0</v>
      </c>
      <c r="F441" s="25">
        <v>1</v>
      </c>
      <c r="G441" s="25">
        <v>1</v>
      </c>
      <c r="H441" s="25">
        <v>1</v>
      </c>
      <c r="I441" s="25">
        <v>1</v>
      </c>
    </row>
    <row r="442" spans="1:9" s="6" customFormat="1" ht="63" x14ac:dyDescent="0.25">
      <c r="A442" s="100"/>
      <c r="B442" s="102"/>
      <c r="C442" s="35" t="s">
        <v>81</v>
      </c>
      <c r="D442" s="36" t="s">
        <v>298</v>
      </c>
      <c r="E442" s="9">
        <v>0</v>
      </c>
      <c r="F442" s="9">
        <v>1821.6</v>
      </c>
      <c r="G442" s="9">
        <v>2000</v>
      </c>
      <c r="H442" s="9">
        <v>2100</v>
      </c>
      <c r="I442" s="9">
        <v>2200.4</v>
      </c>
    </row>
    <row r="443" spans="1:9" s="6" customFormat="1" ht="42.75" customHeight="1" x14ac:dyDescent="0.25">
      <c r="A443" s="100" t="s">
        <v>513</v>
      </c>
      <c r="B443" s="101" t="s">
        <v>516</v>
      </c>
      <c r="C443" s="33" t="s">
        <v>7</v>
      </c>
      <c r="D443" s="34" t="s">
        <v>135</v>
      </c>
      <c r="E443" s="25">
        <v>0</v>
      </c>
      <c r="F443" s="25">
        <v>278</v>
      </c>
      <c r="G443" s="25">
        <v>110</v>
      </c>
      <c r="H443" s="25">
        <v>10</v>
      </c>
      <c r="I443" s="25">
        <v>10</v>
      </c>
    </row>
    <row r="444" spans="1:9" s="6" customFormat="1" ht="63" x14ac:dyDescent="0.25">
      <c r="A444" s="100"/>
      <c r="B444" s="102"/>
      <c r="C444" s="35" t="s">
        <v>81</v>
      </c>
      <c r="D444" s="36" t="s">
        <v>298</v>
      </c>
      <c r="E444" s="9">
        <v>0</v>
      </c>
      <c r="F444" s="9">
        <v>2539.4</v>
      </c>
      <c r="G444" s="9">
        <v>1041</v>
      </c>
      <c r="H444" s="9">
        <v>98.1</v>
      </c>
      <c r="I444" s="9">
        <v>101.8</v>
      </c>
    </row>
    <row r="445" spans="1:9" s="6" customFormat="1" x14ac:dyDescent="0.25">
      <c r="A445" s="28"/>
      <c r="B445" s="118" t="s">
        <v>351</v>
      </c>
      <c r="C445" s="119"/>
      <c r="D445" s="36" t="s">
        <v>298</v>
      </c>
      <c r="E445" s="18">
        <v>37.5</v>
      </c>
      <c r="F445" s="9">
        <v>16.899999999999999</v>
      </c>
      <c r="G445" s="9">
        <v>16.899999999999999</v>
      </c>
      <c r="H445" s="9">
        <v>16.899999999999999</v>
      </c>
      <c r="I445" s="9">
        <v>16.899999999999999</v>
      </c>
    </row>
    <row r="446" spans="1:9" s="6" customFormat="1" ht="25.5" customHeight="1" x14ac:dyDescent="0.25">
      <c r="A446" s="12"/>
      <c r="B446" s="104" t="s">
        <v>10</v>
      </c>
      <c r="C446" s="105"/>
      <c r="D446" s="37" t="s">
        <v>298</v>
      </c>
      <c r="E446" s="10">
        <f>E428+E430+E432+E434+E436+E438+E440+E442+E444+E445</f>
        <v>14554.4</v>
      </c>
      <c r="F446" s="10">
        <f t="shared" ref="F446:I446" si="11">F428+F430+F432+F434+F436+F438+F440+F442+F444+F445</f>
        <v>21067.7</v>
      </c>
      <c r="G446" s="10">
        <f t="shared" si="11"/>
        <v>23177.530000000002</v>
      </c>
      <c r="H446" s="10">
        <f t="shared" si="11"/>
        <v>24136.7</v>
      </c>
      <c r="I446" s="10">
        <f t="shared" si="11"/>
        <v>24978.9</v>
      </c>
    </row>
    <row r="447" spans="1:9" ht="27" customHeight="1" x14ac:dyDescent="0.25">
      <c r="A447" s="32" t="s">
        <v>52</v>
      </c>
      <c r="B447" s="106" t="s">
        <v>51</v>
      </c>
      <c r="C447" s="107"/>
      <c r="D447" s="107"/>
      <c r="E447" s="107"/>
      <c r="F447" s="107"/>
      <c r="G447" s="107"/>
      <c r="H447" s="107"/>
      <c r="I447" s="108"/>
    </row>
    <row r="448" spans="1:9" ht="31.5" x14ac:dyDescent="0.25">
      <c r="A448" s="100" t="s">
        <v>54</v>
      </c>
      <c r="B448" s="116" t="s">
        <v>280</v>
      </c>
      <c r="C448" s="87" t="s">
        <v>7</v>
      </c>
      <c r="D448" s="86" t="s">
        <v>266</v>
      </c>
      <c r="E448" s="8">
        <v>2565</v>
      </c>
      <c r="F448" s="8">
        <v>2504</v>
      </c>
      <c r="G448" s="19">
        <v>2504</v>
      </c>
      <c r="H448" s="8">
        <v>2504</v>
      </c>
      <c r="I448" s="8">
        <v>2504</v>
      </c>
    </row>
    <row r="449" spans="1:9" ht="63" x14ac:dyDescent="0.25">
      <c r="A449" s="100"/>
      <c r="B449" s="117"/>
      <c r="C449" s="85" t="s">
        <v>81</v>
      </c>
      <c r="D449" s="86" t="s">
        <v>298</v>
      </c>
      <c r="E449" s="18">
        <v>123007.19500000001</v>
      </c>
      <c r="F449" s="18">
        <v>133885.59999999998</v>
      </c>
      <c r="G449" s="9">
        <v>138754.79999999999</v>
      </c>
      <c r="H449" s="9">
        <v>145692.54</v>
      </c>
      <c r="I449" s="9">
        <v>152685.78192000001</v>
      </c>
    </row>
    <row r="450" spans="1:9" ht="15.75" customHeight="1" x14ac:dyDescent="0.25">
      <c r="A450" s="100" t="s">
        <v>55</v>
      </c>
      <c r="B450" s="116" t="s">
        <v>281</v>
      </c>
      <c r="C450" s="85" t="s">
        <v>7</v>
      </c>
      <c r="D450" s="86" t="s">
        <v>266</v>
      </c>
      <c r="E450" s="8">
        <v>3955</v>
      </c>
      <c r="F450" s="8">
        <v>3924</v>
      </c>
      <c r="G450" s="19">
        <v>3924</v>
      </c>
      <c r="H450" s="8">
        <v>16100.28</v>
      </c>
      <c r="I450" s="8">
        <v>16873.093440000001</v>
      </c>
    </row>
    <row r="451" spans="1:9" ht="63" x14ac:dyDescent="0.25">
      <c r="A451" s="100"/>
      <c r="B451" s="117"/>
      <c r="C451" s="85" t="s">
        <v>81</v>
      </c>
      <c r="D451" s="86" t="s">
        <v>298</v>
      </c>
      <c r="E451" s="18">
        <v>13404.03</v>
      </c>
      <c r="F451" s="18">
        <v>14793.300000000003</v>
      </c>
      <c r="G451" s="9">
        <v>15333.6</v>
      </c>
      <c r="H451" s="9">
        <v>16100.28</v>
      </c>
      <c r="I451" s="9">
        <v>16873.093440000001</v>
      </c>
    </row>
    <row r="452" spans="1:9" s="6" customFormat="1" ht="31.5" x14ac:dyDescent="0.25">
      <c r="A452" s="100" t="s">
        <v>245</v>
      </c>
      <c r="B452" s="101" t="s">
        <v>282</v>
      </c>
      <c r="C452" s="85" t="s">
        <v>7</v>
      </c>
      <c r="D452" s="86" t="s">
        <v>267</v>
      </c>
      <c r="E452" s="8">
        <v>631438</v>
      </c>
      <c r="F452" s="8">
        <v>650045</v>
      </c>
      <c r="G452" s="8">
        <v>650045</v>
      </c>
      <c r="H452" s="8">
        <v>305555.60229183984</v>
      </c>
      <c r="I452" s="8">
        <v>320222.27120184817</v>
      </c>
    </row>
    <row r="453" spans="1:9" s="6" customFormat="1" ht="63" x14ac:dyDescent="0.25">
      <c r="A453" s="100"/>
      <c r="B453" s="102"/>
      <c r="C453" s="85" t="s">
        <v>81</v>
      </c>
      <c r="D453" s="86" t="s">
        <v>298</v>
      </c>
      <c r="E453" s="18">
        <v>171093.54090720956</v>
      </c>
      <c r="F453" s="18">
        <v>229277.26345249868</v>
      </c>
      <c r="G453" s="9">
        <v>236551.13512128856</v>
      </c>
      <c r="H453" s="9">
        <v>248378.69187735301</v>
      </c>
      <c r="I453" s="9">
        <v>260300.86908746595</v>
      </c>
    </row>
    <row r="454" spans="1:9" s="6" customFormat="1" ht="31.5" x14ac:dyDescent="0.25">
      <c r="A454" s="100" t="s">
        <v>246</v>
      </c>
      <c r="B454" s="101" t="s">
        <v>155</v>
      </c>
      <c r="C454" s="85" t="s">
        <v>7</v>
      </c>
      <c r="D454" s="86" t="s">
        <v>268</v>
      </c>
      <c r="E454" s="8">
        <v>325091</v>
      </c>
      <c r="F454" s="8">
        <v>312628</v>
      </c>
      <c r="G454" s="8">
        <v>312628</v>
      </c>
      <c r="H454" s="8">
        <v>8433.5079286688924</v>
      </c>
      <c r="I454" s="8">
        <v>8838.3163092449995</v>
      </c>
    </row>
    <row r="455" spans="1:9" s="6" customFormat="1" ht="63" x14ac:dyDescent="0.25">
      <c r="A455" s="100"/>
      <c r="B455" s="102"/>
      <c r="C455" s="85" t="s">
        <v>81</v>
      </c>
      <c r="D455" s="86" t="s">
        <v>298</v>
      </c>
      <c r="E455" s="18">
        <v>210479.36739259676</v>
      </c>
      <c r="F455" s="18">
        <v>282057.01461962063</v>
      </c>
      <c r="G455" s="18">
        <v>291005.33551603794</v>
      </c>
      <c r="H455" s="9">
        <v>305555.60229183984</v>
      </c>
      <c r="I455" s="9">
        <v>320222.27120184817</v>
      </c>
    </row>
    <row r="456" spans="1:9" s="6" customFormat="1" ht="31.5" x14ac:dyDescent="0.25">
      <c r="A456" s="100" t="s">
        <v>247</v>
      </c>
      <c r="B456" s="101" t="s">
        <v>488</v>
      </c>
      <c r="C456" s="85" t="s">
        <v>7</v>
      </c>
      <c r="D456" s="86" t="s">
        <v>267</v>
      </c>
      <c r="E456" s="8">
        <v>926</v>
      </c>
      <c r="F456" s="8">
        <v>900</v>
      </c>
      <c r="G456" s="8">
        <v>900</v>
      </c>
      <c r="H456" s="8">
        <v>1516505.4204679367</v>
      </c>
      <c r="I456" s="8">
        <v>1589297.6806503977</v>
      </c>
    </row>
    <row r="457" spans="1:9" s="6" customFormat="1" ht="63" x14ac:dyDescent="0.25">
      <c r="A457" s="100"/>
      <c r="B457" s="102"/>
      <c r="C457" s="85" t="s">
        <v>81</v>
      </c>
      <c r="D457" s="86" t="s">
        <v>298</v>
      </c>
      <c r="E457" s="18">
        <v>2593.2092011131062</v>
      </c>
      <c r="F457" s="18">
        <v>3475.0809763970292</v>
      </c>
      <c r="G457" s="9">
        <v>3585.3286855694878</v>
      </c>
      <c r="H457" s="9">
        <v>3764.5951198479625</v>
      </c>
      <c r="I457" s="9">
        <v>3945.2956856006649</v>
      </c>
    </row>
    <row r="458" spans="1:9" s="6" customFormat="1" ht="31.5" x14ac:dyDescent="0.25">
      <c r="A458" s="100" t="s">
        <v>248</v>
      </c>
      <c r="B458" s="101" t="s">
        <v>155</v>
      </c>
      <c r="C458" s="85" t="s">
        <v>7</v>
      </c>
      <c r="D458" s="86" t="s">
        <v>269</v>
      </c>
      <c r="E458" s="8">
        <v>2889</v>
      </c>
      <c r="F458" s="8">
        <v>2880</v>
      </c>
      <c r="G458" s="8">
        <v>2880</v>
      </c>
      <c r="H458" s="8">
        <v>87674.382329825981</v>
      </c>
      <c r="I458" s="8">
        <v>91882.752681657628</v>
      </c>
    </row>
    <row r="459" spans="1:9" s="6" customFormat="1" ht="63" x14ac:dyDescent="0.25">
      <c r="A459" s="100"/>
      <c r="B459" s="102"/>
      <c r="C459" s="85" t="s">
        <v>81</v>
      </c>
      <c r="D459" s="86" t="s">
        <v>298</v>
      </c>
      <c r="E459" s="18">
        <v>5809.3499199902662</v>
      </c>
      <c r="F459" s="18">
        <v>7784.9335809568774</v>
      </c>
      <c r="G459" s="9">
        <v>8031.9123130179923</v>
      </c>
      <c r="H459" s="9">
        <v>8433.5079286688924</v>
      </c>
      <c r="I459" s="9">
        <v>8838.3163092449995</v>
      </c>
    </row>
    <row r="460" spans="1:9" s="6" customFormat="1" ht="31.5" x14ac:dyDescent="0.25">
      <c r="A460" s="100" t="s">
        <v>249</v>
      </c>
      <c r="B460" s="101" t="s">
        <v>489</v>
      </c>
      <c r="C460" s="85" t="s">
        <v>7</v>
      </c>
      <c r="D460" s="86" t="s">
        <v>269</v>
      </c>
      <c r="E460" s="8">
        <v>69255</v>
      </c>
      <c r="F460" s="8">
        <v>65120</v>
      </c>
      <c r="G460" s="8">
        <v>65120</v>
      </c>
      <c r="H460" s="8">
        <v>131929.69170331649</v>
      </c>
      <c r="I460" s="8">
        <v>138262.31690507568</v>
      </c>
    </row>
    <row r="461" spans="1:9" s="6" customFormat="1" ht="63" x14ac:dyDescent="0.25">
      <c r="A461" s="100"/>
      <c r="B461" s="102"/>
      <c r="C461" s="85" t="s">
        <v>81</v>
      </c>
      <c r="D461" s="86" t="s">
        <v>298</v>
      </c>
      <c r="E461" s="18">
        <v>20538.843261674672</v>
      </c>
      <c r="F461" s="18">
        <v>27523.480737770562</v>
      </c>
      <c r="G461" s="9">
        <v>28396.66922471557</v>
      </c>
      <c r="H461" s="9">
        <v>29816.502685951349</v>
      </c>
      <c r="I461" s="9">
        <v>31247.694814877013</v>
      </c>
    </row>
    <row r="462" spans="1:9" s="6" customFormat="1" ht="31.5" customHeight="1" x14ac:dyDescent="0.25">
      <c r="A462" s="100" t="s">
        <v>250</v>
      </c>
      <c r="B462" s="101" t="s">
        <v>490</v>
      </c>
      <c r="C462" s="85" t="s">
        <v>7</v>
      </c>
      <c r="D462" s="86" t="s">
        <v>270</v>
      </c>
      <c r="E462" s="8">
        <v>22907</v>
      </c>
      <c r="F462" s="8">
        <v>21109</v>
      </c>
      <c r="G462" s="8">
        <v>21109</v>
      </c>
      <c r="H462" s="8">
        <v>19030.528761286176</v>
      </c>
      <c r="I462" s="8">
        <v>19943.994141827912</v>
      </c>
    </row>
    <row r="463" spans="1:9" s="6" customFormat="1" ht="63" x14ac:dyDescent="0.25">
      <c r="A463" s="100"/>
      <c r="B463" s="102"/>
      <c r="C463" s="85" t="s">
        <v>81</v>
      </c>
      <c r="D463" s="86" t="s">
        <v>298</v>
      </c>
      <c r="E463" s="18">
        <v>1117671.1443629898</v>
      </c>
      <c r="F463" s="18">
        <v>1369958.2423936101</v>
      </c>
      <c r="G463" s="9">
        <v>1444290.87663613</v>
      </c>
      <c r="H463" s="9">
        <v>1519557.52046794</v>
      </c>
      <c r="I463" s="9">
        <v>1594062.5806503999</v>
      </c>
    </row>
    <row r="464" spans="1:9" s="6" customFormat="1" ht="31.5" x14ac:dyDescent="0.25">
      <c r="A464" s="100" t="s">
        <v>251</v>
      </c>
      <c r="B464" s="101" t="s">
        <v>488</v>
      </c>
      <c r="C464" s="85" t="s">
        <v>7</v>
      </c>
      <c r="D464" s="86" t="s">
        <v>271</v>
      </c>
      <c r="E464" s="8">
        <v>187431</v>
      </c>
      <c r="F464" s="8">
        <v>184899</v>
      </c>
      <c r="G464" s="8">
        <v>184899</v>
      </c>
      <c r="H464" s="8">
        <v>20164.830000000002</v>
      </c>
      <c r="I464" s="8">
        <v>21132.741840000002</v>
      </c>
    </row>
    <row r="465" spans="1:9" s="6" customFormat="1" ht="63" x14ac:dyDescent="0.25">
      <c r="A465" s="100"/>
      <c r="B465" s="102"/>
      <c r="C465" s="85" t="s">
        <v>81</v>
      </c>
      <c r="D465" s="86" t="s">
        <v>298</v>
      </c>
      <c r="E465" s="18">
        <v>205706.50799832781</v>
      </c>
      <c r="F465" s="18">
        <v>275661.05054664018</v>
      </c>
      <c r="G465" s="9">
        <v>284406.4580744814</v>
      </c>
      <c r="H465" s="9">
        <v>298626.7809782055</v>
      </c>
      <c r="I465" s="9">
        <v>312960.8664651594</v>
      </c>
    </row>
    <row r="466" spans="1:9" s="6" customFormat="1" ht="31.5" x14ac:dyDescent="0.25">
      <c r="A466" s="100" t="s">
        <v>252</v>
      </c>
      <c r="B466" s="101" t="s">
        <v>491</v>
      </c>
      <c r="C466" s="85" t="s">
        <v>7</v>
      </c>
      <c r="D466" s="86" t="s">
        <v>271</v>
      </c>
      <c r="E466" s="8">
        <v>44898</v>
      </c>
      <c r="F466" s="8">
        <v>47255</v>
      </c>
      <c r="G466" s="8">
        <v>47255</v>
      </c>
      <c r="H466" s="8">
        <v>1693.7549999999999</v>
      </c>
      <c r="I466" s="8">
        <v>1775.0552399999999</v>
      </c>
    </row>
    <row r="467" spans="1:9" s="6" customFormat="1" ht="63" x14ac:dyDescent="0.25">
      <c r="A467" s="100"/>
      <c r="B467" s="102"/>
      <c r="C467" s="85" t="s">
        <v>81</v>
      </c>
      <c r="D467" s="86" t="s">
        <v>298</v>
      </c>
      <c r="E467" s="18">
        <v>60393.749585691214</v>
      </c>
      <c r="F467" s="18">
        <v>80931.831565473301</v>
      </c>
      <c r="G467" s="9">
        <v>83499.411742691402</v>
      </c>
      <c r="H467" s="9">
        <v>87674.382329825981</v>
      </c>
      <c r="I467" s="9">
        <v>91882.752681657628</v>
      </c>
    </row>
    <row r="468" spans="1:9" s="6" customFormat="1" ht="31.5" customHeight="1" x14ac:dyDescent="0.25">
      <c r="A468" s="100" t="s">
        <v>253</v>
      </c>
      <c r="B468" s="101" t="s">
        <v>492</v>
      </c>
      <c r="C468" s="85" t="s">
        <v>7</v>
      </c>
      <c r="D468" s="86" t="s">
        <v>271</v>
      </c>
      <c r="E468" s="8">
        <v>47857</v>
      </c>
      <c r="F468" s="8">
        <v>39100</v>
      </c>
      <c r="G468" s="8">
        <v>39100</v>
      </c>
      <c r="H468" s="8">
        <v>13054.444366462038</v>
      </c>
      <c r="I468" s="8">
        <v>13681.057696052216</v>
      </c>
    </row>
    <row r="469" spans="1:9" s="6" customFormat="1" ht="63" x14ac:dyDescent="0.25">
      <c r="A469" s="100"/>
      <c r="B469" s="102"/>
      <c r="C469" s="85" t="s">
        <v>81</v>
      </c>
      <c r="D469" s="86" t="s">
        <v>298</v>
      </c>
      <c r="E469" s="18">
        <v>80800.197020377847</v>
      </c>
      <c r="F469" s="18">
        <v>108277.8926721848</v>
      </c>
      <c r="G469" s="9">
        <v>111713.03265948559</v>
      </c>
      <c r="H469" s="9">
        <v>117298.68429245987</v>
      </c>
      <c r="I469" s="9">
        <v>122929.02113849795</v>
      </c>
    </row>
    <row r="470" spans="1:9" s="6" customFormat="1" ht="31.5" customHeight="1" x14ac:dyDescent="0.25">
      <c r="A470" s="100" t="s">
        <v>254</v>
      </c>
      <c r="B470" s="101" t="s">
        <v>493</v>
      </c>
      <c r="C470" s="85" t="s">
        <v>7</v>
      </c>
      <c r="D470" s="86" t="s">
        <v>270</v>
      </c>
      <c r="E470" s="8">
        <v>14201</v>
      </c>
      <c r="F470" s="8">
        <v>12471</v>
      </c>
      <c r="G470" s="8">
        <v>12471</v>
      </c>
      <c r="H470" s="8">
        <v>11750.66803133157</v>
      </c>
      <c r="I470" s="8">
        <v>12314.700096835486</v>
      </c>
    </row>
    <row r="471" spans="1:9" s="6" customFormat="1" ht="63" x14ac:dyDescent="0.25">
      <c r="A471" s="100"/>
      <c r="B471" s="102"/>
      <c r="C471" s="85" t="s">
        <v>81</v>
      </c>
      <c r="D471" s="86" t="s">
        <v>298</v>
      </c>
      <c r="E471" s="18">
        <v>90872.855267788225</v>
      </c>
      <c r="F471" s="18">
        <v>121783.95640044101</v>
      </c>
      <c r="G471" s="9">
        <v>125647.32543173</v>
      </c>
      <c r="H471" s="9">
        <v>131929.69170331649</v>
      </c>
      <c r="I471" s="9">
        <v>138262.31690507568</v>
      </c>
    </row>
    <row r="472" spans="1:9" s="6" customFormat="1" ht="31.5" x14ac:dyDescent="0.25">
      <c r="A472" s="100" t="s">
        <v>255</v>
      </c>
      <c r="B472" s="101" t="s">
        <v>494</v>
      </c>
      <c r="C472" s="85" t="s">
        <v>7</v>
      </c>
      <c r="D472" s="86" t="s">
        <v>272</v>
      </c>
      <c r="E472" s="8">
        <v>48</v>
      </c>
      <c r="F472" s="8">
        <v>50</v>
      </c>
      <c r="G472" s="8">
        <v>50</v>
      </c>
      <c r="H472" s="8">
        <v>50</v>
      </c>
      <c r="I472" s="8">
        <v>50</v>
      </c>
    </row>
    <row r="473" spans="1:9" s="6" customFormat="1" ht="78.75" x14ac:dyDescent="0.25">
      <c r="A473" s="100"/>
      <c r="B473" s="102"/>
      <c r="C473" s="85" t="s">
        <v>9</v>
      </c>
      <c r="D473" s="86" t="s">
        <v>298</v>
      </c>
      <c r="E473" s="18">
        <v>1791.207751455077</v>
      </c>
      <c r="F473" s="18">
        <v>2400.3431652118925</v>
      </c>
      <c r="G473" s="9">
        <v>2476.4945806723604</v>
      </c>
      <c r="H473" s="9">
        <v>2600.3193097059784</v>
      </c>
      <c r="I473" s="9">
        <v>2725.1346365718655</v>
      </c>
    </row>
    <row r="474" spans="1:9" s="6" customFormat="1" ht="31.5" x14ac:dyDescent="0.25">
      <c r="A474" s="100" t="s">
        <v>256</v>
      </c>
      <c r="B474" s="101" t="s">
        <v>495</v>
      </c>
      <c r="C474" s="85" t="s">
        <v>7</v>
      </c>
      <c r="D474" s="86" t="s">
        <v>273</v>
      </c>
      <c r="E474" s="8">
        <v>2602075</v>
      </c>
      <c r="F474" s="8">
        <v>2566399</v>
      </c>
      <c r="G474" s="8">
        <v>2566399</v>
      </c>
      <c r="H474" s="8">
        <v>2566399</v>
      </c>
      <c r="I474" s="8">
        <v>2566399</v>
      </c>
    </row>
    <row r="475" spans="1:9" s="6" customFormat="1" ht="63" x14ac:dyDescent="0.25">
      <c r="A475" s="100"/>
      <c r="B475" s="102"/>
      <c r="C475" s="85" t="s">
        <v>81</v>
      </c>
      <c r="D475" s="86" t="s">
        <v>298</v>
      </c>
      <c r="E475" s="18">
        <v>13109.017228872137</v>
      </c>
      <c r="F475" s="18">
        <v>17566.99628080933</v>
      </c>
      <c r="G475" s="9">
        <v>18124.313105986832</v>
      </c>
      <c r="H475" s="9">
        <v>19030.528761286176</v>
      </c>
      <c r="I475" s="9">
        <v>19943.994141827912</v>
      </c>
    </row>
    <row r="476" spans="1:9" s="6" customFormat="1" ht="63" x14ac:dyDescent="0.25">
      <c r="A476" s="100" t="s">
        <v>257</v>
      </c>
      <c r="B476" s="101" t="s">
        <v>496</v>
      </c>
      <c r="C476" s="85" t="s">
        <v>7</v>
      </c>
      <c r="D476" s="86" t="s">
        <v>274</v>
      </c>
      <c r="E476" s="8">
        <v>21704</v>
      </c>
      <c r="F476" s="8">
        <v>21000</v>
      </c>
      <c r="G476" s="8">
        <v>21000</v>
      </c>
      <c r="H476" s="8">
        <v>21000</v>
      </c>
      <c r="I476" s="8">
        <v>21000</v>
      </c>
    </row>
    <row r="477" spans="1:9" s="6" customFormat="1" ht="63" x14ac:dyDescent="0.25">
      <c r="A477" s="100"/>
      <c r="B477" s="102"/>
      <c r="C477" s="85" t="s">
        <v>81</v>
      </c>
      <c r="D477" s="86" t="s">
        <v>298</v>
      </c>
      <c r="E477" s="18">
        <v>118582.75599999999</v>
      </c>
      <c r="F477" s="18">
        <v>171147.30024359998</v>
      </c>
      <c r="G477" s="9">
        <v>174535.08395261317</v>
      </c>
      <c r="H477" s="9">
        <v>183261.83815024383</v>
      </c>
      <c r="I477" s="9">
        <v>192058.40638145554</v>
      </c>
    </row>
    <row r="478" spans="1:9" s="6" customFormat="1" ht="31.5" x14ac:dyDescent="0.25">
      <c r="A478" s="100" t="s">
        <v>258</v>
      </c>
      <c r="B478" s="101" t="s">
        <v>497</v>
      </c>
      <c r="C478" s="85" t="s">
        <v>7</v>
      </c>
      <c r="D478" s="86" t="s">
        <v>273</v>
      </c>
      <c r="E478" s="8">
        <v>6590</v>
      </c>
      <c r="F478" s="8">
        <v>6590</v>
      </c>
      <c r="G478" s="8">
        <v>6590</v>
      </c>
      <c r="H478" s="8">
        <v>6590</v>
      </c>
      <c r="I478" s="8">
        <v>6590</v>
      </c>
    </row>
    <row r="479" spans="1:9" s="6" customFormat="1" ht="63" x14ac:dyDescent="0.25">
      <c r="A479" s="100"/>
      <c r="B479" s="102"/>
      <c r="C479" s="85" t="s">
        <v>81</v>
      </c>
      <c r="D479" s="86" t="s">
        <v>298</v>
      </c>
      <c r="E479" s="18">
        <v>15086.344999999999</v>
      </c>
      <c r="F479" s="18">
        <v>18532.8</v>
      </c>
      <c r="G479" s="9">
        <v>19204.600000000002</v>
      </c>
      <c r="H479" s="9">
        <v>20164.830000000002</v>
      </c>
      <c r="I479" s="9">
        <v>21132.741840000002</v>
      </c>
    </row>
    <row r="480" spans="1:9" s="6" customFormat="1" ht="31.5" x14ac:dyDescent="0.25">
      <c r="A480" s="100" t="s">
        <v>259</v>
      </c>
      <c r="B480" s="101" t="s">
        <v>498</v>
      </c>
      <c r="C480" s="85" t="s">
        <v>7</v>
      </c>
      <c r="D480" s="86" t="s">
        <v>499</v>
      </c>
      <c r="E480" s="8">
        <v>141152</v>
      </c>
      <c r="F480" s="8">
        <v>139650</v>
      </c>
      <c r="G480" s="8">
        <v>139650</v>
      </c>
      <c r="H480" s="8">
        <v>139650</v>
      </c>
      <c r="I480" s="8">
        <v>139650</v>
      </c>
    </row>
    <row r="481" spans="1:9" s="6" customFormat="1" ht="63" x14ac:dyDescent="0.25">
      <c r="A481" s="100"/>
      <c r="B481" s="102"/>
      <c r="C481" s="85" t="s">
        <v>81</v>
      </c>
      <c r="D481" s="86" t="s">
        <v>298</v>
      </c>
      <c r="E481" s="18">
        <v>5486.6049999999996</v>
      </c>
      <c r="F481" s="18">
        <v>14038.8438564764</v>
      </c>
      <c r="G481" s="9">
        <v>14821.34396</v>
      </c>
      <c r="H481" s="9">
        <v>15562.411158000001</v>
      </c>
      <c r="I481" s="9">
        <v>16309.406893584002</v>
      </c>
    </row>
    <row r="482" spans="1:9" s="6" customFormat="1" ht="31.5" customHeight="1" x14ac:dyDescent="0.25">
      <c r="A482" s="100" t="s">
        <v>260</v>
      </c>
      <c r="B482" s="101" t="s">
        <v>500</v>
      </c>
      <c r="C482" s="85" t="s">
        <v>7</v>
      </c>
      <c r="D482" s="86" t="s">
        <v>275</v>
      </c>
      <c r="E482" s="8">
        <v>1767</v>
      </c>
      <c r="F482" s="8">
        <v>1800</v>
      </c>
      <c r="G482" s="8">
        <v>1800</v>
      </c>
      <c r="H482" s="8">
        <v>1800</v>
      </c>
      <c r="I482" s="8">
        <v>1800</v>
      </c>
    </row>
    <row r="483" spans="1:9" s="6" customFormat="1" ht="63" x14ac:dyDescent="0.25">
      <c r="A483" s="100"/>
      <c r="B483" s="102"/>
      <c r="C483" s="85" t="s">
        <v>81</v>
      </c>
      <c r="D483" s="86" t="s">
        <v>298</v>
      </c>
      <c r="E483" s="18">
        <v>1392</v>
      </c>
      <c r="F483" s="18">
        <v>1558.2</v>
      </c>
      <c r="G483" s="9">
        <v>1613.1</v>
      </c>
      <c r="H483" s="9">
        <v>1693.7549999999999</v>
      </c>
      <c r="I483" s="9">
        <v>1775.0552399999999</v>
      </c>
    </row>
    <row r="484" spans="1:9" s="6" customFormat="1" ht="31.5" customHeight="1" x14ac:dyDescent="0.25">
      <c r="A484" s="100" t="s">
        <v>261</v>
      </c>
      <c r="B484" s="101" t="s">
        <v>501</v>
      </c>
      <c r="C484" s="85" t="s">
        <v>7</v>
      </c>
      <c r="D484" s="86" t="s">
        <v>276</v>
      </c>
      <c r="E484" s="8">
        <v>16597</v>
      </c>
      <c r="F484" s="8">
        <v>16500</v>
      </c>
      <c r="G484" s="8">
        <v>16500</v>
      </c>
      <c r="H484" s="8">
        <v>16500</v>
      </c>
      <c r="I484" s="8">
        <v>16500</v>
      </c>
    </row>
    <row r="485" spans="1:9" s="6" customFormat="1" ht="63" x14ac:dyDescent="0.25">
      <c r="A485" s="100"/>
      <c r="B485" s="102"/>
      <c r="C485" s="85" t="s">
        <v>81</v>
      </c>
      <c r="D485" s="86" t="s">
        <v>298</v>
      </c>
      <c r="E485" s="18">
        <v>4176</v>
      </c>
      <c r="F485" s="18">
        <v>4674.6000000000004</v>
      </c>
      <c r="G485" s="9">
        <v>4893.3999999999996</v>
      </c>
      <c r="H485" s="9">
        <v>5138.07</v>
      </c>
      <c r="I485" s="9">
        <v>5384.6973600000001</v>
      </c>
    </row>
    <row r="486" spans="1:9" s="6" customFormat="1" ht="31.5" customHeight="1" x14ac:dyDescent="0.25">
      <c r="A486" s="100" t="s">
        <v>262</v>
      </c>
      <c r="B486" s="101" t="s">
        <v>502</v>
      </c>
      <c r="C486" s="85" t="s">
        <v>7</v>
      </c>
      <c r="D486" s="86" t="s">
        <v>277</v>
      </c>
      <c r="E486" s="8">
        <v>21363</v>
      </c>
      <c r="F486" s="8">
        <v>21750</v>
      </c>
      <c r="G486" s="8">
        <v>21750</v>
      </c>
      <c r="H486" s="8">
        <v>21750</v>
      </c>
      <c r="I486" s="8">
        <v>21750</v>
      </c>
    </row>
    <row r="487" spans="1:9" s="6" customFormat="1" ht="63" x14ac:dyDescent="0.25">
      <c r="A487" s="100"/>
      <c r="B487" s="102"/>
      <c r="C487" s="85" t="s">
        <v>81</v>
      </c>
      <c r="D487" s="86" t="s">
        <v>298</v>
      </c>
      <c r="E487" s="18">
        <v>8992.4425253719437</v>
      </c>
      <c r="F487" s="18">
        <v>12050.499411250823</v>
      </c>
      <c r="G487" s="9">
        <v>12432.804158535273</v>
      </c>
      <c r="H487" s="9">
        <v>13054.444366462038</v>
      </c>
      <c r="I487" s="9">
        <v>13681.057696052216</v>
      </c>
    </row>
    <row r="488" spans="1:9" s="6" customFormat="1" ht="31.5" x14ac:dyDescent="0.25">
      <c r="A488" s="100" t="s">
        <v>263</v>
      </c>
      <c r="B488" s="101" t="s">
        <v>503</v>
      </c>
      <c r="C488" s="85" t="s">
        <v>7</v>
      </c>
      <c r="D488" s="86" t="s">
        <v>278</v>
      </c>
      <c r="E488" s="8">
        <v>49910</v>
      </c>
      <c r="F488" s="8">
        <v>50000</v>
      </c>
      <c r="G488" s="8">
        <v>50000</v>
      </c>
      <c r="H488" s="8">
        <v>50000</v>
      </c>
      <c r="I488" s="8">
        <v>50000</v>
      </c>
    </row>
    <row r="489" spans="1:9" s="6" customFormat="1" ht="63" x14ac:dyDescent="0.25">
      <c r="A489" s="100"/>
      <c r="B489" s="102"/>
      <c r="C489" s="85" t="s">
        <v>81</v>
      </c>
      <c r="D489" s="86" t="s">
        <v>298</v>
      </c>
      <c r="E489" s="18">
        <v>60801.919999999998</v>
      </c>
      <c r="F489" s="18">
        <v>100725.32083319999</v>
      </c>
      <c r="G489" s="9">
        <v>104356.31300402839</v>
      </c>
      <c r="H489" s="9">
        <v>109574.1286542298</v>
      </c>
      <c r="I489" s="9">
        <v>114833.68682963283</v>
      </c>
    </row>
    <row r="490" spans="1:9" s="6" customFormat="1" ht="31.5" x14ac:dyDescent="0.25">
      <c r="A490" s="100" t="s">
        <v>264</v>
      </c>
      <c r="B490" s="101" t="s">
        <v>504</v>
      </c>
      <c r="C490" s="85" t="s">
        <v>7</v>
      </c>
      <c r="D490" s="86" t="s">
        <v>279</v>
      </c>
      <c r="E490" s="8">
        <v>4097</v>
      </c>
      <c r="F490" s="8">
        <v>4150</v>
      </c>
      <c r="G490" s="8">
        <v>4150</v>
      </c>
      <c r="H490" s="8">
        <v>4150</v>
      </c>
      <c r="I490" s="8">
        <v>4150</v>
      </c>
    </row>
    <row r="491" spans="1:9" s="6" customFormat="1" ht="63" x14ac:dyDescent="0.25">
      <c r="A491" s="100"/>
      <c r="B491" s="102"/>
      <c r="C491" s="85" t="s">
        <v>81</v>
      </c>
      <c r="D491" s="86" t="s">
        <v>298</v>
      </c>
      <c r="E491" s="18">
        <v>8094.3473303193632</v>
      </c>
      <c r="F491" s="18">
        <v>10846.989287200218</v>
      </c>
      <c r="G491" s="9">
        <v>11191.112410791971</v>
      </c>
      <c r="H491" s="9">
        <v>11750.66803133157</v>
      </c>
      <c r="I491" s="9">
        <v>12314.700096835486</v>
      </c>
    </row>
    <row r="492" spans="1:9" s="6" customFormat="1" ht="31.5" customHeight="1" x14ac:dyDescent="0.25">
      <c r="A492" s="100" t="s">
        <v>265</v>
      </c>
      <c r="B492" s="101" t="s">
        <v>505</v>
      </c>
      <c r="C492" s="85" t="s">
        <v>7</v>
      </c>
      <c r="D492" s="86" t="s">
        <v>499</v>
      </c>
      <c r="E492" s="8">
        <v>43</v>
      </c>
      <c r="F492" s="8">
        <v>40</v>
      </c>
      <c r="G492" s="8">
        <v>40</v>
      </c>
      <c r="H492" s="8">
        <v>40</v>
      </c>
      <c r="I492" s="8">
        <v>40</v>
      </c>
    </row>
    <row r="493" spans="1:9" s="6" customFormat="1" ht="88.5" customHeight="1" x14ac:dyDescent="0.25">
      <c r="A493" s="100"/>
      <c r="B493" s="102"/>
      <c r="C493" s="85" t="s">
        <v>81</v>
      </c>
      <c r="D493" s="86" t="s">
        <v>298</v>
      </c>
      <c r="E493" s="18">
        <v>2264.7617962195554</v>
      </c>
      <c r="F493" s="18">
        <v>3034.9385736928334</v>
      </c>
      <c r="G493" s="9">
        <v>3131.2226682222426</v>
      </c>
      <c r="H493" s="9">
        <v>3287.7838016333549</v>
      </c>
      <c r="I493" s="9">
        <v>3445.597424111756</v>
      </c>
    </row>
    <row r="494" spans="1:9" x14ac:dyDescent="0.25">
      <c r="A494" s="12"/>
      <c r="B494" s="104" t="s">
        <v>10</v>
      </c>
      <c r="C494" s="105"/>
      <c r="D494" s="37" t="s">
        <v>298</v>
      </c>
      <c r="E494" s="10">
        <f>E449+E451+E453+E455+E457+E459+E461+E463+E465+E467+E469+E471+E473+E475+E477+E479+E481+E483+E485+E487+E489+E491+E493</f>
        <v>2342147.3925499977</v>
      </c>
      <c r="F494" s="10">
        <f t="shared" ref="F494:I494" si="12">F449+F451+F453+F455+F457+F459+F461+F463+F465+F467+F469+F471+F473+F475+F477+F479+F481+F483+F485+F487+F489+F491+F493</f>
        <v>3011986.4785970347</v>
      </c>
      <c r="G494" s="10">
        <f t="shared" si="12"/>
        <v>3137995.673245999</v>
      </c>
      <c r="H494" s="10">
        <f t="shared" si="12"/>
        <v>3297947.5569083011</v>
      </c>
      <c r="I494" s="10">
        <f t="shared" si="12"/>
        <v>3457815.3388398993</v>
      </c>
    </row>
    <row r="495" spans="1:9" x14ac:dyDescent="0.25">
      <c r="A495" s="90" t="s">
        <v>56</v>
      </c>
      <c r="B495" s="123" t="s">
        <v>45</v>
      </c>
      <c r="C495" s="124"/>
      <c r="D495" s="124"/>
      <c r="E495" s="124"/>
      <c r="F495" s="124"/>
      <c r="G495" s="124"/>
      <c r="H495" s="124"/>
      <c r="I495" s="125"/>
    </row>
    <row r="496" spans="1:9" ht="31.5" x14ac:dyDescent="0.25">
      <c r="A496" s="100" t="s">
        <v>57</v>
      </c>
      <c r="B496" s="126" t="s">
        <v>297</v>
      </c>
      <c r="C496" s="91" t="s">
        <v>7</v>
      </c>
      <c r="D496" s="55" t="s">
        <v>145</v>
      </c>
      <c r="E496" s="8">
        <v>25749814</v>
      </c>
      <c r="F496" s="8">
        <v>25991523</v>
      </c>
      <c r="G496" s="8">
        <v>27275668</v>
      </c>
      <c r="H496" s="8">
        <v>27343916</v>
      </c>
      <c r="I496" s="8">
        <v>27392803</v>
      </c>
    </row>
    <row r="497" spans="1:9" ht="63" x14ac:dyDescent="0.25">
      <c r="A497" s="100"/>
      <c r="B497" s="126"/>
      <c r="C497" s="91" t="s">
        <v>81</v>
      </c>
      <c r="D497" s="55" t="s">
        <v>298</v>
      </c>
      <c r="E497" s="18">
        <v>3189650.6</v>
      </c>
      <c r="F497" s="18">
        <v>3279923.09</v>
      </c>
      <c r="G497" s="92">
        <v>3595222.19</v>
      </c>
      <c r="H497" s="9">
        <v>3608372.6</v>
      </c>
      <c r="I497" s="9">
        <v>3791727.12</v>
      </c>
    </row>
    <row r="498" spans="1:9" ht="31.5" x14ac:dyDescent="0.25">
      <c r="A498" s="100" t="s">
        <v>58</v>
      </c>
      <c r="B498" s="126" t="s">
        <v>299</v>
      </c>
      <c r="C498" s="91" t="s">
        <v>7</v>
      </c>
      <c r="D498" s="55" t="s">
        <v>145</v>
      </c>
      <c r="E498" s="8">
        <v>9080432</v>
      </c>
      <c r="F498" s="8">
        <v>9249525</v>
      </c>
      <c r="G498" s="8">
        <v>10044592</v>
      </c>
      <c r="H498" s="8">
        <v>10080972</v>
      </c>
      <c r="I498" s="8">
        <v>10112504</v>
      </c>
    </row>
    <row r="499" spans="1:9" ht="63" x14ac:dyDescent="0.25">
      <c r="A499" s="100"/>
      <c r="B499" s="126"/>
      <c r="C499" s="91" t="s">
        <v>81</v>
      </c>
      <c r="D499" s="55" t="s">
        <v>298</v>
      </c>
      <c r="E499" s="18">
        <v>787505.2</v>
      </c>
      <c r="F499" s="18">
        <v>817201.71</v>
      </c>
      <c r="G499" s="92">
        <v>926959.04</v>
      </c>
      <c r="H499" s="9">
        <v>931388.72</v>
      </c>
      <c r="I499" s="9">
        <v>980025.13</v>
      </c>
    </row>
    <row r="500" spans="1:9" s="6" customFormat="1" ht="31.5" x14ac:dyDescent="0.25">
      <c r="A500" s="100" t="s">
        <v>283</v>
      </c>
      <c r="B500" s="126" t="s">
        <v>300</v>
      </c>
      <c r="C500" s="91" t="s">
        <v>7</v>
      </c>
      <c r="D500" s="55" t="s">
        <v>145</v>
      </c>
      <c r="E500" s="8">
        <v>779432</v>
      </c>
      <c r="F500" s="8">
        <v>809722</v>
      </c>
      <c r="G500" s="8">
        <v>846155</v>
      </c>
      <c r="H500" s="8">
        <v>851503</v>
      </c>
      <c r="I500" s="8">
        <v>852675</v>
      </c>
    </row>
    <row r="501" spans="1:9" s="6" customFormat="1" ht="63" x14ac:dyDescent="0.25">
      <c r="A501" s="100"/>
      <c r="B501" s="126"/>
      <c r="C501" s="91" t="s">
        <v>81</v>
      </c>
      <c r="D501" s="55" t="s">
        <v>298</v>
      </c>
      <c r="E501" s="18">
        <v>125926</v>
      </c>
      <c r="F501" s="18">
        <v>133271.12</v>
      </c>
      <c r="G501" s="92">
        <v>145468.32</v>
      </c>
      <c r="H501" s="9">
        <v>146556.48000000001</v>
      </c>
      <c r="I501" s="9">
        <v>153940.28</v>
      </c>
    </row>
    <row r="502" spans="1:9" s="6" customFormat="1" ht="31.5" x14ac:dyDescent="0.25">
      <c r="A502" s="100" t="s">
        <v>284</v>
      </c>
      <c r="B502" s="126" t="s">
        <v>301</v>
      </c>
      <c r="C502" s="91" t="s">
        <v>7</v>
      </c>
      <c r="D502" s="55" t="s">
        <v>145</v>
      </c>
      <c r="E502" s="8">
        <v>2906561</v>
      </c>
      <c r="F502" s="8">
        <v>2999459</v>
      </c>
      <c r="G502" s="8">
        <v>3230359</v>
      </c>
      <c r="H502" s="8">
        <v>3245620</v>
      </c>
      <c r="I502" s="8">
        <v>3461720</v>
      </c>
    </row>
    <row r="503" spans="1:9" s="6" customFormat="1" ht="63" x14ac:dyDescent="0.25">
      <c r="A503" s="100"/>
      <c r="B503" s="126"/>
      <c r="C503" s="91" t="s">
        <v>81</v>
      </c>
      <c r="D503" s="55" t="s">
        <v>298</v>
      </c>
      <c r="E503" s="18">
        <v>193083.9</v>
      </c>
      <c r="F503" s="18">
        <v>202988.98</v>
      </c>
      <c r="G503" s="92">
        <v>228348.79999999999</v>
      </c>
      <c r="H503" s="9">
        <v>229692.03</v>
      </c>
      <c r="I503" s="9">
        <v>256974.57</v>
      </c>
    </row>
    <row r="504" spans="1:9" s="6" customFormat="1" ht="31.5" x14ac:dyDescent="0.25">
      <c r="A504" s="100" t="s">
        <v>285</v>
      </c>
      <c r="B504" s="126" t="s">
        <v>302</v>
      </c>
      <c r="C504" s="91" t="s">
        <v>7</v>
      </c>
      <c r="D504" s="55" t="s">
        <v>145</v>
      </c>
      <c r="E504" s="8">
        <v>115824</v>
      </c>
      <c r="F504" s="8">
        <v>129168</v>
      </c>
      <c r="G504" s="8">
        <v>136896</v>
      </c>
      <c r="H504" s="8">
        <v>136407</v>
      </c>
      <c r="I504" s="8">
        <v>137115</v>
      </c>
    </row>
    <row r="505" spans="1:9" s="6" customFormat="1" ht="63" x14ac:dyDescent="0.25">
      <c r="A505" s="100"/>
      <c r="B505" s="126"/>
      <c r="C505" s="91" t="s">
        <v>81</v>
      </c>
      <c r="D505" s="55" t="s">
        <v>298</v>
      </c>
      <c r="E505" s="18">
        <v>13187.6</v>
      </c>
      <c r="F505" s="18">
        <v>14982.53</v>
      </c>
      <c r="G505" s="92">
        <v>16585.91</v>
      </c>
      <c r="H505" s="9">
        <v>16545.72</v>
      </c>
      <c r="I505" s="9">
        <v>17445.509999999998</v>
      </c>
    </row>
    <row r="506" spans="1:9" s="6" customFormat="1" ht="31.5" x14ac:dyDescent="0.25">
      <c r="A506" s="100" t="s">
        <v>286</v>
      </c>
      <c r="B506" s="126" t="s">
        <v>303</v>
      </c>
      <c r="C506" s="91" t="s">
        <v>7</v>
      </c>
      <c r="D506" s="55" t="s">
        <v>145</v>
      </c>
      <c r="E506" s="8">
        <v>512627</v>
      </c>
      <c r="F506" s="8">
        <v>535616</v>
      </c>
      <c r="G506" s="8">
        <v>548778</v>
      </c>
      <c r="H506" s="8">
        <v>551083</v>
      </c>
      <c r="I506" s="8">
        <v>551592</v>
      </c>
    </row>
    <row r="507" spans="1:9" s="6" customFormat="1" ht="63" x14ac:dyDescent="0.25">
      <c r="A507" s="100"/>
      <c r="B507" s="126"/>
      <c r="C507" s="91" t="s">
        <v>81</v>
      </c>
      <c r="D507" s="55" t="s">
        <v>298</v>
      </c>
      <c r="E507" s="18">
        <v>150813.6</v>
      </c>
      <c r="F507" s="18">
        <v>160529.73000000001</v>
      </c>
      <c r="G507" s="92">
        <v>171797.59</v>
      </c>
      <c r="H507" s="9">
        <v>172718.04</v>
      </c>
      <c r="I507" s="9">
        <v>181337.9</v>
      </c>
    </row>
    <row r="508" spans="1:9" s="6" customFormat="1" ht="31.5" x14ac:dyDescent="0.25">
      <c r="A508" s="100" t="s">
        <v>287</v>
      </c>
      <c r="B508" s="126" t="s">
        <v>622</v>
      </c>
      <c r="C508" s="91" t="s">
        <v>7</v>
      </c>
      <c r="D508" s="55" t="s">
        <v>145</v>
      </c>
      <c r="E508" s="8">
        <v>191337</v>
      </c>
      <c r="F508" s="8">
        <v>220937</v>
      </c>
      <c r="G508" s="8">
        <v>204764</v>
      </c>
      <c r="H508" s="8">
        <v>205505</v>
      </c>
      <c r="I508" s="8">
        <v>206222</v>
      </c>
    </row>
    <row r="509" spans="1:9" s="6" customFormat="1" ht="63" x14ac:dyDescent="0.25">
      <c r="A509" s="100"/>
      <c r="B509" s="126"/>
      <c r="C509" s="91" t="s">
        <v>81</v>
      </c>
      <c r="D509" s="55" t="s">
        <v>298</v>
      </c>
      <c r="E509" s="18">
        <v>20695.400000000001</v>
      </c>
      <c r="F509" s="18">
        <v>24344.81</v>
      </c>
      <c r="G509" s="92">
        <v>23567.29</v>
      </c>
      <c r="H509" s="9">
        <v>23679.85</v>
      </c>
      <c r="I509" s="9">
        <v>24925.360000000001</v>
      </c>
    </row>
    <row r="510" spans="1:9" s="6" customFormat="1" ht="31.5" x14ac:dyDescent="0.25">
      <c r="A510" s="100" t="s">
        <v>288</v>
      </c>
      <c r="B510" s="126" t="s">
        <v>304</v>
      </c>
      <c r="C510" s="91" t="s">
        <v>7</v>
      </c>
      <c r="D510" s="55" t="s">
        <v>145</v>
      </c>
      <c r="E510" s="8">
        <v>300532</v>
      </c>
      <c r="F510" s="8">
        <v>263184</v>
      </c>
      <c r="G510" s="8">
        <v>263708</v>
      </c>
      <c r="H510" s="8">
        <v>264192</v>
      </c>
      <c r="I510" s="8">
        <v>266262</v>
      </c>
    </row>
    <row r="511" spans="1:9" s="6" customFormat="1" ht="63" x14ac:dyDescent="0.25">
      <c r="A511" s="100"/>
      <c r="B511" s="126"/>
      <c r="C511" s="91" t="s">
        <v>81</v>
      </c>
      <c r="D511" s="55" t="s">
        <v>298</v>
      </c>
      <c r="E511" s="18">
        <v>61664.4</v>
      </c>
      <c r="F511" s="18">
        <v>55013.11</v>
      </c>
      <c r="G511" s="92">
        <v>57576.92</v>
      </c>
      <c r="H511" s="9">
        <v>57749.08</v>
      </c>
      <c r="I511" s="9">
        <v>61049.84</v>
      </c>
    </row>
    <row r="512" spans="1:9" s="6" customFormat="1" ht="31.5" x14ac:dyDescent="0.25">
      <c r="A512" s="100" t="s">
        <v>289</v>
      </c>
      <c r="B512" s="103" t="s">
        <v>305</v>
      </c>
      <c r="C512" s="91" t="s">
        <v>7</v>
      </c>
      <c r="D512" s="55" t="s">
        <v>145</v>
      </c>
      <c r="E512" s="8">
        <v>496</v>
      </c>
      <c r="F512" s="8">
        <v>516</v>
      </c>
      <c r="G512" s="8">
        <v>552</v>
      </c>
      <c r="H512" s="8">
        <v>547</v>
      </c>
      <c r="I512" s="8">
        <v>545</v>
      </c>
    </row>
    <row r="513" spans="1:9" s="6" customFormat="1" ht="63" x14ac:dyDescent="0.25">
      <c r="A513" s="100"/>
      <c r="B513" s="103"/>
      <c r="C513" s="91" t="s">
        <v>81</v>
      </c>
      <c r="D513" s="55" t="s">
        <v>298</v>
      </c>
      <c r="E513" s="18">
        <v>197</v>
      </c>
      <c r="F513" s="18">
        <v>208.78</v>
      </c>
      <c r="G513" s="92">
        <v>233.29</v>
      </c>
      <c r="H513" s="9">
        <v>231.45</v>
      </c>
      <c r="I513" s="9">
        <v>241.89</v>
      </c>
    </row>
    <row r="514" spans="1:9" s="6" customFormat="1" ht="31.5" x14ac:dyDescent="0.25">
      <c r="A514" s="100" t="s">
        <v>290</v>
      </c>
      <c r="B514" s="103" t="s">
        <v>623</v>
      </c>
      <c r="C514" s="91" t="s">
        <v>7</v>
      </c>
      <c r="D514" s="55" t="s">
        <v>145</v>
      </c>
      <c r="E514" s="8">
        <v>30844</v>
      </c>
      <c r="F514" s="8">
        <v>30568</v>
      </c>
      <c r="G514" s="8">
        <v>30568</v>
      </c>
      <c r="H514" s="8">
        <v>30568</v>
      </c>
      <c r="I514" s="8">
        <v>30568</v>
      </c>
    </row>
    <row r="515" spans="1:9" s="6" customFormat="1" ht="63" x14ac:dyDescent="0.25">
      <c r="A515" s="100"/>
      <c r="B515" s="103"/>
      <c r="C515" s="91" t="s">
        <v>81</v>
      </c>
      <c r="D515" s="55" t="s">
        <v>298</v>
      </c>
      <c r="E515" s="18">
        <v>38778.199999999997</v>
      </c>
      <c r="F515" s="18">
        <v>39151.360000000001</v>
      </c>
      <c r="G515" s="92">
        <v>40894.54</v>
      </c>
      <c r="H515" s="9">
        <v>40941.68</v>
      </c>
      <c r="I515" s="9">
        <v>42945.29</v>
      </c>
    </row>
    <row r="516" spans="1:9" s="6" customFormat="1" ht="31.5" x14ac:dyDescent="0.25">
      <c r="A516" s="100" t="s">
        <v>291</v>
      </c>
      <c r="B516" s="103" t="s">
        <v>86</v>
      </c>
      <c r="C516" s="91" t="s">
        <v>7</v>
      </c>
      <c r="D516" s="55" t="s">
        <v>145</v>
      </c>
      <c r="E516" s="8">
        <v>65100</v>
      </c>
      <c r="F516" s="8">
        <v>65100</v>
      </c>
      <c r="G516" s="8">
        <v>65100</v>
      </c>
      <c r="H516" s="8">
        <v>65100</v>
      </c>
      <c r="I516" s="8">
        <v>65100</v>
      </c>
    </row>
    <row r="517" spans="1:9" s="6" customFormat="1" ht="63" x14ac:dyDescent="0.25">
      <c r="A517" s="100"/>
      <c r="B517" s="103"/>
      <c r="C517" s="91" t="s">
        <v>81</v>
      </c>
      <c r="D517" s="55" t="s">
        <v>298</v>
      </c>
      <c r="E517" s="18">
        <v>99267.8</v>
      </c>
      <c r="F517" s="18">
        <v>95151.9</v>
      </c>
      <c r="G517" s="16">
        <v>100869.7</v>
      </c>
      <c r="H517" s="9">
        <v>102189</v>
      </c>
      <c r="I517" s="9">
        <v>104946.2</v>
      </c>
    </row>
    <row r="518" spans="1:9" s="6" customFormat="1" ht="31.5" x14ac:dyDescent="0.25">
      <c r="A518" s="100" t="s">
        <v>292</v>
      </c>
      <c r="B518" s="103" t="s">
        <v>306</v>
      </c>
      <c r="C518" s="91" t="s">
        <v>7</v>
      </c>
      <c r="D518" s="55" t="s">
        <v>145</v>
      </c>
      <c r="E518" s="8">
        <v>105962</v>
      </c>
      <c r="F518" s="8">
        <v>105984</v>
      </c>
      <c r="G518" s="8">
        <v>105984</v>
      </c>
      <c r="H518" s="8">
        <v>105984</v>
      </c>
      <c r="I518" s="8">
        <v>105984</v>
      </c>
    </row>
    <row r="519" spans="1:9" s="6" customFormat="1" ht="63" x14ac:dyDescent="0.25">
      <c r="A519" s="100"/>
      <c r="B519" s="103"/>
      <c r="C519" s="91" t="s">
        <v>81</v>
      </c>
      <c r="D519" s="55" t="s">
        <v>298</v>
      </c>
      <c r="E519" s="18">
        <v>160132.1</v>
      </c>
      <c r="F519" s="18">
        <v>163166.68</v>
      </c>
      <c r="G519" s="16">
        <v>170431.51</v>
      </c>
      <c r="H519" s="9">
        <v>170627.94999999998</v>
      </c>
      <c r="I519" s="9">
        <v>178978.21</v>
      </c>
    </row>
    <row r="520" spans="1:9" s="6" customFormat="1" ht="31.5" x14ac:dyDescent="0.25">
      <c r="A520" s="100" t="s">
        <v>293</v>
      </c>
      <c r="B520" s="103" t="s">
        <v>307</v>
      </c>
      <c r="C520" s="91" t="s">
        <v>7</v>
      </c>
      <c r="D520" s="55" t="s">
        <v>145</v>
      </c>
      <c r="E520" s="8">
        <v>85686</v>
      </c>
      <c r="F520" s="8">
        <v>250206</v>
      </c>
      <c r="G520" s="8">
        <v>252744</v>
      </c>
      <c r="H520" s="8">
        <v>252744</v>
      </c>
      <c r="I520" s="8">
        <v>252744</v>
      </c>
    </row>
    <row r="521" spans="1:9" s="6" customFormat="1" ht="63" x14ac:dyDescent="0.25">
      <c r="A521" s="100"/>
      <c r="B521" s="103"/>
      <c r="C521" s="91" t="s">
        <v>81</v>
      </c>
      <c r="D521" s="55" t="s">
        <v>298</v>
      </c>
      <c r="E521" s="18">
        <v>38858.199999999997</v>
      </c>
      <c r="F521" s="18">
        <v>86396.5</v>
      </c>
      <c r="G521" s="16">
        <v>84657</v>
      </c>
      <c r="H521" s="9">
        <v>84036.5</v>
      </c>
      <c r="I521" s="9">
        <v>88509.6</v>
      </c>
    </row>
    <row r="522" spans="1:9" s="6" customFormat="1" ht="31.5" x14ac:dyDescent="0.25">
      <c r="A522" s="100" t="s">
        <v>294</v>
      </c>
      <c r="B522" s="103" t="s">
        <v>308</v>
      </c>
      <c r="C522" s="91" t="s">
        <v>7</v>
      </c>
      <c r="D522" s="55" t="s">
        <v>145</v>
      </c>
      <c r="E522" s="8">
        <v>266</v>
      </c>
      <c r="F522" s="8">
        <v>121</v>
      </c>
      <c r="G522" s="8">
        <v>121</v>
      </c>
      <c r="H522" s="8">
        <v>121</v>
      </c>
      <c r="I522" s="8">
        <v>121</v>
      </c>
    </row>
    <row r="523" spans="1:9" s="6" customFormat="1" ht="63" x14ac:dyDescent="0.25">
      <c r="A523" s="100"/>
      <c r="B523" s="103"/>
      <c r="C523" s="91" t="s">
        <v>81</v>
      </c>
      <c r="D523" s="55" t="s">
        <v>298</v>
      </c>
      <c r="E523" s="18">
        <v>35972.9</v>
      </c>
      <c r="F523" s="18">
        <v>35215</v>
      </c>
      <c r="G523" s="16">
        <v>39750.5</v>
      </c>
      <c r="H523" s="9">
        <v>39250.9</v>
      </c>
      <c r="I523" s="9">
        <v>40797.800000000003</v>
      </c>
    </row>
    <row r="524" spans="1:9" s="6" customFormat="1" ht="31.5" x14ac:dyDescent="0.25">
      <c r="A524" s="100" t="s">
        <v>295</v>
      </c>
      <c r="B524" s="103" t="s">
        <v>309</v>
      </c>
      <c r="C524" s="91" t="s">
        <v>7</v>
      </c>
      <c r="D524" s="55" t="s">
        <v>145</v>
      </c>
      <c r="E524" s="8">
        <v>228</v>
      </c>
      <c r="F524" s="8">
        <v>45</v>
      </c>
      <c r="G524" s="8">
        <v>45</v>
      </c>
      <c r="H524" s="8">
        <v>45</v>
      </c>
      <c r="I524" s="8">
        <v>45</v>
      </c>
    </row>
    <row r="525" spans="1:9" s="6" customFormat="1" ht="63" x14ac:dyDescent="0.25">
      <c r="A525" s="100"/>
      <c r="B525" s="103"/>
      <c r="C525" s="91" t="s">
        <v>81</v>
      </c>
      <c r="D525" s="55" t="s">
        <v>298</v>
      </c>
      <c r="E525" s="18">
        <v>1288.4000000000001</v>
      </c>
      <c r="F525" s="18">
        <v>709.8</v>
      </c>
      <c r="G525" s="16">
        <v>801.3</v>
      </c>
      <c r="H525" s="9">
        <v>791.2</v>
      </c>
      <c r="I525" s="9">
        <v>822.4</v>
      </c>
    </row>
    <row r="526" spans="1:9" s="6" customFormat="1" ht="31.5" x14ac:dyDescent="0.25">
      <c r="A526" s="100" t="s">
        <v>296</v>
      </c>
      <c r="B526" s="103" t="s">
        <v>625</v>
      </c>
      <c r="C526" s="91" t="s">
        <v>7</v>
      </c>
      <c r="D526" s="55" t="s">
        <v>145</v>
      </c>
      <c r="E526" s="13" t="s">
        <v>333</v>
      </c>
      <c r="F526" s="13">
        <v>166</v>
      </c>
      <c r="G526" s="13">
        <v>166</v>
      </c>
      <c r="H526" s="13">
        <v>166</v>
      </c>
      <c r="I526" s="13">
        <v>166</v>
      </c>
    </row>
    <row r="527" spans="1:9" s="6" customFormat="1" ht="63" x14ac:dyDescent="0.25">
      <c r="A527" s="100"/>
      <c r="B527" s="103"/>
      <c r="C527" s="91" t="s">
        <v>81</v>
      </c>
      <c r="D527" s="55" t="s">
        <v>298</v>
      </c>
      <c r="E527" s="93">
        <v>0</v>
      </c>
      <c r="F527" s="18">
        <v>5845.7</v>
      </c>
      <c r="G527" s="18">
        <v>6598.9</v>
      </c>
      <c r="H527" s="18">
        <v>6516</v>
      </c>
      <c r="I527" s="18">
        <v>6772.8</v>
      </c>
    </row>
    <row r="528" spans="1:9" s="6" customFormat="1" ht="31.5" x14ac:dyDescent="0.25">
      <c r="A528" s="100" t="s">
        <v>624</v>
      </c>
      <c r="B528" s="103" t="s">
        <v>310</v>
      </c>
      <c r="C528" s="91" t="s">
        <v>7</v>
      </c>
      <c r="D528" s="55" t="s">
        <v>145</v>
      </c>
      <c r="E528" s="8">
        <v>10428</v>
      </c>
      <c r="F528" s="13" t="s">
        <v>333</v>
      </c>
      <c r="G528" s="13" t="s">
        <v>333</v>
      </c>
      <c r="H528" s="13" t="s">
        <v>333</v>
      </c>
      <c r="I528" s="13" t="s">
        <v>333</v>
      </c>
    </row>
    <row r="529" spans="1:9" s="6" customFormat="1" ht="63" x14ac:dyDescent="0.25">
      <c r="A529" s="100"/>
      <c r="B529" s="103"/>
      <c r="C529" s="91" t="s">
        <v>81</v>
      </c>
      <c r="D529" s="55" t="s">
        <v>298</v>
      </c>
      <c r="E529" s="18">
        <v>29459.043316520525</v>
      </c>
      <c r="F529" s="93">
        <v>0</v>
      </c>
      <c r="G529" s="93">
        <v>0</v>
      </c>
      <c r="H529" s="93">
        <v>0</v>
      </c>
      <c r="I529" s="93">
        <v>0</v>
      </c>
    </row>
    <row r="530" spans="1:9" x14ac:dyDescent="0.25">
      <c r="A530" s="12"/>
      <c r="B530" s="122" t="s">
        <v>10</v>
      </c>
      <c r="C530" s="122"/>
      <c r="D530" s="37" t="s">
        <v>298</v>
      </c>
      <c r="E530" s="10">
        <f>E497+E499+E501+E503+E505+E507+E509+E511+E513+E515+E517+E519+E521+E523+E525+E527+E529</f>
        <v>4946480.3433165215</v>
      </c>
      <c r="F530" s="10">
        <f t="shared" ref="F530:I530" si="13">F497+F499+F501+F503+F505+F507+F509+F511+F513+F515+F517+F519+F521+F523+F525+F527+F529</f>
        <v>5114100.8000000017</v>
      </c>
      <c r="G530" s="10">
        <f t="shared" si="13"/>
        <v>5609762.8000000007</v>
      </c>
      <c r="H530" s="10">
        <f t="shared" si="13"/>
        <v>5631287.2000000011</v>
      </c>
      <c r="I530" s="10">
        <f t="shared" si="13"/>
        <v>5931439.9000000004</v>
      </c>
    </row>
    <row r="531" spans="1:9" ht="38.25" customHeight="1" x14ac:dyDescent="0.25">
      <c r="A531" s="146" t="s">
        <v>47</v>
      </c>
      <c r="B531" s="147"/>
      <c r="C531" s="148"/>
      <c r="D531" s="149" t="s">
        <v>298</v>
      </c>
      <c r="E531" s="27">
        <f>E40+E44+E48+E65+E93+E122+E233+E321+E373+E389+E425+E446+E494+E530</f>
        <v>12946166.057996519</v>
      </c>
      <c r="F531" s="27">
        <f t="shared" ref="F531:I531" si="14">F40+F44+F48+F65+F93+F122+F233+F321+F373+F389+F425+F446+F494+F530</f>
        <v>14173991.598597035</v>
      </c>
      <c r="G531" s="27">
        <f t="shared" si="14"/>
        <v>15240437.283245999</v>
      </c>
      <c r="H531" s="27">
        <f t="shared" si="14"/>
        <v>15605379.146908302</v>
      </c>
      <c r="I531" s="27">
        <f t="shared" si="14"/>
        <v>16327921.9188399</v>
      </c>
    </row>
  </sheetData>
  <mergeCells count="534">
    <mergeCell ref="B198:B200"/>
    <mergeCell ref="A198:A200"/>
    <mergeCell ref="A162:A163"/>
    <mergeCell ref="A164:A165"/>
    <mergeCell ref="A166:A167"/>
    <mergeCell ref="A196:A197"/>
    <mergeCell ref="A36:A37"/>
    <mergeCell ref="B36:B37"/>
    <mergeCell ref="B64:C64"/>
    <mergeCell ref="A85:A86"/>
    <mergeCell ref="B85:B86"/>
    <mergeCell ref="A87:A88"/>
    <mergeCell ref="B87:B88"/>
    <mergeCell ref="A150:A151"/>
    <mergeCell ref="B150:B151"/>
    <mergeCell ref="A144:A145"/>
    <mergeCell ref="B144:B145"/>
    <mergeCell ref="B126:B127"/>
    <mergeCell ref="A126:A127"/>
    <mergeCell ref="A111:A112"/>
    <mergeCell ref="B111:B112"/>
    <mergeCell ref="A113:A114"/>
    <mergeCell ref="B113:B114"/>
    <mergeCell ref="A115:A116"/>
    <mergeCell ref="A213:A214"/>
    <mergeCell ref="B213:B214"/>
    <mergeCell ref="A231:A232"/>
    <mergeCell ref="B231:B232"/>
    <mergeCell ref="A335:A336"/>
    <mergeCell ref="B335:B336"/>
    <mergeCell ref="A225:A226"/>
    <mergeCell ref="B225:B226"/>
    <mergeCell ref="A227:A228"/>
    <mergeCell ref="B227:B228"/>
    <mergeCell ref="A229:A230"/>
    <mergeCell ref="B229:B230"/>
    <mergeCell ref="A215:A216"/>
    <mergeCell ref="B215:B216"/>
    <mergeCell ref="A217:A218"/>
    <mergeCell ref="B217:B218"/>
    <mergeCell ref="A219:A220"/>
    <mergeCell ref="B219:B220"/>
    <mergeCell ref="A221:A222"/>
    <mergeCell ref="B221:B222"/>
    <mergeCell ref="A223:A224"/>
    <mergeCell ref="B223:B224"/>
    <mergeCell ref="A301:A302"/>
    <mergeCell ref="A303:A304"/>
    <mergeCell ref="B203:B204"/>
    <mergeCell ref="A205:A206"/>
    <mergeCell ref="B205:B206"/>
    <mergeCell ref="A207:A208"/>
    <mergeCell ref="B207:B208"/>
    <mergeCell ref="A209:A210"/>
    <mergeCell ref="B209:B210"/>
    <mergeCell ref="A211:A212"/>
    <mergeCell ref="B211:B212"/>
    <mergeCell ref="B115:B116"/>
    <mergeCell ref="A117:A118"/>
    <mergeCell ref="B117:B118"/>
    <mergeCell ref="B121:C121"/>
    <mergeCell ref="A97:A98"/>
    <mergeCell ref="B97:B98"/>
    <mergeCell ref="A99:A100"/>
    <mergeCell ref="B73:B74"/>
    <mergeCell ref="A75:A76"/>
    <mergeCell ref="B75:B76"/>
    <mergeCell ref="A77:A78"/>
    <mergeCell ref="B77:B78"/>
    <mergeCell ref="A79:A80"/>
    <mergeCell ref="B79:B80"/>
    <mergeCell ref="A81:A82"/>
    <mergeCell ref="B81:B82"/>
    <mergeCell ref="B109:B110"/>
    <mergeCell ref="B303:B304"/>
    <mergeCell ref="A305:A306"/>
    <mergeCell ref="B305:B306"/>
    <mergeCell ref="A381:A382"/>
    <mergeCell ref="B381:B382"/>
    <mergeCell ref="A383:A384"/>
    <mergeCell ref="B383:B384"/>
    <mergeCell ref="B321:C321"/>
    <mergeCell ref="B374:I374"/>
    <mergeCell ref="B373:C373"/>
    <mergeCell ref="B322:I322"/>
    <mergeCell ref="A379:A380"/>
    <mergeCell ref="A359:A360"/>
    <mergeCell ref="B359:B360"/>
    <mergeCell ref="A361:A362"/>
    <mergeCell ref="B361:B362"/>
    <mergeCell ref="A331:A332"/>
    <mergeCell ref="B331:B332"/>
    <mergeCell ref="B317:B318"/>
    <mergeCell ref="B349:B350"/>
    <mergeCell ref="A337:A338"/>
    <mergeCell ref="B337:B338"/>
    <mergeCell ref="A339:A340"/>
    <mergeCell ref="B339:B340"/>
    <mergeCell ref="B425:C425"/>
    <mergeCell ref="B389:C389"/>
    <mergeCell ref="B390:I390"/>
    <mergeCell ref="B341:B342"/>
    <mergeCell ref="A343:A344"/>
    <mergeCell ref="B343:B344"/>
    <mergeCell ref="A325:A326"/>
    <mergeCell ref="B325:B326"/>
    <mergeCell ref="A327:A328"/>
    <mergeCell ref="B327:B328"/>
    <mergeCell ref="A329:A330"/>
    <mergeCell ref="B329:B330"/>
    <mergeCell ref="A333:A334"/>
    <mergeCell ref="A385:A386"/>
    <mergeCell ref="B385:B386"/>
    <mergeCell ref="B379:B380"/>
    <mergeCell ref="A387:A388"/>
    <mergeCell ref="B375:B376"/>
    <mergeCell ref="A377:A378"/>
    <mergeCell ref="A345:A346"/>
    <mergeCell ref="B345:B346"/>
    <mergeCell ref="A347:A348"/>
    <mergeCell ref="B347:B348"/>
    <mergeCell ref="A349:A350"/>
    <mergeCell ref="A502:A503"/>
    <mergeCell ref="B502:B503"/>
    <mergeCell ref="A504:A505"/>
    <mergeCell ref="B504:B505"/>
    <mergeCell ref="A506:A507"/>
    <mergeCell ref="B506:B507"/>
    <mergeCell ref="A508:A509"/>
    <mergeCell ref="B508:B509"/>
    <mergeCell ref="A500:A501"/>
    <mergeCell ref="B500:B501"/>
    <mergeCell ref="A528:A529"/>
    <mergeCell ref="B528:B529"/>
    <mergeCell ref="A510:A511"/>
    <mergeCell ref="B510:B511"/>
    <mergeCell ref="A512:A513"/>
    <mergeCell ref="B512:B513"/>
    <mergeCell ref="A514:A515"/>
    <mergeCell ref="B514:B515"/>
    <mergeCell ref="A516:A517"/>
    <mergeCell ref="B516:B517"/>
    <mergeCell ref="A518:A519"/>
    <mergeCell ref="B518:B519"/>
    <mergeCell ref="A520:A521"/>
    <mergeCell ref="B520:B521"/>
    <mergeCell ref="A522:A523"/>
    <mergeCell ref="B522:B523"/>
    <mergeCell ref="A524:A525"/>
    <mergeCell ref="B524:B525"/>
    <mergeCell ref="A526:A527"/>
    <mergeCell ref="B526:B527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341:A342"/>
    <mergeCell ref="A313:A314"/>
    <mergeCell ref="B313:B314"/>
    <mergeCell ref="A315:A316"/>
    <mergeCell ref="B65:C65"/>
    <mergeCell ref="B105:B106"/>
    <mergeCell ref="B119:B120"/>
    <mergeCell ref="A299:A300"/>
    <mergeCell ref="B299:B300"/>
    <mergeCell ref="A289:A290"/>
    <mergeCell ref="B289:B290"/>
    <mergeCell ref="A291:A292"/>
    <mergeCell ref="B291:B292"/>
    <mergeCell ref="A293:A294"/>
    <mergeCell ref="B293:B294"/>
    <mergeCell ref="B287:B288"/>
    <mergeCell ref="A277:A278"/>
    <mergeCell ref="B277:B278"/>
    <mergeCell ref="A279:A280"/>
    <mergeCell ref="B279:B280"/>
    <mergeCell ref="A281:A282"/>
    <mergeCell ref="B66:I66"/>
    <mergeCell ref="B94:I94"/>
    <mergeCell ref="B93:C93"/>
    <mergeCell ref="B122:C122"/>
    <mergeCell ref="B123:I123"/>
    <mergeCell ref="A91:A92"/>
    <mergeCell ref="B91:B92"/>
    <mergeCell ref="A124:A125"/>
    <mergeCell ref="A255:A256"/>
    <mergeCell ref="B255:B256"/>
    <mergeCell ref="A257:A258"/>
    <mergeCell ref="B257:B258"/>
    <mergeCell ref="A247:A248"/>
    <mergeCell ref="B247:B248"/>
    <mergeCell ref="A249:A250"/>
    <mergeCell ref="B249:B250"/>
    <mergeCell ref="A251:A252"/>
    <mergeCell ref="B233:C233"/>
    <mergeCell ref="B124:B125"/>
    <mergeCell ref="A128:A129"/>
    <mergeCell ref="B128:B129"/>
    <mergeCell ref="A235:A236"/>
    <mergeCell ref="A237:A238"/>
    <mergeCell ref="B237:B238"/>
    <mergeCell ref="B154:B155"/>
    <mergeCell ref="A156:A157"/>
    <mergeCell ref="B156:B157"/>
    <mergeCell ref="A158:A159"/>
    <mergeCell ref="A201:A202"/>
    <mergeCell ref="B201:B202"/>
    <mergeCell ref="A203:A204"/>
    <mergeCell ref="A1:I2"/>
    <mergeCell ref="B234:I234"/>
    <mergeCell ref="A275:A276"/>
    <mergeCell ref="B275:B276"/>
    <mergeCell ref="A271:A272"/>
    <mergeCell ref="B271:B272"/>
    <mergeCell ref="A273:A274"/>
    <mergeCell ref="B273:B274"/>
    <mergeCell ref="B235:B236"/>
    <mergeCell ref="A265:A266"/>
    <mergeCell ref="B265:B266"/>
    <mergeCell ref="A267:A268"/>
    <mergeCell ref="B267:B268"/>
    <mergeCell ref="A269:A270"/>
    <mergeCell ref="B269:B270"/>
    <mergeCell ref="A259:A260"/>
    <mergeCell ref="B259:B260"/>
    <mergeCell ref="A261:A262"/>
    <mergeCell ref="B261:B262"/>
    <mergeCell ref="A263:A264"/>
    <mergeCell ref="B263:B264"/>
    <mergeCell ref="A253:A254"/>
    <mergeCell ref="B253:B254"/>
    <mergeCell ref="B251:B252"/>
    <mergeCell ref="B158:B159"/>
    <mergeCell ref="A160:A161"/>
    <mergeCell ref="A130:A131"/>
    <mergeCell ref="B130:B131"/>
    <mergeCell ref="A132:A133"/>
    <mergeCell ref="B132:B133"/>
    <mergeCell ref="A134:A135"/>
    <mergeCell ref="B134:B135"/>
    <mergeCell ref="A136:A137"/>
    <mergeCell ref="B136:B137"/>
    <mergeCell ref="A138:A139"/>
    <mergeCell ref="B138:B139"/>
    <mergeCell ref="A152:A153"/>
    <mergeCell ref="B152:B153"/>
    <mergeCell ref="A154:A155"/>
    <mergeCell ref="A140:A141"/>
    <mergeCell ref="B140:B141"/>
    <mergeCell ref="A142:A143"/>
    <mergeCell ref="B142:B143"/>
    <mergeCell ref="A146:A147"/>
    <mergeCell ref="B146:B147"/>
    <mergeCell ref="A148:A149"/>
    <mergeCell ref="B148:B149"/>
    <mergeCell ref="B160:B161"/>
    <mergeCell ref="A67:A68"/>
    <mergeCell ref="B67:B68"/>
    <mergeCell ref="A105:A106"/>
    <mergeCell ref="A119:A120"/>
    <mergeCell ref="A69:A70"/>
    <mergeCell ref="B69:B70"/>
    <mergeCell ref="A83:A84"/>
    <mergeCell ref="B83:B84"/>
    <mergeCell ref="A89:A90"/>
    <mergeCell ref="B89:B90"/>
    <mergeCell ref="A95:A96"/>
    <mergeCell ref="B95:B96"/>
    <mergeCell ref="A101:A102"/>
    <mergeCell ref="B101:B102"/>
    <mergeCell ref="B99:B100"/>
    <mergeCell ref="A103:A104"/>
    <mergeCell ref="B103:B104"/>
    <mergeCell ref="A107:A108"/>
    <mergeCell ref="B107:B108"/>
    <mergeCell ref="A109:A110"/>
    <mergeCell ref="A71:A72"/>
    <mergeCell ref="B71:B72"/>
    <mergeCell ref="A73:A74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B32:B33"/>
    <mergeCell ref="A34:A35"/>
    <mergeCell ref="B34:B35"/>
    <mergeCell ref="A38:A39"/>
    <mergeCell ref="B38:B39"/>
    <mergeCell ref="A42:A43"/>
    <mergeCell ref="A50:A51"/>
    <mergeCell ref="B50:B51"/>
    <mergeCell ref="A52:A53"/>
    <mergeCell ref="B52:B53"/>
    <mergeCell ref="B42:B43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3:A4"/>
    <mergeCell ref="B3:B4"/>
    <mergeCell ref="D3:D4"/>
    <mergeCell ref="C3:C4"/>
    <mergeCell ref="B6:B7"/>
    <mergeCell ref="A6:A7"/>
    <mergeCell ref="A10:A11"/>
    <mergeCell ref="B10:B11"/>
    <mergeCell ref="B5:I5"/>
    <mergeCell ref="G3:I3"/>
    <mergeCell ref="E3:E4"/>
    <mergeCell ref="F3:F4"/>
    <mergeCell ref="A8:A9"/>
    <mergeCell ref="B8:B9"/>
    <mergeCell ref="A180:A181"/>
    <mergeCell ref="B180:B181"/>
    <mergeCell ref="A182:A183"/>
    <mergeCell ref="B182:B183"/>
    <mergeCell ref="A184:A185"/>
    <mergeCell ref="B184:B185"/>
    <mergeCell ref="A186:A187"/>
    <mergeCell ref="B186:B187"/>
    <mergeCell ref="B460:B461"/>
    <mergeCell ref="B333:B334"/>
    <mergeCell ref="A239:A240"/>
    <mergeCell ref="B281:B282"/>
    <mergeCell ref="A297:A298"/>
    <mergeCell ref="B297:B298"/>
    <mergeCell ref="A431:A432"/>
    <mergeCell ref="B431:B432"/>
    <mergeCell ref="A433:A434"/>
    <mergeCell ref="B433:B434"/>
    <mergeCell ref="A435:A436"/>
    <mergeCell ref="B435:B436"/>
    <mergeCell ref="A437:A438"/>
    <mergeCell ref="A295:A296"/>
    <mergeCell ref="B295:B296"/>
    <mergeCell ref="A319:A320"/>
    <mergeCell ref="A531:C531"/>
    <mergeCell ref="B530:C530"/>
    <mergeCell ref="B495:I495"/>
    <mergeCell ref="B494:C494"/>
    <mergeCell ref="B447:I447"/>
    <mergeCell ref="A393:A394"/>
    <mergeCell ref="B393:B394"/>
    <mergeCell ref="A448:A449"/>
    <mergeCell ref="B448:B449"/>
    <mergeCell ref="A450:A451"/>
    <mergeCell ref="B450:B451"/>
    <mergeCell ref="A496:A497"/>
    <mergeCell ref="B496:B497"/>
    <mergeCell ref="A452:A453"/>
    <mergeCell ref="B452:B453"/>
    <mergeCell ref="A454:A455"/>
    <mergeCell ref="B454:B455"/>
    <mergeCell ref="A456:A457"/>
    <mergeCell ref="B456:B457"/>
    <mergeCell ref="A458:A459"/>
    <mergeCell ref="B458:B459"/>
    <mergeCell ref="A460:A461"/>
    <mergeCell ref="A498:A499"/>
    <mergeCell ref="B498:B499"/>
    <mergeCell ref="A168:A169"/>
    <mergeCell ref="B168:B169"/>
    <mergeCell ref="A170:A171"/>
    <mergeCell ref="B170:B171"/>
    <mergeCell ref="A172:A173"/>
    <mergeCell ref="B172:B173"/>
    <mergeCell ref="B178:B179"/>
    <mergeCell ref="B162:B163"/>
    <mergeCell ref="B164:B165"/>
    <mergeCell ref="B166:B167"/>
    <mergeCell ref="A174:A175"/>
    <mergeCell ref="B174:B175"/>
    <mergeCell ref="A176:A177"/>
    <mergeCell ref="B176:B177"/>
    <mergeCell ref="A178:A179"/>
    <mergeCell ref="B239:B240"/>
    <mergeCell ref="A241:A242"/>
    <mergeCell ref="B241:B242"/>
    <mergeCell ref="A243:A244"/>
    <mergeCell ref="B243:B244"/>
    <mergeCell ref="A245:A246"/>
    <mergeCell ref="B245:B246"/>
    <mergeCell ref="A323:A324"/>
    <mergeCell ref="B323:B324"/>
    <mergeCell ref="A283:A284"/>
    <mergeCell ref="B283:B284"/>
    <mergeCell ref="A285:A286"/>
    <mergeCell ref="B285:B286"/>
    <mergeCell ref="A287:A288"/>
    <mergeCell ref="B319:B320"/>
    <mergeCell ref="A307:A308"/>
    <mergeCell ref="B307:B308"/>
    <mergeCell ref="A309:A310"/>
    <mergeCell ref="B309:B310"/>
    <mergeCell ref="A311:A312"/>
    <mergeCell ref="B311:B312"/>
    <mergeCell ref="B301:B302"/>
    <mergeCell ref="B315:B316"/>
    <mergeCell ref="A317:A318"/>
    <mergeCell ref="A351:A352"/>
    <mergeCell ref="B351:B352"/>
    <mergeCell ref="A353:A354"/>
    <mergeCell ref="B353:B354"/>
    <mergeCell ref="A355:A356"/>
    <mergeCell ref="B355:B356"/>
    <mergeCell ref="A357:A358"/>
    <mergeCell ref="B357:B358"/>
    <mergeCell ref="A363:A364"/>
    <mergeCell ref="B363:B364"/>
    <mergeCell ref="A369:A370"/>
    <mergeCell ref="B369:B370"/>
    <mergeCell ref="A371:A372"/>
    <mergeCell ref="B371:B372"/>
    <mergeCell ref="B462:B463"/>
    <mergeCell ref="A441:A442"/>
    <mergeCell ref="B441:B442"/>
    <mergeCell ref="A443:A444"/>
    <mergeCell ref="B443:B444"/>
    <mergeCell ref="A427:A428"/>
    <mergeCell ref="B446:C446"/>
    <mergeCell ref="A391:A392"/>
    <mergeCell ref="B391:B392"/>
    <mergeCell ref="B377:B378"/>
    <mergeCell ref="A375:A376"/>
    <mergeCell ref="B387:B388"/>
    <mergeCell ref="A462:A463"/>
    <mergeCell ref="A439:A440"/>
    <mergeCell ref="B439:B440"/>
    <mergeCell ref="B445:C445"/>
    <mergeCell ref="A429:A430"/>
    <mergeCell ref="B429:B430"/>
    <mergeCell ref="B427:B428"/>
    <mergeCell ref="B426:I426"/>
    <mergeCell ref="A464:A465"/>
    <mergeCell ref="B464:B465"/>
    <mergeCell ref="A466:A467"/>
    <mergeCell ref="B466:B467"/>
    <mergeCell ref="A395:A396"/>
    <mergeCell ref="B395:B396"/>
    <mergeCell ref="A397:A398"/>
    <mergeCell ref="B397:B398"/>
    <mergeCell ref="A399:A400"/>
    <mergeCell ref="B399:B400"/>
    <mergeCell ref="A401:A402"/>
    <mergeCell ref="B401:B402"/>
    <mergeCell ref="A403:A404"/>
    <mergeCell ref="B403:B404"/>
    <mergeCell ref="A415:A416"/>
    <mergeCell ref="B415:B416"/>
    <mergeCell ref="A417:A418"/>
    <mergeCell ref="B417:B418"/>
    <mergeCell ref="A419:A420"/>
    <mergeCell ref="A411:A412"/>
    <mergeCell ref="B411:B412"/>
    <mergeCell ref="A413:A414"/>
    <mergeCell ref="B413:B414"/>
    <mergeCell ref="B437:B438"/>
    <mergeCell ref="A490:A491"/>
    <mergeCell ref="B490:B491"/>
    <mergeCell ref="A492:A493"/>
    <mergeCell ref="B492:B493"/>
    <mergeCell ref="B482:B483"/>
    <mergeCell ref="A482:A483"/>
    <mergeCell ref="A484:A485"/>
    <mergeCell ref="B484:B485"/>
    <mergeCell ref="A486:A487"/>
    <mergeCell ref="B486:B487"/>
    <mergeCell ref="A488:A489"/>
    <mergeCell ref="B488:B489"/>
    <mergeCell ref="A478:A479"/>
    <mergeCell ref="B478:B479"/>
    <mergeCell ref="A480:A481"/>
    <mergeCell ref="B480:B481"/>
    <mergeCell ref="A468:A469"/>
    <mergeCell ref="B468:B469"/>
    <mergeCell ref="A470:A471"/>
    <mergeCell ref="B470:B471"/>
    <mergeCell ref="A472:A473"/>
    <mergeCell ref="B472:B473"/>
    <mergeCell ref="A474:A475"/>
    <mergeCell ref="B474:B475"/>
    <mergeCell ref="A476:A477"/>
    <mergeCell ref="B476:B477"/>
    <mergeCell ref="A46:A47"/>
    <mergeCell ref="B46:B47"/>
    <mergeCell ref="B48:C48"/>
    <mergeCell ref="B49:I49"/>
    <mergeCell ref="B45:I45"/>
    <mergeCell ref="B44:C44"/>
    <mergeCell ref="B40:C40"/>
    <mergeCell ref="B41:I41"/>
    <mergeCell ref="A32:A33"/>
    <mergeCell ref="B196:B197"/>
    <mergeCell ref="A421:A422"/>
    <mergeCell ref="B421:B422"/>
    <mergeCell ref="A423:A424"/>
    <mergeCell ref="B423:B424"/>
    <mergeCell ref="A188:A189"/>
    <mergeCell ref="B188:B189"/>
    <mergeCell ref="A190:A191"/>
    <mergeCell ref="B190:B191"/>
    <mergeCell ref="A192:A193"/>
    <mergeCell ref="B192:B193"/>
    <mergeCell ref="A194:A195"/>
    <mergeCell ref="B194:B195"/>
    <mergeCell ref="B419:B420"/>
    <mergeCell ref="A405:A406"/>
    <mergeCell ref="B405:B406"/>
    <mergeCell ref="A407:A408"/>
    <mergeCell ref="B407:B408"/>
    <mergeCell ref="A409:A410"/>
    <mergeCell ref="B409:B410"/>
    <mergeCell ref="A365:A366"/>
    <mergeCell ref="B365:B366"/>
    <mergeCell ref="A367:A368"/>
    <mergeCell ref="B367:B368"/>
  </mergeCells>
  <pageMargins left="0.31496062992125984" right="0.31496062992125984" top="0.39370078740157483" bottom="0.39370078740157483" header="0.47244094488188981" footer="0.31496062992125984"/>
  <pageSetup paperSize="9" scale="46" fitToHeight="0" orientation="portrait" r:id="rId1"/>
  <rowBreaks count="14" manualBreakCount="14">
    <brk id="35" max="8" man="1"/>
    <brk id="72" max="8" man="1"/>
    <brk id="98" max="8" man="1"/>
    <brk id="122" max="8" man="1"/>
    <brk id="153" max="8" man="1"/>
    <brk id="193" max="8" man="1"/>
    <brk id="226" max="8" man="1"/>
    <brk id="272" max="8" man="1"/>
    <brk id="324" max="8" man="1"/>
    <brk id="358" max="8" man="1"/>
    <brk id="396" max="8" man="1"/>
    <brk id="428" max="8" man="1"/>
    <brk id="461" max="8" man="1"/>
    <brk id="49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2019-10-08T06:48:24Z</dcterms:modified>
</cp:coreProperties>
</file>